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sw-my.sharepoint.com/personal/z5362944_ad_unsw_edu_au/Documents/2024 Trimester 1/ACTL 4001 Actuarial Theory and Practice A/Group Project/Wallaby Consulting/Coding and Modelling/Sensitivity Testing/"/>
    </mc:Choice>
  </mc:AlternateContent>
  <xr:revisionPtr revIDLastSave="0" documentId="8_{A4A2D6C2-C149-9444-8D61-3AFE807A6897}" xr6:coauthVersionLast="47" xr6:coauthVersionMax="47" xr10:uidLastSave="{00000000-0000-0000-0000-000000000000}"/>
  <bookViews>
    <workbookView xWindow="5540" yWindow="22100" windowWidth="28800" windowHeight="16260" firstSheet="7" activeTab="13" xr2:uid="{00000000-000D-0000-FFFF-FFFF00000000}"/>
  </bookViews>
  <sheets>
    <sheet name="20 Year Term No Intervention" sheetId="5" r:id="rId1"/>
    <sheet name="Premiums No Intervention" sheetId="10" r:id="rId2"/>
    <sheet name="VBA Code 1" sheetId="13" r:id="rId3"/>
    <sheet name="20 Year Term VLR Intervention" sheetId="11" r:id="rId4"/>
    <sheet name="Premiums VLR Intervention" sheetId="12" r:id="rId5"/>
    <sheet name="VBA Code 2" sheetId="14" r:id="rId6"/>
    <sheet name="20 Year Term LR Intervention" sheetId="15" r:id="rId7"/>
    <sheet name="Premiums LR Intervention" sheetId="16" r:id="rId8"/>
    <sheet name="VBA Code 3" sheetId="17" r:id="rId9"/>
    <sheet name="20 Year Term MR Intervention" sheetId="18" r:id="rId10"/>
    <sheet name="Premiums MR Intervention" sheetId="19" r:id="rId11"/>
    <sheet name="VBA Code 4" sheetId="20" r:id="rId12"/>
    <sheet name="20 Year Term HR Intervention" sheetId="21" r:id="rId13"/>
    <sheet name="Premiums HR Intervention" sheetId="22" r:id="rId14"/>
    <sheet name="VBA Code 5" sheetId="23" r:id="rId15"/>
  </sheets>
  <externalReferences>
    <externalReference r:id="rId16"/>
  </externalReferences>
  <definedNames>
    <definedName name="solver_adj" localSheetId="12" hidden="1">'20 Year Term HR Intervention'!$H$435</definedName>
    <definedName name="solver_adj" localSheetId="6" hidden="1">'20 Year Term LR Intervention'!$H$435</definedName>
    <definedName name="solver_adj" localSheetId="9" hidden="1">'20 Year Term MR Intervention'!$H$435</definedName>
    <definedName name="solver_adj" localSheetId="0" hidden="1">'20 Year Term No Intervention'!$H$100</definedName>
    <definedName name="solver_adj" localSheetId="3" hidden="1">'20 Year Term VLR Intervention'!$H$435</definedName>
    <definedName name="solver_adj" localSheetId="13" hidden="1">'Premiums HR Intervention'!$H$222</definedName>
    <definedName name="solver_adj" localSheetId="10" hidden="1">'Premiums MR Intervention'!$H$222</definedName>
    <definedName name="solver_adj" localSheetId="1" hidden="1">'Premiums No Intervention'!$H$100</definedName>
    <definedName name="solver_adj" localSheetId="4" hidden="1">'Premiums VLR Intervention'!$H$3</definedName>
    <definedName name="solver_cvg" localSheetId="12" hidden="1">0.0001</definedName>
    <definedName name="solver_cvg" localSheetId="6" hidden="1">0.0001</definedName>
    <definedName name="solver_cvg" localSheetId="9" hidden="1">0.0001</definedName>
    <definedName name="solver_cvg" localSheetId="0" hidden="1">0.0001</definedName>
    <definedName name="solver_cvg" localSheetId="3" hidden="1">0.0001</definedName>
    <definedName name="solver_drv" localSheetId="12" hidden="1">1</definedName>
    <definedName name="solver_drv" localSheetId="6" hidden="1">1</definedName>
    <definedName name="solver_drv" localSheetId="9" hidden="1">1</definedName>
    <definedName name="solver_drv" localSheetId="0" hidden="1">1</definedName>
    <definedName name="solver_drv" localSheetId="3" hidden="1">1</definedName>
    <definedName name="solver_eng" localSheetId="12" hidden="1">1</definedName>
    <definedName name="solver_eng" localSheetId="6" hidden="1">1</definedName>
    <definedName name="solver_eng" localSheetId="9" hidden="1">1</definedName>
    <definedName name="solver_eng" localSheetId="0" hidden="1">1</definedName>
    <definedName name="solver_eng" localSheetId="3" hidden="1">1</definedName>
    <definedName name="solver_eng" localSheetId="13" hidden="1">1</definedName>
    <definedName name="solver_eng" localSheetId="10" hidden="1">1</definedName>
    <definedName name="solver_eng" localSheetId="1" hidden="1">1</definedName>
    <definedName name="solver_eng" localSheetId="4" hidden="1">1</definedName>
    <definedName name="solver_itr" localSheetId="12" hidden="1">2147483647</definedName>
    <definedName name="solver_itr" localSheetId="6" hidden="1">2147483647</definedName>
    <definedName name="solver_itr" localSheetId="9" hidden="1">2147483647</definedName>
    <definedName name="solver_itr" localSheetId="0" hidden="1">2147483647</definedName>
    <definedName name="solver_itr" localSheetId="3" hidden="1">2147483647</definedName>
    <definedName name="solver_lhs1" localSheetId="12" hidden="1">'20 Year Term HR Intervention'!$AM$103</definedName>
    <definedName name="solver_lhs1" localSheetId="6" hidden="1">'20 Year Term LR Intervention'!$AM$103</definedName>
    <definedName name="solver_lhs1" localSheetId="9" hidden="1">'20 Year Term MR Intervention'!$AM$103</definedName>
    <definedName name="solver_lhs1" localSheetId="0" hidden="1">'20 Year Term No Intervention'!$AM$103</definedName>
    <definedName name="solver_lhs1" localSheetId="3" hidden="1">'20 Year Term VLR Intervention'!$AM$103</definedName>
    <definedName name="solver_lin" localSheetId="12" hidden="1">2</definedName>
    <definedName name="solver_lin" localSheetId="6" hidden="1">2</definedName>
    <definedName name="solver_lin" localSheetId="9" hidden="1">2</definedName>
    <definedName name="solver_lin" localSheetId="0" hidden="1">2</definedName>
    <definedName name="solver_lin" localSheetId="3" hidden="1">2</definedName>
    <definedName name="solver_lin" localSheetId="13" hidden="1">2</definedName>
    <definedName name="solver_lin" localSheetId="10" hidden="1">2</definedName>
    <definedName name="solver_lin" localSheetId="1" hidden="1">2</definedName>
    <definedName name="solver_lin" localSheetId="4" hidden="1">2</definedName>
    <definedName name="solver_mip" localSheetId="12" hidden="1">2147483647</definedName>
    <definedName name="solver_mip" localSheetId="6" hidden="1">2147483647</definedName>
    <definedName name="solver_mip" localSheetId="9" hidden="1">2147483647</definedName>
    <definedName name="solver_mip" localSheetId="0" hidden="1">2147483647</definedName>
    <definedName name="solver_mip" localSheetId="3" hidden="1">2147483647</definedName>
    <definedName name="solver_mni" localSheetId="12" hidden="1">30</definedName>
    <definedName name="solver_mni" localSheetId="6" hidden="1">30</definedName>
    <definedName name="solver_mni" localSheetId="9" hidden="1">30</definedName>
    <definedName name="solver_mni" localSheetId="0" hidden="1">30</definedName>
    <definedName name="solver_mni" localSheetId="3" hidden="1">30</definedName>
    <definedName name="solver_mrt" localSheetId="12" hidden="1">0.075</definedName>
    <definedName name="solver_mrt" localSheetId="6" hidden="1">0.075</definedName>
    <definedName name="solver_mrt" localSheetId="9" hidden="1">0.075</definedName>
    <definedName name="solver_mrt" localSheetId="0" hidden="1">0.075</definedName>
    <definedName name="solver_mrt" localSheetId="3" hidden="1">0.075</definedName>
    <definedName name="solver_msl" localSheetId="12" hidden="1">2</definedName>
    <definedName name="solver_msl" localSheetId="6" hidden="1">2</definedName>
    <definedName name="solver_msl" localSheetId="9" hidden="1">2</definedName>
    <definedName name="solver_msl" localSheetId="0" hidden="1">2</definedName>
    <definedName name="solver_msl" localSheetId="3" hidden="1">2</definedName>
    <definedName name="solver_neg" localSheetId="12" hidden="1">1</definedName>
    <definedName name="solver_neg" localSheetId="6" hidden="1">1</definedName>
    <definedName name="solver_neg" localSheetId="9" hidden="1">1</definedName>
    <definedName name="solver_neg" localSheetId="0" hidden="1">1</definedName>
    <definedName name="solver_neg" localSheetId="3" hidden="1">1</definedName>
    <definedName name="solver_neg" localSheetId="13" hidden="1">1</definedName>
    <definedName name="solver_neg" localSheetId="10" hidden="1">1</definedName>
    <definedName name="solver_neg" localSheetId="1" hidden="1">1</definedName>
    <definedName name="solver_neg" localSheetId="4" hidden="1">1</definedName>
    <definedName name="solver_nod" localSheetId="12" hidden="1">2147483647</definedName>
    <definedName name="solver_nod" localSheetId="6" hidden="1">2147483647</definedName>
    <definedName name="solver_nod" localSheetId="9" hidden="1">2147483647</definedName>
    <definedName name="solver_nod" localSheetId="0" hidden="1">2147483647</definedName>
    <definedName name="solver_nod" localSheetId="3" hidden="1">2147483647</definedName>
    <definedName name="solver_num" localSheetId="12" hidden="1">0</definedName>
    <definedName name="solver_num" localSheetId="6" hidden="1">0</definedName>
    <definedName name="solver_num" localSheetId="9" hidden="1">0</definedName>
    <definedName name="solver_num" localSheetId="0" hidden="1">0</definedName>
    <definedName name="solver_num" localSheetId="3" hidden="1">0</definedName>
    <definedName name="solver_num" localSheetId="13" hidden="1">0</definedName>
    <definedName name="solver_num" localSheetId="10" hidden="1">0</definedName>
    <definedName name="solver_num" localSheetId="1" hidden="1">0</definedName>
    <definedName name="solver_num" localSheetId="4" hidden="1">0</definedName>
    <definedName name="solver_opt" localSheetId="12" hidden="1">'20 Year Term HR Intervention'!$AM$438</definedName>
    <definedName name="solver_opt" localSheetId="6" hidden="1">'20 Year Term LR Intervention'!$AM$438</definedName>
    <definedName name="solver_opt" localSheetId="9" hidden="1">'20 Year Term MR Intervention'!$AM$438</definedName>
    <definedName name="solver_opt" localSheetId="0" hidden="1">'20 Year Term No Intervention'!$AM$103</definedName>
    <definedName name="solver_opt" localSheetId="3" hidden="1">'20 Year Term VLR Intervention'!$AM$438</definedName>
    <definedName name="solver_opt" localSheetId="13" hidden="1">'Premiums HR Intervention'!$AM$225</definedName>
    <definedName name="solver_opt" localSheetId="10" hidden="1">'Premiums MR Intervention'!$AM$225</definedName>
    <definedName name="solver_opt" localSheetId="1" hidden="1">'Premiums No Intervention'!$AM$103</definedName>
    <definedName name="solver_opt" localSheetId="4" hidden="1">'Premiums VLR Intervention'!$AM$6</definedName>
    <definedName name="solver_pre" localSheetId="12" hidden="1">0.000001</definedName>
    <definedName name="solver_pre" localSheetId="6" hidden="1">0.000001</definedName>
    <definedName name="solver_pre" localSheetId="9" hidden="1">0.000001</definedName>
    <definedName name="solver_pre" localSheetId="0" hidden="1">0.000001</definedName>
    <definedName name="solver_pre" localSheetId="3" hidden="1">0.000001</definedName>
    <definedName name="solver_rbv" localSheetId="12" hidden="1">1</definedName>
    <definedName name="solver_rbv" localSheetId="6" hidden="1">1</definedName>
    <definedName name="solver_rbv" localSheetId="9" hidden="1">1</definedName>
    <definedName name="solver_rbv" localSheetId="0" hidden="1">1</definedName>
    <definedName name="solver_rbv" localSheetId="3" hidden="1">1</definedName>
    <definedName name="solver_rel1" localSheetId="12" hidden="1">2</definedName>
    <definedName name="solver_rel1" localSheetId="6" hidden="1">2</definedName>
    <definedName name="solver_rel1" localSheetId="9" hidden="1">2</definedName>
    <definedName name="solver_rel1" localSheetId="0" hidden="1">2</definedName>
    <definedName name="solver_rel1" localSheetId="3" hidden="1">2</definedName>
    <definedName name="solver_rhs1" localSheetId="12" hidden="1">0.1</definedName>
    <definedName name="solver_rhs1" localSheetId="6" hidden="1">0.1</definedName>
    <definedName name="solver_rhs1" localSheetId="9" hidden="1">0.1</definedName>
    <definedName name="solver_rhs1" localSheetId="0" hidden="1">0.1</definedName>
    <definedName name="solver_rhs1" localSheetId="3" hidden="1">0.1</definedName>
    <definedName name="solver_rlx" localSheetId="12" hidden="1">2</definedName>
    <definedName name="solver_rlx" localSheetId="6" hidden="1">2</definedName>
    <definedName name="solver_rlx" localSheetId="9" hidden="1">2</definedName>
    <definedName name="solver_rlx" localSheetId="0" hidden="1">2</definedName>
    <definedName name="solver_rlx" localSheetId="3" hidden="1">2</definedName>
    <definedName name="solver_rsd" localSheetId="12" hidden="1">0</definedName>
    <definedName name="solver_rsd" localSheetId="6" hidden="1">0</definedName>
    <definedName name="solver_rsd" localSheetId="9" hidden="1">0</definedName>
    <definedName name="solver_rsd" localSheetId="0" hidden="1">0</definedName>
    <definedName name="solver_rsd" localSheetId="3" hidden="1">0</definedName>
    <definedName name="solver_scl" localSheetId="12" hidden="1">1</definedName>
    <definedName name="solver_scl" localSheetId="6" hidden="1">1</definedName>
    <definedName name="solver_scl" localSheetId="9" hidden="1">1</definedName>
    <definedName name="solver_scl" localSheetId="0" hidden="1">1</definedName>
    <definedName name="solver_scl" localSheetId="3" hidden="1">1</definedName>
    <definedName name="solver_sho" localSheetId="12" hidden="1">2</definedName>
    <definedName name="solver_sho" localSheetId="6" hidden="1">2</definedName>
    <definedName name="solver_sho" localSheetId="9" hidden="1">2</definedName>
    <definedName name="solver_sho" localSheetId="0" hidden="1">2</definedName>
    <definedName name="solver_sho" localSheetId="3" hidden="1">2</definedName>
    <definedName name="solver_ssz" localSheetId="12" hidden="1">100</definedName>
    <definedName name="solver_ssz" localSheetId="6" hidden="1">100</definedName>
    <definedName name="solver_ssz" localSheetId="9" hidden="1">100</definedName>
    <definedName name="solver_ssz" localSheetId="0" hidden="1">100</definedName>
    <definedName name="solver_ssz" localSheetId="3" hidden="1">100</definedName>
    <definedName name="solver_tim" localSheetId="12" hidden="1">2147483647</definedName>
    <definedName name="solver_tim" localSheetId="6" hidden="1">2147483647</definedName>
    <definedName name="solver_tim" localSheetId="9" hidden="1">2147483647</definedName>
    <definedName name="solver_tim" localSheetId="0" hidden="1">2147483647</definedName>
    <definedName name="solver_tim" localSheetId="3" hidden="1">2147483647</definedName>
    <definedName name="solver_tol" localSheetId="12" hidden="1">0.01</definedName>
    <definedName name="solver_tol" localSheetId="6" hidden="1">0.01</definedName>
    <definedName name="solver_tol" localSheetId="9" hidden="1">0.01</definedName>
    <definedName name="solver_tol" localSheetId="0" hidden="1">0.01</definedName>
    <definedName name="solver_tol" localSheetId="3" hidden="1">0.01</definedName>
    <definedName name="solver_typ" localSheetId="12" hidden="1">3</definedName>
    <definedName name="solver_typ" localSheetId="6" hidden="1">3</definedName>
    <definedName name="solver_typ" localSheetId="9" hidden="1">3</definedName>
    <definedName name="solver_typ" localSheetId="0" hidden="1">3</definedName>
    <definedName name="solver_typ" localSheetId="3" hidden="1">3</definedName>
    <definedName name="solver_typ" localSheetId="13" hidden="1">3</definedName>
    <definedName name="solver_typ" localSheetId="10" hidden="1">3</definedName>
    <definedName name="solver_typ" localSheetId="1" hidden="1">3</definedName>
    <definedName name="solver_typ" localSheetId="4" hidden="1">3</definedName>
    <definedName name="solver_val" localSheetId="12" hidden="1">0.1</definedName>
    <definedName name="solver_val" localSheetId="6" hidden="1">0.1</definedName>
    <definedName name="solver_val" localSheetId="9" hidden="1">0.1</definedName>
    <definedName name="solver_val" localSheetId="0" hidden="1">0.1</definedName>
    <definedName name="solver_val" localSheetId="3" hidden="1">0.1</definedName>
    <definedName name="solver_val" localSheetId="13" hidden="1">0.1</definedName>
    <definedName name="solver_val" localSheetId="10" hidden="1">0.1</definedName>
    <definedName name="solver_val" localSheetId="1" hidden="1">0.1</definedName>
    <definedName name="solver_val" localSheetId="4" hidden="1">0.1</definedName>
    <definedName name="solver_ver" localSheetId="12" hidden="1">2</definedName>
    <definedName name="solver_ver" localSheetId="6" hidden="1">2</definedName>
    <definedName name="solver_ver" localSheetId="9" hidden="1">2</definedName>
    <definedName name="solver_ver" localSheetId="0" hidden="1">2</definedName>
    <definedName name="solver_ver" localSheetId="3" hidden="1">2</definedName>
    <definedName name="solver_ver" localSheetId="13" hidden="1">2</definedName>
    <definedName name="solver_ver" localSheetId="10" hidden="1">2</definedName>
    <definedName name="solver_ver" localSheetId="1" hidden="1">2</definedName>
    <definedName name="solver_ver" localSheetId="4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1" l="1"/>
  <c r="B24" i="21"/>
  <c r="B22" i="21"/>
  <c r="B25" i="18"/>
  <c r="B24" i="18"/>
  <c r="B22" i="18"/>
  <c r="B25" i="15"/>
  <c r="B24" i="15"/>
  <c r="B22" i="15"/>
  <c r="B25" i="11"/>
  <c r="B24" i="11"/>
  <c r="B22" i="11"/>
  <c r="S456" i="21"/>
  <c r="S455" i="21"/>
  <c r="S454" i="21"/>
  <c r="S453" i="21"/>
  <c r="S452" i="21"/>
  <c r="S451" i="21"/>
  <c r="S450" i="21"/>
  <c r="S449" i="21"/>
  <c r="S448" i="21"/>
  <c r="S447" i="21"/>
  <c r="S446" i="21"/>
  <c r="S445" i="21"/>
  <c r="S444" i="21"/>
  <c r="S443" i="21"/>
  <c r="S442" i="21"/>
  <c r="S441" i="21"/>
  <c r="S440" i="21"/>
  <c r="S439" i="21"/>
  <c r="S438" i="21"/>
  <c r="S437" i="21"/>
  <c r="S425" i="21"/>
  <c r="S424" i="21"/>
  <c r="S423" i="21"/>
  <c r="S422" i="21"/>
  <c r="S421" i="21"/>
  <c r="S420" i="21"/>
  <c r="S419" i="21"/>
  <c r="S418" i="21"/>
  <c r="S417" i="21"/>
  <c r="S416" i="21"/>
  <c r="S415" i="21"/>
  <c r="S414" i="21"/>
  <c r="S413" i="21"/>
  <c r="S412" i="21"/>
  <c r="S411" i="21"/>
  <c r="S410" i="21"/>
  <c r="S409" i="21"/>
  <c r="S408" i="21"/>
  <c r="S407" i="21"/>
  <c r="S406" i="21"/>
  <c r="S395" i="21"/>
  <c r="S394" i="21"/>
  <c r="S393" i="21"/>
  <c r="S392" i="21"/>
  <c r="S391" i="21"/>
  <c r="S390" i="21"/>
  <c r="S389" i="21"/>
  <c r="S388" i="21"/>
  <c r="S387" i="21"/>
  <c r="S386" i="21"/>
  <c r="S385" i="21"/>
  <c r="S384" i="21"/>
  <c r="S383" i="21"/>
  <c r="S382" i="21"/>
  <c r="S381" i="21"/>
  <c r="S380" i="21"/>
  <c r="S379" i="21"/>
  <c r="S378" i="21"/>
  <c r="S377" i="21"/>
  <c r="S376" i="21"/>
  <c r="S365" i="21"/>
  <c r="S364" i="21"/>
  <c r="S363" i="21"/>
  <c r="S362" i="21"/>
  <c r="S361" i="21"/>
  <c r="S360" i="21"/>
  <c r="S359" i="21"/>
  <c r="S358" i="21"/>
  <c r="S357" i="21"/>
  <c r="S356" i="21"/>
  <c r="S355" i="21"/>
  <c r="S354" i="21"/>
  <c r="S353" i="21"/>
  <c r="S352" i="21"/>
  <c r="S351" i="21"/>
  <c r="S350" i="21"/>
  <c r="S349" i="21"/>
  <c r="S348" i="21"/>
  <c r="S347" i="21"/>
  <c r="S346" i="21"/>
  <c r="S335" i="21"/>
  <c r="S334" i="21"/>
  <c r="S333" i="21"/>
  <c r="S332" i="21"/>
  <c r="S331" i="21"/>
  <c r="S330" i="21"/>
  <c r="S329" i="21"/>
  <c r="S328" i="21"/>
  <c r="S327" i="21"/>
  <c r="S326" i="21"/>
  <c r="S325" i="21"/>
  <c r="S324" i="21"/>
  <c r="S323" i="21"/>
  <c r="S322" i="21"/>
  <c r="S321" i="21"/>
  <c r="S320" i="21"/>
  <c r="S319" i="21"/>
  <c r="S318" i="21"/>
  <c r="S317" i="21"/>
  <c r="S316" i="21"/>
  <c r="S305" i="21"/>
  <c r="S304" i="21"/>
  <c r="S303" i="21"/>
  <c r="S302" i="21"/>
  <c r="S301" i="21"/>
  <c r="S300" i="21"/>
  <c r="S299" i="21"/>
  <c r="S298" i="21"/>
  <c r="S297" i="21"/>
  <c r="S296" i="21"/>
  <c r="S295" i="21"/>
  <c r="S294" i="21"/>
  <c r="S293" i="21"/>
  <c r="S292" i="21"/>
  <c r="S291" i="21"/>
  <c r="S290" i="21"/>
  <c r="S289" i="21"/>
  <c r="S288" i="21"/>
  <c r="S287" i="21"/>
  <c r="S286" i="21"/>
  <c r="S274" i="21"/>
  <c r="S273" i="21"/>
  <c r="S272" i="21"/>
  <c r="S271" i="21"/>
  <c r="S270" i="21"/>
  <c r="S269" i="21"/>
  <c r="S268" i="21"/>
  <c r="S267" i="21"/>
  <c r="S266" i="21"/>
  <c r="S265" i="21"/>
  <c r="S264" i="21"/>
  <c r="S263" i="21"/>
  <c r="S262" i="21"/>
  <c r="S261" i="21"/>
  <c r="S260" i="21"/>
  <c r="S259" i="21"/>
  <c r="S258" i="21"/>
  <c r="S257" i="21"/>
  <c r="S256" i="21"/>
  <c r="S255" i="21"/>
  <c r="S243" i="21"/>
  <c r="S242" i="21"/>
  <c r="S241" i="21"/>
  <c r="S240" i="21"/>
  <c r="S239" i="21"/>
  <c r="S238" i="21"/>
  <c r="S237" i="21"/>
  <c r="S236" i="21"/>
  <c r="S235" i="21"/>
  <c r="S234" i="21"/>
  <c r="S233" i="21"/>
  <c r="S232" i="21"/>
  <c r="S231" i="21"/>
  <c r="S230" i="21"/>
  <c r="S229" i="21"/>
  <c r="S228" i="21"/>
  <c r="S227" i="21"/>
  <c r="S226" i="21"/>
  <c r="S225" i="21"/>
  <c r="S224" i="21"/>
  <c r="S212" i="21"/>
  <c r="S211" i="21"/>
  <c r="S210" i="21"/>
  <c r="S209" i="21"/>
  <c r="S208" i="21"/>
  <c r="S207" i="21"/>
  <c r="S206" i="21"/>
  <c r="S205" i="21"/>
  <c r="S204" i="21"/>
  <c r="S203" i="21"/>
  <c r="S202" i="21"/>
  <c r="S201" i="21"/>
  <c r="S200" i="21"/>
  <c r="S199" i="21"/>
  <c r="S198" i="21"/>
  <c r="S197" i="21"/>
  <c r="S196" i="21"/>
  <c r="S195" i="21"/>
  <c r="S194" i="21"/>
  <c r="S193" i="21"/>
  <c r="S182" i="21"/>
  <c r="S181" i="21"/>
  <c r="S180" i="21"/>
  <c r="S179" i="21"/>
  <c r="S178" i="21"/>
  <c r="S177" i="21"/>
  <c r="S176" i="21"/>
  <c r="S175" i="21"/>
  <c r="S174" i="21"/>
  <c r="S173" i="21"/>
  <c r="S172" i="21"/>
  <c r="S171" i="21"/>
  <c r="S170" i="21"/>
  <c r="S169" i="21"/>
  <c r="S168" i="21"/>
  <c r="S167" i="21"/>
  <c r="S166" i="21"/>
  <c r="S165" i="21"/>
  <c r="S164" i="21"/>
  <c r="S163" i="21"/>
  <c r="S152" i="21"/>
  <c r="S151" i="21"/>
  <c r="S150" i="21"/>
  <c r="S149" i="21"/>
  <c r="S148" i="21"/>
  <c r="S147" i="21"/>
  <c r="S146" i="21"/>
  <c r="S145" i="21"/>
  <c r="S144" i="21"/>
  <c r="S143" i="21"/>
  <c r="S142" i="21"/>
  <c r="S141" i="21"/>
  <c r="S140" i="21"/>
  <c r="S139" i="21"/>
  <c r="S138" i="21"/>
  <c r="S137" i="21"/>
  <c r="S136" i="21"/>
  <c r="S135" i="21"/>
  <c r="S134" i="21"/>
  <c r="S133" i="21"/>
  <c r="S121" i="21"/>
  <c r="S120" i="21"/>
  <c r="S119" i="21"/>
  <c r="S118" i="21"/>
  <c r="S117" i="21"/>
  <c r="S116" i="21"/>
  <c r="S115" i="21"/>
  <c r="S114" i="21"/>
  <c r="S113" i="21"/>
  <c r="S112" i="21"/>
  <c r="S111" i="21"/>
  <c r="S110" i="21"/>
  <c r="S109" i="21"/>
  <c r="S108" i="21"/>
  <c r="S107" i="21"/>
  <c r="S106" i="21"/>
  <c r="S105" i="21"/>
  <c r="S104" i="21"/>
  <c r="S103" i="21"/>
  <c r="S102" i="21"/>
  <c r="S89" i="21"/>
  <c r="S88" i="21"/>
  <c r="S87" i="21"/>
  <c r="S86" i="21"/>
  <c r="S85" i="21"/>
  <c r="S84" i="21"/>
  <c r="S83" i="21"/>
  <c r="S82" i="21"/>
  <c r="S81" i="21"/>
  <c r="S80" i="21"/>
  <c r="S79" i="21"/>
  <c r="S78" i="21"/>
  <c r="S77" i="21"/>
  <c r="S76" i="21"/>
  <c r="S75" i="21"/>
  <c r="S74" i="21"/>
  <c r="S73" i="21"/>
  <c r="S72" i="21"/>
  <c r="S71" i="21"/>
  <c r="S70" i="21"/>
  <c r="S57" i="21"/>
  <c r="S56" i="21"/>
  <c r="S55" i="21"/>
  <c r="S54" i="21"/>
  <c r="S53" i="21"/>
  <c r="S52" i="21"/>
  <c r="S51" i="21"/>
  <c r="S50" i="21"/>
  <c r="S49" i="21"/>
  <c r="S48" i="21"/>
  <c r="S47" i="21"/>
  <c r="S46" i="21"/>
  <c r="S45" i="21"/>
  <c r="S44" i="21"/>
  <c r="S43" i="21"/>
  <c r="S42" i="21"/>
  <c r="S41" i="21"/>
  <c r="S40" i="21"/>
  <c r="S39" i="21"/>
  <c r="S38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56" i="18"/>
  <c r="S455" i="18"/>
  <c r="S454" i="18"/>
  <c r="S453" i="18"/>
  <c r="S452" i="18"/>
  <c r="S451" i="18"/>
  <c r="S450" i="18"/>
  <c r="S449" i="18"/>
  <c r="S448" i="18"/>
  <c r="S447" i="18"/>
  <c r="S446" i="18"/>
  <c r="S445" i="18"/>
  <c r="S444" i="18"/>
  <c r="S443" i="18"/>
  <c r="S442" i="18"/>
  <c r="S441" i="18"/>
  <c r="S440" i="18"/>
  <c r="S439" i="18"/>
  <c r="S438" i="18"/>
  <c r="S437" i="18"/>
  <c r="S425" i="18"/>
  <c r="S424" i="18"/>
  <c r="S423" i="18"/>
  <c r="S422" i="18"/>
  <c r="S421" i="18"/>
  <c r="S420" i="18"/>
  <c r="S419" i="18"/>
  <c r="S418" i="18"/>
  <c r="S417" i="18"/>
  <c r="S416" i="18"/>
  <c r="S415" i="18"/>
  <c r="S414" i="18"/>
  <c r="S413" i="18"/>
  <c r="S412" i="18"/>
  <c r="S411" i="18"/>
  <c r="S410" i="18"/>
  <c r="S409" i="18"/>
  <c r="S408" i="18"/>
  <c r="S407" i="18"/>
  <c r="S406" i="18"/>
  <c r="S395" i="18"/>
  <c r="S394" i="18"/>
  <c r="S393" i="18"/>
  <c r="S392" i="18"/>
  <c r="S391" i="18"/>
  <c r="S390" i="18"/>
  <c r="S389" i="18"/>
  <c r="S388" i="18"/>
  <c r="S387" i="18"/>
  <c r="S386" i="18"/>
  <c r="S385" i="18"/>
  <c r="S384" i="18"/>
  <c r="S383" i="18"/>
  <c r="S382" i="18"/>
  <c r="S381" i="18"/>
  <c r="S380" i="18"/>
  <c r="S379" i="18"/>
  <c r="S378" i="18"/>
  <c r="S377" i="18"/>
  <c r="S376" i="18"/>
  <c r="S365" i="18"/>
  <c r="S364" i="18"/>
  <c r="S363" i="18"/>
  <c r="S362" i="18"/>
  <c r="S361" i="18"/>
  <c r="S360" i="18"/>
  <c r="S359" i="18"/>
  <c r="S358" i="18"/>
  <c r="S357" i="18"/>
  <c r="S356" i="18"/>
  <c r="S355" i="18"/>
  <c r="S354" i="18"/>
  <c r="S353" i="18"/>
  <c r="S352" i="18"/>
  <c r="S351" i="18"/>
  <c r="S350" i="18"/>
  <c r="S349" i="18"/>
  <c r="S348" i="18"/>
  <c r="S347" i="18"/>
  <c r="S346" i="18"/>
  <c r="S335" i="18"/>
  <c r="S334" i="18"/>
  <c r="S333" i="18"/>
  <c r="S332" i="18"/>
  <c r="S331" i="18"/>
  <c r="S330" i="18"/>
  <c r="S329" i="18"/>
  <c r="S328" i="18"/>
  <c r="S327" i="18"/>
  <c r="S326" i="18"/>
  <c r="S325" i="18"/>
  <c r="S324" i="18"/>
  <c r="S323" i="18"/>
  <c r="S322" i="18"/>
  <c r="S321" i="18"/>
  <c r="S320" i="18"/>
  <c r="S319" i="18"/>
  <c r="S318" i="18"/>
  <c r="S317" i="18"/>
  <c r="S316" i="18"/>
  <c r="S305" i="18"/>
  <c r="S304" i="18"/>
  <c r="S303" i="18"/>
  <c r="S302" i="18"/>
  <c r="S301" i="18"/>
  <c r="S300" i="18"/>
  <c r="S299" i="18"/>
  <c r="S298" i="18"/>
  <c r="S297" i="18"/>
  <c r="S296" i="18"/>
  <c r="S295" i="18"/>
  <c r="S294" i="18"/>
  <c r="S293" i="18"/>
  <c r="S292" i="18"/>
  <c r="S291" i="18"/>
  <c r="S290" i="18"/>
  <c r="S289" i="18"/>
  <c r="S288" i="18"/>
  <c r="S287" i="18"/>
  <c r="S286" i="18"/>
  <c r="S274" i="18"/>
  <c r="S273" i="18"/>
  <c r="S272" i="18"/>
  <c r="S271" i="18"/>
  <c r="S270" i="18"/>
  <c r="S269" i="18"/>
  <c r="S268" i="18"/>
  <c r="S267" i="18"/>
  <c r="S266" i="18"/>
  <c r="S265" i="18"/>
  <c r="S264" i="18"/>
  <c r="S263" i="18"/>
  <c r="S262" i="18"/>
  <c r="S261" i="18"/>
  <c r="S260" i="18"/>
  <c r="S259" i="18"/>
  <c r="S258" i="18"/>
  <c r="S257" i="18"/>
  <c r="S256" i="18"/>
  <c r="S255" i="18"/>
  <c r="S243" i="18"/>
  <c r="S242" i="18"/>
  <c r="S241" i="18"/>
  <c r="S240" i="18"/>
  <c r="S239" i="18"/>
  <c r="S238" i="18"/>
  <c r="S237" i="18"/>
  <c r="S236" i="18"/>
  <c r="S235" i="18"/>
  <c r="S234" i="18"/>
  <c r="S233" i="18"/>
  <c r="S232" i="18"/>
  <c r="S231" i="18"/>
  <c r="S230" i="18"/>
  <c r="S229" i="18"/>
  <c r="S228" i="18"/>
  <c r="S227" i="18"/>
  <c r="S226" i="18"/>
  <c r="S225" i="18"/>
  <c r="S224" i="18"/>
  <c r="S212" i="18"/>
  <c r="S211" i="18"/>
  <c r="S210" i="18"/>
  <c r="S209" i="18"/>
  <c r="S208" i="18"/>
  <c r="S207" i="18"/>
  <c r="S206" i="18"/>
  <c r="S205" i="18"/>
  <c r="S204" i="18"/>
  <c r="S203" i="18"/>
  <c r="S202" i="18"/>
  <c r="S201" i="18"/>
  <c r="S200" i="18"/>
  <c r="S199" i="18"/>
  <c r="S198" i="18"/>
  <c r="S197" i="18"/>
  <c r="S196" i="18"/>
  <c r="S195" i="18"/>
  <c r="S194" i="18"/>
  <c r="S193" i="18"/>
  <c r="S182" i="18"/>
  <c r="S181" i="18"/>
  <c r="S180" i="18"/>
  <c r="S179" i="18"/>
  <c r="S178" i="18"/>
  <c r="S177" i="18"/>
  <c r="S176" i="18"/>
  <c r="S175" i="18"/>
  <c r="S174" i="18"/>
  <c r="S173" i="18"/>
  <c r="S172" i="18"/>
  <c r="S171" i="18"/>
  <c r="S170" i="18"/>
  <c r="S169" i="18"/>
  <c r="S168" i="18"/>
  <c r="S167" i="18"/>
  <c r="S166" i="18"/>
  <c r="S165" i="18"/>
  <c r="S164" i="18"/>
  <c r="S163" i="18"/>
  <c r="S152" i="18"/>
  <c r="S151" i="18"/>
  <c r="S150" i="18"/>
  <c r="S149" i="18"/>
  <c r="S148" i="18"/>
  <c r="S147" i="18"/>
  <c r="S146" i="18"/>
  <c r="S145" i="18"/>
  <c r="S144" i="18"/>
  <c r="S143" i="18"/>
  <c r="S142" i="18"/>
  <c r="S141" i="18"/>
  <c r="S140" i="18"/>
  <c r="S139" i="18"/>
  <c r="S138" i="18"/>
  <c r="S137" i="18"/>
  <c r="S136" i="18"/>
  <c r="S135" i="18"/>
  <c r="S134" i="18"/>
  <c r="S133" i="18"/>
  <c r="S121" i="18"/>
  <c r="S120" i="18"/>
  <c r="S119" i="18"/>
  <c r="S118" i="18"/>
  <c r="S117" i="18"/>
  <c r="S116" i="18"/>
  <c r="S115" i="18"/>
  <c r="S114" i="18"/>
  <c r="S113" i="18"/>
  <c r="S112" i="18"/>
  <c r="S111" i="18"/>
  <c r="S110" i="18"/>
  <c r="S109" i="18"/>
  <c r="S108" i="18"/>
  <c r="S107" i="18"/>
  <c r="S106" i="18"/>
  <c r="S105" i="18"/>
  <c r="S104" i="18"/>
  <c r="S103" i="18"/>
  <c r="S102" i="18"/>
  <c r="S89" i="18"/>
  <c r="S88" i="18"/>
  <c r="S87" i="18"/>
  <c r="S86" i="18"/>
  <c r="S85" i="18"/>
  <c r="S84" i="18"/>
  <c r="S83" i="18"/>
  <c r="S82" i="18"/>
  <c r="S81" i="18"/>
  <c r="S80" i="18"/>
  <c r="S79" i="18"/>
  <c r="S78" i="18"/>
  <c r="S77" i="18"/>
  <c r="S76" i="18"/>
  <c r="S75" i="18"/>
  <c r="S74" i="18"/>
  <c r="S73" i="18"/>
  <c r="S72" i="18"/>
  <c r="S71" i="18"/>
  <c r="S70" i="18"/>
  <c r="S57" i="18"/>
  <c r="S56" i="18"/>
  <c r="S55" i="18"/>
  <c r="S54" i="18"/>
  <c r="S53" i="18"/>
  <c r="S52" i="18"/>
  <c r="S51" i="18"/>
  <c r="S50" i="18"/>
  <c r="S49" i="18"/>
  <c r="S48" i="18"/>
  <c r="S47" i="18"/>
  <c r="S46" i="18"/>
  <c r="S45" i="18"/>
  <c r="S44" i="18"/>
  <c r="S43" i="18"/>
  <c r="S42" i="18"/>
  <c r="S41" i="18"/>
  <c r="S40" i="18"/>
  <c r="S39" i="18"/>
  <c r="S38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56" i="15"/>
  <c r="S455" i="15"/>
  <c r="S454" i="15"/>
  <c r="S453" i="15"/>
  <c r="S452" i="15"/>
  <c r="S451" i="15"/>
  <c r="S450" i="15"/>
  <c r="S449" i="15"/>
  <c r="S448" i="15"/>
  <c r="S447" i="15"/>
  <c r="S446" i="15"/>
  <c r="S445" i="15"/>
  <c r="S444" i="15"/>
  <c r="S443" i="15"/>
  <c r="S442" i="15"/>
  <c r="S441" i="15"/>
  <c r="S440" i="15"/>
  <c r="S439" i="15"/>
  <c r="S438" i="15"/>
  <c r="S437" i="15"/>
  <c r="S425" i="15"/>
  <c r="S424" i="15"/>
  <c r="S423" i="15"/>
  <c r="S422" i="15"/>
  <c r="S421" i="15"/>
  <c r="S420" i="15"/>
  <c r="S419" i="15"/>
  <c r="S418" i="15"/>
  <c r="S417" i="15"/>
  <c r="S416" i="15"/>
  <c r="S415" i="15"/>
  <c r="S414" i="15"/>
  <c r="S413" i="15"/>
  <c r="S412" i="15"/>
  <c r="S411" i="15"/>
  <c r="S410" i="15"/>
  <c r="S409" i="15"/>
  <c r="S408" i="15"/>
  <c r="S407" i="15"/>
  <c r="S406" i="15"/>
  <c r="S395" i="15"/>
  <c r="S394" i="15"/>
  <c r="S393" i="15"/>
  <c r="S392" i="15"/>
  <c r="S391" i="15"/>
  <c r="S390" i="15"/>
  <c r="S389" i="15"/>
  <c r="S388" i="15"/>
  <c r="S387" i="15"/>
  <c r="S386" i="15"/>
  <c r="S385" i="15"/>
  <c r="S384" i="15"/>
  <c r="S383" i="15"/>
  <c r="S382" i="15"/>
  <c r="S381" i="15"/>
  <c r="S380" i="15"/>
  <c r="S379" i="15"/>
  <c r="S378" i="15"/>
  <c r="S377" i="15"/>
  <c r="S376" i="15"/>
  <c r="S365" i="15"/>
  <c r="S364" i="15"/>
  <c r="S363" i="15"/>
  <c r="S362" i="15"/>
  <c r="S361" i="15"/>
  <c r="S360" i="15"/>
  <c r="S359" i="15"/>
  <c r="S358" i="15"/>
  <c r="S357" i="15"/>
  <c r="S356" i="15"/>
  <c r="S355" i="15"/>
  <c r="S354" i="15"/>
  <c r="S353" i="15"/>
  <c r="S352" i="15"/>
  <c r="S351" i="15"/>
  <c r="S350" i="15"/>
  <c r="S349" i="15"/>
  <c r="S348" i="15"/>
  <c r="S347" i="15"/>
  <c r="S346" i="15"/>
  <c r="S335" i="15"/>
  <c r="S334" i="15"/>
  <c r="S333" i="15"/>
  <c r="S332" i="15"/>
  <c r="S331" i="15"/>
  <c r="S330" i="15"/>
  <c r="S329" i="15"/>
  <c r="S328" i="15"/>
  <c r="S327" i="15"/>
  <c r="S326" i="15"/>
  <c r="S325" i="15"/>
  <c r="S324" i="15"/>
  <c r="S323" i="15"/>
  <c r="S322" i="15"/>
  <c r="S321" i="15"/>
  <c r="S320" i="15"/>
  <c r="S319" i="15"/>
  <c r="S318" i="15"/>
  <c r="S317" i="15"/>
  <c r="S316" i="15"/>
  <c r="S305" i="15"/>
  <c r="S304" i="15"/>
  <c r="S303" i="15"/>
  <c r="S302" i="15"/>
  <c r="S301" i="15"/>
  <c r="S300" i="15"/>
  <c r="S299" i="15"/>
  <c r="S298" i="15"/>
  <c r="S297" i="15"/>
  <c r="S296" i="15"/>
  <c r="S295" i="15"/>
  <c r="S294" i="15"/>
  <c r="S293" i="15"/>
  <c r="S292" i="15"/>
  <c r="S291" i="15"/>
  <c r="S290" i="15"/>
  <c r="S289" i="15"/>
  <c r="S288" i="15"/>
  <c r="S287" i="15"/>
  <c r="S286" i="15"/>
  <c r="S274" i="15"/>
  <c r="S273" i="15"/>
  <c r="S272" i="15"/>
  <c r="S271" i="15"/>
  <c r="S270" i="15"/>
  <c r="S269" i="15"/>
  <c r="S268" i="15"/>
  <c r="S267" i="15"/>
  <c r="S266" i="15"/>
  <c r="S265" i="15"/>
  <c r="S264" i="15"/>
  <c r="S263" i="15"/>
  <c r="S262" i="15"/>
  <c r="S261" i="15"/>
  <c r="S260" i="15"/>
  <c r="S259" i="15"/>
  <c r="S258" i="15"/>
  <c r="S257" i="15"/>
  <c r="S256" i="15"/>
  <c r="S255" i="15"/>
  <c r="S243" i="15"/>
  <c r="S242" i="15"/>
  <c r="S241" i="15"/>
  <c r="S240" i="15"/>
  <c r="S239" i="15"/>
  <c r="S238" i="15"/>
  <c r="S237" i="15"/>
  <c r="S236" i="15"/>
  <c r="S235" i="15"/>
  <c r="S234" i="15"/>
  <c r="S233" i="15"/>
  <c r="S232" i="15"/>
  <c r="S231" i="15"/>
  <c r="S230" i="15"/>
  <c r="S229" i="15"/>
  <c r="S228" i="15"/>
  <c r="S227" i="15"/>
  <c r="S226" i="15"/>
  <c r="S225" i="15"/>
  <c r="S224" i="15"/>
  <c r="S212" i="15"/>
  <c r="S211" i="15"/>
  <c r="S210" i="15"/>
  <c r="S209" i="15"/>
  <c r="S208" i="15"/>
  <c r="S207" i="15"/>
  <c r="S206" i="15"/>
  <c r="S205" i="15"/>
  <c r="S204" i="15"/>
  <c r="S203" i="15"/>
  <c r="S202" i="15"/>
  <c r="S201" i="15"/>
  <c r="S200" i="15"/>
  <c r="S199" i="15"/>
  <c r="S198" i="15"/>
  <c r="S197" i="15"/>
  <c r="S196" i="15"/>
  <c r="S195" i="15"/>
  <c r="S194" i="15"/>
  <c r="S193" i="15"/>
  <c r="S182" i="15"/>
  <c r="S181" i="15"/>
  <c r="S180" i="15"/>
  <c r="S179" i="15"/>
  <c r="S178" i="15"/>
  <c r="S177" i="15"/>
  <c r="S176" i="15"/>
  <c r="S175" i="15"/>
  <c r="S174" i="15"/>
  <c r="S173" i="15"/>
  <c r="S172" i="15"/>
  <c r="S171" i="15"/>
  <c r="S170" i="15"/>
  <c r="S169" i="15"/>
  <c r="S168" i="15"/>
  <c r="S167" i="15"/>
  <c r="S166" i="15"/>
  <c r="S165" i="15"/>
  <c r="S164" i="15"/>
  <c r="S163" i="15"/>
  <c r="S152" i="15"/>
  <c r="S151" i="15"/>
  <c r="S150" i="15"/>
  <c r="S149" i="15"/>
  <c r="S148" i="15"/>
  <c r="S147" i="15"/>
  <c r="S146" i="15"/>
  <c r="S145" i="15"/>
  <c r="S144" i="15"/>
  <c r="S143" i="15"/>
  <c r="S142" i="15"/>
  <c r="S141" i="15"/>
  <c r="S140" i="15"/>
  <c r="S139" i="15"/>
  <c r="S138" i="15"/>
  <c r="S137" i="15"/>
  <c r="S136" i="15"/>
  <c r="S135" i="15"/>
  <c r="S134" i="15"/>
  <c r="S133" i="15"/>
  <c r="S121" i="15"/>
  <c r="S120" i="15"/>
  <c r="S119" i="15"/>
  <c r="S118" i="15"/>
  <c r="S117" i="15"/>
  <c r="S116" i="15"/>
  <c r="S115" i="15"/>
  <c r="S114" i="15"/>
  <c r="S113" i="15"/>
  <c r="S112" i="15"/>
  <c r="S111" i="15"/>
  <c r="S110" i="15"/>
  <c r="S109" i="15"/>
  <c r="S108" i="15"/>
  <c r="S107" i="15"/>
  <c r="S106" i="15"/>
  <c r="S105" i="15"/>
  <c r="S104" i="15"/>
  <c r="S103" i="15"/>
  <c r="S102" i="15"/>
  <c r="S89" i="15"/>
  <c r="S88" i="15"/>
  <c r="S87" i="15"/>
  <c r="S86" i="15"/>
  <c r="S85" i="15"/>
  <c r="S84" i="15"/>
  <c r="S83" i="15"/>
  <c r="S82" i="15"/>
  <c r="S81" i="15"/>
  <c r="S80" i="15"/>
  <c r="S79" i="15"/>
  <c r="S78" i="15"/>
  <c r="S77" i="15"/>
  <c r="S76" i="15"/>
  <c r="S75" i="15"/>
  <c r="S74" i="15"/>
  <c r="S73" i="15"/>
  <c r="S72" i="15"/>
  <c r="S71" i="15"/>
  <c r="S70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S43" i="15"/>
  <c r="S42" i="15"/>
  <c r="S41" i="15"/>
  <c r="S40" i="15"/>
  <c r="S39" i="15"/>
  <c r="S38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56" i="11"/>
  <c r="S455" i="11"/>
  <c r="S454" i="11"/>
  <c r="S453" i="11"/>
  <c r="S452" i="11"/>
  <c r="S451" i="11"/>
  <c r="S450" i="11"/>
  <c r="S449" i="11"/>
  <c r="S448" i="11"/>
  <c r="S447" i="11"/>
  <c r="S446" i="11"/>
  <c r="S445" i="11"/>
  <c r="S444" i="11"/>
  <c r="S443" i="11"/>
  <c r="S442" i="11"/>
  <c r="S441" i="11"/>
  <c r="S440" i="11"/>
  <c r="S439" i="11"/>
  <c r="S438" i="11"/>
  <c r="S437" i="11"/>
  <c r="S425" i="11"/>
  <c r="S424" i="11"/>
  <c r="S423" i="11"/>
  <c r="S422" i="11"/>
  <c r="S421" i="11"/>
  <c r="S420" i="11"/>
  <c r="S419" i="11"/>
  <c r="S418" i="11"/>
  <c r="S417" i="11"/>
  <c r="S416" i="11"/>
  <c r="S415" i="11"/>
  <c r="S414" i="11"/>
  <c r="S413" i="11"/>
  <c r="S412" i="11"/>
  <c r="S411" i="11"/>
  <c r="S410" i="11"/>
  <c r="S409" i="11"/>
  <c r="S408" i="11"/>
  <c r="S407" i="11"/>
  <c r="S406" i="11"/>
  <c r="S395" i="11"/>
  <c r="S394" i="11"/>
  <c r="S393" i="11"/>
  <c r="S392" i="11"/>
  <c r="S391" i="11"/>
  <c r="S390" i="11"/>
  <c r="S389" i="11"/>
  <c r="S388" i="11"/>
  <c r="S387" i="11"/>
  <c r="S386" i="11"/>
  <c r="S385" i="11"/>
  <c r="S384" i="11"/>
  <c r="S383" i="11"/>
  <c r="S382" i="11"/>
  <c r="S381" i="11"/>
  <c r="S380" i="11"/>
  <c r="S379" i="11"/>
  <c r="S378" i="11"/>
  <c r="S377" i="11"/>
  <c r="S376" i="11"/>
  <c r="S365" i="11"/>
  <c r="S364" i="11"/>
  <c r="S363" i="11"/>
  <c r="S362" i="11"/>
  <c r="S361" i="11"/>
  <c r="S360" i="11"/>
  <c r="S359" i="11"/>
  <c r="S358" i="11"/>
  <c r="S357" i="11"/>
  <c r="S356" i="11"/>
  <c r="S355" i="11"/>
  <c r="S354" i="11"/>
  <c r="S353" i="11"/>
  <c r="S352" i="11"/>
  <c r="S351" i="11"/>
  <c r="S350" i="11"/>
  <c r="S349" i="11"/>
  <c r="S348" i="11"/>
  <c r="S347" i="11"/>
  <c r="S346" i="11"/>
  <c r="S335" i="11"/>
  <c r="S334" i="11"/>
  <c r="S333" i="11"/>
  <c r="S332" i="11"/>
  <c r="S331" i="11"/>
  <c r="S330" i="11"/>
  <c r="S329" i="11"/>
  <c r="S328" i="11"/>
  <c r="S327" i="11"/>
  <c r="S326" i="11"/>
  <c r="S325" i="11"/>
  <c r="S324" i="11"/>
  <c r="S323" i="11"/>
  <c r="S322" i="11"/>
  <c r="S321" i="11"/>
  <c r="S320" i="11"/>
  <c r="S319" i="11"/>
  <c r="S318" i="11"/>
  <c r="S317" i="11"/>
  <c r="S316" i="11"/>
  <c r="S305" i="11"/>
  <c r="S304" i="11"/>
  <c r="S303" i="11"/>
  <c r="S302" i="11"/>
  <c r="S301" i="11"/>
  <c r="S300" i="11"/>
  <c r="S299" i="11"/>
  <c r="S298" i="11"/>
  <c r="S297" i="11"/>
  <c r="S296" i="11"/>
  <c r="S295" i="11"/>
  <c r="S294" i="11"/>
  <c r="S293" i="11"/>
  <c r="S292" i="11"/>
  <c r="S291" i="11"/>
  <c r="S290" i="11"/>
  <c r="S289" i="11"/>
  <c r="S288" i="11"/>
  <c r="S287" i="11"/>
  <c r="S286" i="11"/>
  <c r="S274" i="11"/>
  <c r="S273" i="11"/>
  <c r="S272" i="11"/>
  <c r="S271" i="11"/>
  <c r="S270" i="11"/>
  <c r="S269" i="11"/>
  <c r="S268" i="11"/>
  <c r="S267" i="11"/>
  <c r="S266" i="11"/>
  <c r="S265" i="11"/>
  <c r="S264" i="11"/>
  <c r="S263" i="11"/>
  <c r="S262" i="11"/>
  <c r="S261" i="11"/>
  <c r="S260" i="11"/>
  <c r="S259" i="11"/>
  <c r="S258" i="11"/>
  <c r="S257" i="11"/>
  <c r="S256" i="11"/>
  <c r="S255" i="11"/>
  <c r="S243" i="11"/>
  <c r="S242" i="11"/>
  <c r="S241" i="11"/>
  <c r="S240" i="11"/>
  <c r="S239" i="11"/>
  <c r="S238" i="11"/>
  <c r="S237" i="11"/>
  <c r="S236" i="11"/>
  <c r="S235" i="11"/>
  <c r="S234" i="11"/>
  <c r="S233" i="11"/>
  <c r="S232" i="11"/>
  <c r="S231" i="11"/>
  <c r="S230" i="11"/>
  <c r="S229" i="11"/>
  <c r="S228" i="11"/>
  <c r="S227" i="11"/>
  <c r="S226" i="11"/>
  <c r="S225" i="11"/>
  <c r="S224" i="11"/>
  <c r="S212" i="11"/>
  <c r="S211" i="11"/>
  <c r="S210" i="11"/>
  <c r="S209" i="11"/>
  <c r="S208" i="11"/>
  <c r="S207" i="11"/>
  <c r="S206" i="11"/>
  <c r="S205" i="11"/>
  <c r="S204" i="11"/>
  <c r="S203" i="11"/>
  <c r="S202" i="11"/>
  <c r="S201" i="11"/>
  <c r="S200" i="11"/>
  <c r="S199" i="11"/>
  <c r="S198" i="11"/>
  <c r="S197" i="11"/>
  <c r="S196" i="11"/>
  <c r="S195" i="11"/>
  <c r="S194" i="11"/>
  <c r="S193" i="11"/>
  <c r="S182" i="11"/>
  <c r="S181" i="11"/>
  <c r="S180" i="11"/>
  <c r="S179" i="11"/>
  <c r="S178" i="11"/>
  <c r="S177" i="11"/>
  <c r="S176" i="11"/>
  <c r="S175" i="11"/>
  <c r="S174" i="11"/>
  <c r="S173" i="11"/>
  <c r="S172" i="11"/>
  <c r="S171" i="11"/>
  <c r="S170" i="11"/>
  <c r="S169" i="11"/>
  <c r="S168" i="11"/>
  <c r="S167" i="11"/>
  <c r="S166" i="11"/>
  <c r="S165" i="11"/>
  <c r="S164" i="11"/>
  <c r="S163" i="11"/>
  <c r="S152" i="11"/>
  <c r="S151" i="11"/>
  <c r="S150" i="11"/>
  <c r="S149" i="11"/>
  <c r="S148" i="11"/>
  <c r="S147" i="11"/>
  <c r="S146" i="11"/>
  <c r="S145" i="11"/>
  <c r="S144" i="11"/>
  <c r="S143" i="11"/>
  <c r="S142" i="11"/>
  <c r="S141" i="11"/>
  <c r="S140" i="11"/>
  <c r="S139" i="11"/>
  <c r="S138" i="11"/>
  <c r="S137" i="11"/>
  <c r="S136" i="11"/>
  <c r="S135" i="11"/>
  <c r="S134" i="11"/>
  <c r="S133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D71" i="5"/>
  <c r="C78" i="5"/>
  <c r="B23" i="15"/>
  <c r="B17" i="15" s="1"/>
  <c r="C14" i="15" s="1"/>
  <c r="D438" i="21"/>
  <c r="D407" i="21"/>
  <c r="D377" i="21"/>
  <c r="D347" i="21"/>
  <c r="D317" i="21"/>
  <c r="D287" i="21"/>
  <c r="D256" i="21"/>
  <c r="D225" i="21"/>
  <c r="D194" i="21"/>
  <c r="D164" i="21"/>
  <c r="D134" i="21"/>
  <c r="D103" i="21"/>
  <c r="D71" i="21"/>
  <c r="D39" i="21"/>
  <c r="D7" i="21"/>
  <c r="D438" i="18"/>
  <c r="D407" i="18"/>
  <c r="D377" i="18"/>
  <c r="D347" i="18"/>
  <c r="D317" i="18"/>
  <c r="D287" i="18"/>
  <c r="D256" i="18"/>
  <c r="D225" i="18"/>
  <c r="D194" i="18"/>
  <c r="D164" i="18"/>
  <c r="D134" i="18"/>
  <c r="D103" i="18"/>
  <c r="D71" i="18"/>
  <c r="D39" i="18"/>
  <c r="D7" i="18"/>
  <c r="D438" i="15"/>
  <c r="D407" i="15"/>
  <c r="D377" i="15"/>
  <c r="D347" i="15"/>
  <c r="D317" i="15"/>
  <c r="D287" i="15"/>
  <c r="D256" i="15"/>
  <c r="D225" i="15"/>
  <c r="D194" i="15"/>
  <c r="D164" i="15"/>
  <c r="D134" i="15"/>
  <c r="D103" i="15"/>
  <c r="D71" i="15"/>
  <c r="D39" i="15"/>
  <c r="D7" i="15"/>
  <c r="D7" i="11"/>
  <c r="D39" i="11"/>
  <c r="D71" i="11"/>
  <c r="D103" i="11"/>
  <c r="D134" i="11"/>
  <c r="D164" i="11"/>
  <c r="D194" i="11"/>
  <c r="D225" i="11"/>
  <c r="D256" i="11"/>
  <c r="D287" i="11"/>
  <c r="D317" i="11"/>
  <c r="D347" i="11"/>
  <c r="D377" i="11"/>
  <c r="D438" i="11"/>
  <c r="D407" i="11"/>
  <c r="D103" i="5"/>
  <c r="D39" i="5"/>
  <c r="D7" i="5"/>
  <c r="C111" i="5"/>
  <c r="L103" i="5" s="1"/>
  <c r="C79" i="5"/>
  <c r="L71" i="5" s="1"/>
  <c r="C47" i="5"/>
  <c r="L39" i="5" s="1"/>
  <c r="C15" i="5"/>
  <c r="L6" i="5" s="1"/>
  <c r="B23" i="21"/>
  <c r="B23" i="18"/>
  <c r="B23" i="11"/>
  <c r="B17" i="11" s="1"/>
  <c r="C15" i="11" s="1"/>
  <c r="C110" i="5"/>
  <c r="C46" i="5"/>
  <c r="C14" i="5"/>
  <c r="L4" i="5" s="1"/>
  <c r="Q5" i="21"/>
  <c r="Q406" i="21" s="1"/>
  <c r="R406" i="21" s="1"/>
  <c r="Q4" i="21"/>
  <c r="Q315" i="21" s="1"/>
  <c r="Q5" i="18"/>
  <c r="Q406" i="18" s="1"/>
  <c r="R406" i="18" s="1"/>
  <c r="Q4" i="18"/>
  <c r="Q315" i="18" s="1"/>
  <c r="N6" i="15"/>
  <c r="Q4" i="5"/>
  <c r="Q101" i="5" s="1"/>
  <c r="Q5" i="5"/>
  <c r="Q70" i="5" s="1"/>
  <c r="R70" i="5" s="1"/>
  <c r="Q4" i="11"/>
  <c r="Q254" i="11" s="1"/>
  <c r="I5" i="5"/>
  <c r="Q5" i="15"/>
  <c r="Q406" i="15" s="1"/>
  <c r="R406" i="15" s="1"/>
  <c r="Q4" i="15"/>
  <c r="Q315" i="15" s="1"/>
  <c r="Q5" i="11"/>
  <c r="Q255" i="11" s="1"/>
  <c r="R255" i="11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C463" i="21"/>
  <c r="AC461" i="21"/>
  <c r="M456" i="21"/>
  <c r="J456" i="21"/>
  <c r="K456" i="21" s="1"/>
  <c r="M455" i="21"/>
  <c r="J455" i="21"/>
  <c r="K455" i="21" s="1"/>
  <c r="M454" i="21"/>
  <c r="J454" i="21"/>
  <c r="K454" i="21" s="1"/>
  <c r="M453" i="21"/>
  <c r="P453" i="21" s="1"/>
  <c r="J453" i="21"/>
  <c r="K453" i="21" s="1"/>
  <c r="M452" i="21"/>
  <c r="P452" i="21" s="1"/>
  <c r="J452" i="21"/>
  <c r="K452" i="21" s="1"/>
  <c r="M451" i="21"/>
  <c r="J451" i="21"/>
  <c r="K451" i="21" s="1"/>
  <c r="M450" i="21"/>
  <c r="P450" i="21" s="1"/>
  <c r="J450" i="21"/>
  <c r="K450" i="21" s="1"/>
  <c r="M449" i="21"/>
  <c r="P449" i="21" s="1"/>
  <c r="J449" i="21"/>
  <c r="K449" i="21" s="1"/>
  <c r="M448" i="21"/>
  <c r="J448" i="21"/>
  <c r="K448" i="21" s="1"/>
  <c r="M447" i="21"/>
  <c r="P447" i="21" s="1"/>
  <c r="J447" i="21"/>
  <c r="K447" i="21" s="1"/>
  <c r="M446" i="21"/>
  <c r="J446" i="21"/>
  <c r="K446" i="21" s="1"/>
  <c r="M445" i="21"/>
  <c r="P445" i="21" s="1"/>
  <c r="J445" i="21"/>
  <c r="K445" i="21" s="1"/>
  <c r="M444" i="21"/>
  <c r="P444" i="21" s="1"/>
  <c r="J444" i="21"/>
  <c r="K444" i="21" s="1"/>
  <c r="M443" i="21"/>
  <c r="J443" i="21"/>
  <c r="K443" i="21" s="1"/>
  <c r="M442" i="21"/>
  <c r="P442" i="21" s="1"/>
  <c r="J442" i="21"/>
  <c r="K442" i="21" s="1"/>
  <c r="M441" i="21"/>
  <c r="P441" i="21" s="1"/>
  <c r="J441" i="21"/>
  <c r="K441" i="21" s="1"/>
  <c r="M440" i="21"/>
  <c r="P440" i="21" s="1"/>
  <c r="J440" i="21"/>
  <c r="K440" i="21" s="1"/>
  <c r="M439" i="21"/>
  <c r="P439" i="21" s="1"/>
  <c r="J439" i="21"/>
  <c r="K439" i="21" s="1"/>
  <c r="M438" i="21"/>
  <c r="J438" i="21"/>
  <c r="K438" i="21" s="1"/>
  <c r="M437" i="21"/>
  <c r="P437" i="21" s="1"/>
  <c r="J437" i="21"/>
  <c r="I437" i="21"/>
  <c r="I438" i="21" s="1"/>
  <c r="W436" i="21"/>
  <c r="N436" i="21"/>
  <c r="M436" i="21"/>
  <c r="J436" i="21"/>
  <c r="K436" i="21" s="1"/>
  <c r="AC432" i="21"/>
  <c r="AC430" i="21"/>
  <c r="M425" i="21"/>
  <c r="P425" i="21" s="1"/>
  <c r="J425" i="21"/>
  <c r="K425" i="21" s="1"/>
  <c r="M424" i="21"/>
  <c r="J424" i="21"/>
  <c r="K424" i="21" s="1"/>
  <c r="M423" i="21"/>
  <c r="J423" i="21"/>
  <c r="K423" i="21" s="1"/>
  <c r="M422" i="21"/>
  <c r="J422" i="21"/>
  <c r="K422" i="21" s="1"/>
  <c r="M421" i="21"/>
  <c r="P421" i="21" s="1"/>
  <c r="J421" i="21"/>
  <c r="K421" i="21" s="1"/>
  <c r="M420" i="21"/>
  <c r="P420" i="21" s="1"/>
  <c r="J420" i="21"/>
  <c r="K420" i="21" s="1"/>
  <c r="M419" i="21"/>
  <c r="J419" i="21"/>
  <c r="K419" i="21" s="1"/>
  <c r="M418" i="21"/>
  <c r="J418" i="21"/>
  <c r="K418" i="21" s="1"/>
  <c r="M417" i="21"/>
  <c r="J417" i="21"/>
  <c r="K417" i="21" s="1"/>
  <c r="M416" i="21"/>
  <c r="J416" i="21"/>
  <c r="K416" i="21" s="1"/>
  <c r="M415" i="21"/>
  <c r="P415" i="21" s="1"/>
  <c r="J415" i="21"/>
  <c r="K415" i="21" s="1"/>
  <c r="M414" i="21"/>
  <c r="J414" i="21"/>
  <c r="K414" i="21" s="1"/>
  <c r="M413" i="21"/>
  <c r="J413" i="21"/>
  <c r="K413" i="21" s="1"/>
  <c r="M412" i="21"/>
  <c r="P412" i="21" s="1"/>
  <c r="J412" i="21"/>
  <c r="K412" i="21" s="1"/>
  <c r="M411" i="21"/>
  <c r="J411" i="21"/>
  <c r="K411" i="21" s="1"/>
  <c r="M410" i="21"/>
  <c r="J410" i="21"/>
  <c r="K410" i="21" s="1"/>
  <c r="M409" i="21"/>
  <c r="P409" i="21" s="1"/>
  <c r="J409" i="21"/>
  <c r="K409" i="21" s="1"/>
  <c r="M408" i="21"/>
  <c r="P408" i="21" s="1"/>
  <c r="J408" i="21"/>
  <c r="K408" i="21" s="1"/>
  <c r="M407" i="21"/>
  <c r="J407" i="21"/>
  <c r="K407" i="21" s="1"/>
  <c r="N406" i="21"/>
  <c r="N438" i="21" s="1"/>
  <c r="M406" i="21"/>
  <c r="P406" i="21" s="1"/>
  <c r="J406" i="21"/>
  <c r="I406" i="21"/>
  <c r="W405" i="21"/>
  <c r="N405" i="21"/>
  <c r="N437" i="21" s="1"/>
  <c r="M405" i="21"/>
  <c r="J405" i="21"/>
  <c r="K405" i="21" s="1"/>
  <c r="AC402" i="21"/>
  <c r="AC400" i="21"/>
  <c r="M395" i="21"/>
  <c r="J395" i="21"/>
  <c r="K395" i="21" s="1"/>
  <c r="M394" i="21"/>
  <c r="P394" i="21" s="1"/>
  <c r="J394" i="21"/>
  <c r="K394" i="21" s="1"/>
  <c r="M393" i="21"/>
  <c r="P393" i="21" s="1"/>
  <c r="J393" i="21"/>
  <c r="K393" i="21" s="1"/>
  <c r="M392" i="21"/>
  <c r="J392" i="21"/>
  <c r="K392" i="21" s="1"/>
  <c r="M391" i="21"/>
  <c r="P391" i="21" s="1"/>
  <c r="J391" i="21"/>
  <c r="K391" i="21" s="1"/>
  <c r="M390" i="21"/>
  <c r="P390" i="21" s="1"/>
  <c r="J390" i="21"/>
  <c r="K390" i="21" s="1"/>
  <c r="M389" i="21"/>
  <c r="P389" i="21" s="1"/>
  <c r="J389" i="21"/>
  <c r="K389" i="21" s="1"/>
  <c r="M388" i="21"/>
  <c r="P388" i="21" s="1"/>
  <c r="J388" i="21"/>
  <c r="K388" i="21" s="1"/>
  <c r="M387" i="21"/>
  <c r="J387" i="21"/>
  <c r="K387" i="21" s="1"/>
  <c r="M386" i="21"/>
  <c r="P386" i="21" s="1"/>
  <c r="J386" i="21"/>
  <c r="K386" i="21" s="1"/>
  <c r="M385" i="21"/>
  <c r="J385" i="21"/>
  <c r="K385" i="21" s="1"/>
  <c r="M384" i="21"/>
  <c r="P384" i="21" s="1"/>
  <c r="J384" i="21"/>
  <c r="K384" i="21" s="1"/>
  <c r="M383" i="21"/>
  <c r="J383" i="21"/>
  <c r="K383" i="21" s="1"/>
  <c r="M382" i="21"/>
  <c r="P382" i="21" s="1"/>
  <c r="J382" i="21"/>
  <c r="K382" i="21" s="1"/>
  <c r="M381" i="21"/>
  <c r="P381" i="21" s="1"/>
  <c r="J381" i="21"/>
  <c r="K381" i="21" s="1"/>
  <c r="M380" i="21"/>
  <c r="J380" i="21"/>
  <c r="K380" i="21" s="1"/>
  <c r="M379" i="21"/>
  <c r="J379" i="21"/>
  <c r="K379" i="21" s="1"/>
  <c r="M378" i="21"/>
  <c r="P378" i="21" s="1"/>
  <c r="J378" i="21"/>
  <c r="K378" i="21" s="1"/>
  <c r="M377" i="21"/>
  <c r="J377" i="21"/>
  <c r="K377" i="21" s="1"/>
  <c r="N376" i="21"/>
  <c r="N408" i="21" s="1"/>
  <c r="N440" i="21" s="1"/>
  <c r="M376" i="21"/>
  <c r="J376" i="21"/>
  <c r="I376" i="21"/>
  <c r="I377" i="21" s="1"/>
  <c r="W375" i="21"/>
  <c r="N375" i="21"/>
  <c r="N407" i="21" s="1"/>
  <c r="N439" i="21" s="1"/>
  <c r="M375" i="21"/>
  <c r="P375" i="21" s="1"/>
  <c r="J375" i="21"/>
  <c r="K375" i="21" s="1"/>
  <c r="AC372" i="21"/>
  <c r="AC370" i="21"/>
  <c r="M365" i="21"/>
  <c r="J365" i="21"/>
  <c r="K365" i="21" s="1"/>
  <c r="M364" i="21"/>
  <c r="J364" i="21"/>
  <c r="K364" i="21" s="1"/>
  <c r="M363" i="21"/>
  <c r="P363" i="21" s="1"/>
  <c r="J363" i="21"/>
  <c r="K363" i="21" s="1"/>
  <c r="M362" i="21"/>
  <c r="J362" i="21"/>
  <c r="K362" i="21" s="1"/>
  <c r="M361" i="21"/>
  <c r="P361" i="21" s="1"/>
  <c r="J361" i="21"/>
  <c r="K361" i="21" s="1"/>
  <c r="M360" i="21"/>
  <c r="J360" i="21"/>
  <c r="K360" i="21" s="1"/>
  <c r="M359" i="21"/>
  <c r="P359" i="21" s="1"/>
  <c r="J359" i="21"/>
  <c r="K359" i="21" s="1"/>
  <c r="M358" i="21"/>
  <c r="P358" i="21" s="1"/>
  <c r="J358" i="21"/>
  <c r="K358" i="21" s="1"/>
  <c r="M357" i="21"/>
  <c r="J357" i="21"/>
  <c r="K357" i="21" s="1"/>
  <c r="M356" i="21"/>
  <c r="P356" i="21" s="1"/>
  <c r="J356" i="21"/>
  <c r="K356" i="21" s="1"/>
  <c r="M355" i="21"/>
  <c r="J355" i="21"/>
  <c r="K355" i="21" s="1"/>
  <c r="M354" i="21"/>
  <c r="P354" i="21" s="1"/>
  <c r="J354" i="21"/>
  <c r="K354" i="21" s="1"/>
  <c r="M353" i="21"/>
  <c r="P353" i="21" s="1"/>
  <c r="J353" i="21"/>
  <c r="K353" i="21" s="1"/>
  <c r="M352" i="21"/>
  <c r="J352" i="21"/>
  <c r="K352" i="21" s="1"/>
  <c r="M351" i="21"/>
  <c r="P351" i="21" s="1"/>
  <c r="J351" i="21"/>
  <c r="K351" i="21" s="1"/>
  <c r="M350" i="21"/>
  <c r="J350" i="21"/>
  <c r="K350" i="21" s="1"/>
  <c r="M349" i="21"/>
  <c r="P349" i="21" s="1"/>
  <c r="J349" i="21"/>
  <c r="K349" i="21" s="1"/>
  <c r="M348" i="21"/>
  <c r="P348" i="21" s="1"/>
  <c r="J348" i="21"/>
  <c r="K348" i="21" s="1"/>
  <c r="M347" i="21"/>
  <c r="J347" i="21"/>
  <c r="K347" i="21" s="1"/>
  <c r="N346" i="21"/>
  <c r="M346" i="21"/>
  <c r="P346" i="21" s="1"/>
  <c r="J346" i="21"/>
  <c r="I346" i="21"/>
  <c r="I347" i="21" s="1"/>
  <c r="I348" i="21" s="1"/>
  <c r="W345" i="21"/>
  <c r="N345" i="21"/>
  <c r="M345" i="21"/>
  <c r="P345" i="21" s="1"/>
  <c r="J345" i="21"/>
  <c r="K345" i="21" s="1"/>
  <c r="AC342" i="21"/>
  <c r="AC340" i="21"/>
  <c r="M335" i="21"/>
  <c r="J335" i="21"/>
  <c r="K335" i="21" s="1"/>
  <c r="M334" i="21"/>
  <c r="J334" i="21"/>
  <c r="K334" i="21" s="1"/>
  <c r="M333" i="21"/>
  <c r="J333" i="21"/>
  <c r="K333" i="21" s="1"/>
  <c r="M332" i="21"/>
  <c r="J332" i="21"/>
  <c r="K332" i="21" s="1"/>
  <c r="M331" i="21"/>
  <c r="P331" i="21" s="1"/>
  <c r="J331" i="21"/>
  <c r="K331" i="21" s="1"/>
  <c r="M330" i="21"/>
  <c r="J330" i="21"/>
  <c r="K330" i="21" s="1"/>
  <c r="M329" i="21"/>
  <c r="P329" i="21" s="1"/>
  <c r="J329" i="21"/>
  <c r="K329" i="21" s="1"/>
  <c r="M328" i="21"/>
  <c r="P328" i="21" s="1"/>
  <c r="J328" i="21"/>
  <c r="K328" i="21" s="1"/>
  <c r="M327" i="21"/>
  <c r="J327" i="21"/>
  <c r="K327" i="21" s="1"/>
  <c r="M326" i="21"/>
  <c r="P326" i="21" s="1"/>
  <c r="J326" i="21"/>
  <c r="K326" i="21" s="1"/>
  <c r="M325" i="21"/>
  <c r="P325" i="21" s="1"/>
  <c r="J325" i="21"/>
  <c r="K325" i="21" s="1"/>
  <c r="M324" i="21"/>
  <c r="P324" i="21" s="1"/>
  <c r="J324" i="21"/>
  <c r="K324" i="21" s="1"/>
  <c r="M323" i="21"/>
  <c r="P323" i="21" s="1"/>
  <c r="J323" i="21"/>
  <c r="K323" i="21" s="1"/>
  <c r="M322" i="21"/>
  <c r="P322" i="21" s="1"/>
  <c r="J322" i="21"/>
  <c r="K322" i="21" s="1"/>
  <c r="M321" i="21"/>
  <c r="J321" i="21"/>
  <c r="K321" i="21" s="1"/>
  <c r="M320" i="21"/>
  <c r="P320" i="21" s="1"/>
  <c r="J320" i="21"/>
  <c r="K320" i="21" s="1"/>
  <c r="M319" i="21"/>
  <c r="P319" i="21" s="1"/>
  <c r="J319" i="21"/>
  <c r="K319" i="21" s="1"/>
  <c r="M318" i="21"/>
  <c r="P318" i="21" s="1"/>
  <c r="J318" i="21"/>
  <c r="K318" i="21" s="1"/>
  <c r="M317" i="21"/>
  <c r="P317" i="21" s="1"/>
  <c r="J317" i="21"/>
  <c r="K317" i="21" s="1"/>
  <c r="N316" i="21"/>
  <c r="N348" i="21" s="1"/>
  <c r="M316" i="21"/>
  <c r="P316" i="21" s="1"/>
  <c r="J316" i="21"/>
  <c r="I316" i="21"/>
  <c r="W315" i="21"/>
  <c r="T316" i="21" s="1"/>
  <c r="N315" i="21"/>
  <c r="N347" i="21" s="1"/>
  <c r="N379" i="21" s="1"/>
  <c r="N411" i="21" s="1"/>
  <c r="M315" i="21"/>
  <c r="P315" i="21" s="1"/>
  <c r="J315" i="21"/>
  <c r="K315" i="21" s="1"/>
  <c r="AC312" i="21"/>
  <c r="AC310" i="21"/>
  <c r="M305" i="21"/>
  <c r="J305" i="21"/>
  <c r="K305" i="21" s="1"/>
  <c r="M304" i="21"/>
  <c r="P304" i="21" s="1"/>
  <c r="J304" i="21"/>
  <c r="K304" i="21" s="1"/>
  <c r="M303" i="21"/>
  <c r="P303" i="21" s="1"/>
  <c r="J303" i="21"/>
  <c r="K303" i="21" s="1"/>
  <c r="M302" i="21"/>
  <c r="J302" i="21"/>
  <c r="K302" i="21" s="1"/>
  <c r="M301" i="21"/>
  <c r="P301" i="21" s="1"/>
  <c r="J301" i="21"/>
  <c r="K301" i="21" s="1"/>
  <c r="M300" i="21"/>
  <c r="P300" i="21" s="1"/>
  <c r="J300" i="21"/>
  <c r="K300" i="21" s="1"/>
  <c r="M299" i="21"/>
  <c r="J299" i="21"/>
  <c r="K299" i="21" s="1"/>
  <c r="M298" i="21"/>
  <c r="J298" i="21"/>
  <c r="K298" i="21" s="1"/>
  <c r="M297" i="21"/>
  <c r="P297" i="21" s="1"/>
  <c r="J297" i="21"/>
  <c r="K297" i="21" s="1"/>
  <c r="M296" i="21"/>
  <c r="J296" i="21"/>
  <c r="K296" i="21" s="1"/>
  <c r="M295" i="21"/>
  <c r="P295" i="21" s="1"/>
  <c r="J295" i="21"/>
  <c r="K295" i="21" s="1"/>
  <c r="M294" i="21"/>
  <c r="P294" i="21" s="1"/>
  <c r="J294" i="21"/>
  <c r="K294" i="21" s="1"/>
  <c r="M293" i="21"/>
  <c r="P293" i="21" s="1"/>
  <c r="J293" i="21"/>
  <c r="K293" i="21" s="1"/>
  <c r="M292" i="21"/>
  <c r="P292" i="21" s="1"/>
  <c r="J292" i="21"/>
  <c r="K292" i="21" s="1"/>
  <c r="M291" i="21"/>
  <c r="J291" i="21"/>
  <c r="K291" i="21" s="1"/>
  <c r="M290" i="21"/>
  <c r="J290" i="21"/>
  <c r="K290" i="21" s="1"/>
  <c r="M289" i="21"/>
  <c r="P289" i="21" s="1"/>
  <c r="J289" i="21"/>
  <c r="K289" i="21" s="1"/>
  <c r="M288" i="21"/>
  <c r="J288" i="21"/>
  <c r="K288" i="21" s="1"/>
  <c r="M287" i="21"/>
  <c r="P287" i="21" s="1"/>
  <c r="J287" i="21"/>
  <c r="K287" i="21" s="1"/>
  <c r="M286" i="21"/>
  <c r="J286" i="21"/>
  <c r="I286" i="21"/>
  <c r="W285" i="21"/>
  <c r="T286" i="21" s="1"/>
  <c r="N285" i="21"/>
  <c r="M285" i="21"/>
  <c r="P285" i="21" s="1"/>
  <c r="J285" i="21"/>
  <c r="K285" i="21" s="1"/>
  <c r="AC281" i="21"/>
  <c r="AC279" i="21"/>
  <c r="M274" i="21"/>
  <c r="P274" i="21" s="1"/>
  <c r="J274" i="21"/>
  <c r="K274" i="21" s="1"/>
  <c r="M273" i="21"/>
  <c r="J273" i="21"/>
  <c r="K273" i="21" s="1"/>
  <c r="M272" i="21"/>
  <c r="J272" i="21"/>
  <c r="K272" i="21" s="1"/>
  <c r="M271" i="21"/>
  <c r="P271" i="21" s="1"/>
  <c r="J271" i="21"/>
  <c r="K271" i="21" s="1"/>
  <c r="M270" i="21"/>
  <c r="J270" i="21"/>
  <c r="K270" i="21" s="1"/>
  <c r="M269" i="21"/>
  <c r="P269" i="21" s="1"/>
  <c r="J269" i="21"/>
  <c r="K269" i="21" s="1"/>
  <c r="M268" i="21"/>
  <c r="J268" i="21"/>
  <c r="K268" i="21" s="1"/>
  <c r="M267" i="21"/>
  <c r="P267" i="21" s="1"/>
  <c r="J267" i="21"/>
  <c r="K267" i="21" s="1"/>
  <c r="M266" i="21"/>
  <c r="P266" i="21" s="1"/>
  <c r="J266" i="21"/>
  <c r="K266" i="21" s="1"/>
  <c r="M265" i="21"/>
  <c r="J265" i="21"/>
  <c r="K265" i="21" s="1"/>
  <c r="M264" i="21"/>
  <c r="J264" i="21"/>
  <c r="K264" i="21" s="1"/>
  <c r="M263" i="21"/>
  <c r="P263" i="21" s="1"/>
  <c r="J263" i="21"/>
  <c r="K263" i="21" s="1"/>
  <c r="M262" i="21"/>
  <c r="P262" i="21" s="1"/>
  <c r="J262" i="21"/>
  <c r="K262" i="21" s="1"/>
  <c r="M261" i="21"/>
  <c r="P261" i="21" s="1"/>
  <c r="J261" i="21"/>
  <c r="K261" i="21" s="1"/>
  <c r="M260" i="21"/>
  <c r="J260" i="21"/>
  <c r="K260" i="21" s="1"/>
  <c r="M259" i="21"/>
  <c r="J259" i="21"/>
  <c r="K259" i="21" s="1"/>
  <c r="M258" i="21"/>
  <c r="P258" i="21" s="1"/>
  <c r="J258" i="21"/>
  <c r="K258" i="21" s="1"/>
  <c r="M257" i="21"/>
  <c r="J257" i="21"/>
  <c r="K257" i="21" s="1"/>
  <c r="M256" i="21"/>
  <c r="J256" i="21"/>
  <c r="K256" i="21" s="1"/>
  <c r="M255" i="21"/>
  <c r="J255" i="21"/>
  <c r="I255" i="21"/>
  <c r="I256" i="21" s="1"/>
  <c r="W254" i="21"/>
  <c r="T255" i="21" s="1"/>
  <c r="N254" i="21"/>
  <c r="N286" i="21" s="1"/>
  <c r="N318" i="21" s="1"/>
  <c r="N350" i="21" s="1"/>
  <c r="N382" i="21" s="1"/>
  <c r="M254" i="21"/>
  <c r="P254" i="21" s="1"/>
  <c r="J254" i="21"/>
  <c r="AC250" i="21"/>
  <c r="AC248" i="21"/>
  <c r="M243" i="21"/>
  <c r="P243" i="21" s="1"/>
  <c r="J243" i="21"/>
  <c r="K243" i="21" s="1"/>
  <c r="M242" i="21"/>
  <c r="J242" i="21"/>
  <c r="K242" i="21" s="1"/>
  <c r="M241" i="21"/>
  <c r="P241" i="21" s="1"/>
  <c r="J241" i="21"/>
  <c r="K241" i="21" s="1"/>
  <c r="M240" i="21"/>
  <c r="P240" i="21" s="1"/>
  <c r="J240" i="21"/>
  <c r="K240" i="21" s="1"/>
  <c r="M239" i="21"/>
  <c r="J239" i="21"/>
  <c r="K239" i="21" s="1"/>
  <c r="M238" i="21"/>
  <c r="P238" i="21" s="1"/>
  <c r="J238" i="21"/>
  <c r="K238" i="21" s="1"/>
  <c r="M237" i="21"/>
  <c r="P237" i="21" s="1"/>
  <c r="J237" i="21"/>
  <c r="K237" i="21" s="1"/>
  <c r="M236" i="21"/>
  <c r="P236" i="21" s="1"/>
  <c r="J236" i="21"/>
  <c r="K236" i="21" s="1"/>
  <c r="M235" i="21"/>
  <c r="P235" i="21" s="1"/>
  <c r="J235" i="21"/>
  <c r="K235" i="21" s="1"/>
  <c r="M234" i="21"/>
  <c r="J234" i="21"/>
  <c r="K234" i="21" s="1"/>
  <c r="M233" i="21"/>
  <c r="P233" i="21" s="1"/>
  <c r="J233" i="21"/>
  <c r="K233" i="21" s="1"/>
  <c r="M232" i="21"/>
  <c r="J232" i="21"/>
  <c r="K232" i="21" s="1"/>
  <c r="M231" i="21"/>
  <c r="P231" i="21" s="1"/>
  <c r="J231" i="21"/>
  <c r="K231" i="21" s="1"/>
  <c r="M230" i="21"/>
  <c r="J230" i="21"/>
  <c r="K230" i="21" s="1"/>
  <c r="M229" i="21"/>
  <c r="J229" i="21"/>
  <c r="K229" i="21" s="1"/>
  <c r="M228" i="21"/>
  <c r="P228" i="21" s="1"/>
  <c r="J228" i="21"/>
  <c r="K228" i="21" s="1"/>
  <c r="M227" i="21"/>
  <c r="J227" i="21"/>
  <c r="K227" i="21" s="1"/>
  <c r="M226" i="21"/>
  <c r="P226" i="21" s="1"/>
  <c r="J226" i="21"/>
  <c r="K226" i="21" s="1"/>
  <c r="M225" i="21"/>
  <c r="J225" i="21"/>
  <c r="K225" i="21" s="1"/>
  <c r="M224" i="21"/>
  <c r="J224" i="21"/>
  <c r="I224" i="21"/>
  <c r="W223" i="21"/>
  <c r="T224" i="21" s="1"/>
  <c r="N223" i="21"/>
  <c r="N255" i="21" s="1"/>
  <c r="N287" i="21" s="1"/>
  <c r="M223" i="21"/>
  <c r="J223" i="21"/>
  <c r="K223" i="21" s="1"/>
  <c r="AC219" i="21"/>
  <c r="AC217" i="21"/>
  <c r="M212" i="21"/>
  <c r="P212" i="21" s="1"/>
  <c r="J212" i="21"/>
  <c r="K212" i="21" s="1"/>
  <c r="M211" i="21"/>
  <c r="P211" i="21" s="1"/>
  <c r="J211" i="21"/>
  <c r="K211" i="21" s="1"/>
  <c r="M210" i="21"/>
  <c r="P210" i="21" s="1"/>
  <c r="J210" i="21"/>
  <c r="K210" i="21" s="1"/>
  <c r="M209" i="21"/>
  <c r="P209" i="21" s="1"/>
  <c r="J209" i="21"/>
  <c r="K209" i="21" s="1"/>
  <c r="M208" i="21"/>
  <c r="J208" i="21"/>
  <c r="K208" i="21" s="1"/>
  <c r="M207" i="21"/>
  <c r="P207" i="21" s="1"/>
  <c r="J207" i="21"/>
  <c r="K207" i="21" s="1"/>
  <c r="M206" i="21"/>
  <c r="J206" i="21"/>
  <c r="K206" i="21" s="1"/>
  <c r="M205" i="21"/>
  <c r="P205" i="21" s="1"/>
  <c r="J205" i="21"/>
  <c r="K205" i="21" s="1"/>
  <c r="M204" i="21"/>
  <c r="J204" i="21"/>
  <c r="K204" i="21" s="1"/>
  <c r="M203" i="21"/>
  <c r="J203" i="21"/>
  <c r="K203" i="21" s="1"/>
  <c r="M202" i="21"/>
  <c r="P202" i="21" s="1"/>
  <c r="J202" i="21"/>
  <c r="K202" i="21" s="1"/>
  <c r="M201" i="21"/>
  <c r="J201" i="21"/>
  <c r="K201" i="21" s="1"/>
  <c r="M200" i="21"/>
  <c r="P200" i="21" s="1"/>
  <c r="J200" i="21"/>
  <c r="K200" i="21" s="1"/>
  <c r="M199" i="21"/>
  <c r="J199" i="21"/>
  <c r="K199" i="21" s="1"/>
  <c r="M198" i="21"/>
  <c r="J198" i="21"/>
  <c r="K198" i="21" s="1"/>
  <c r="M197" i="21"/>
  <c r="J197" i="21"/>
  <c r="K197" i="21" s="1"/>
  <c r="M196" i="21"/>
  <c r="P196" i="21" s="1"/>
  <c r="J196" i="21"/>
  <c r="K196" i="21" s="1"/>
  <c r="M195" i="21"/>
  <c r="P195" i="21" s="1"/>
  <c r="J195" i="21"/>
  <c r="K195" i="21" s="1"/>
  <c r="M194" i="21"/>
  <c r="P194" i="21" s="1"/>
  <c r="J194" i="21"/>
  <c r="K194" i="21" s="1"/>
  <c r="N193" i="21"/>
  <c r="N225" i="21" s="1"/>
  <c r="N257" i="21" s="1"/>
  <c r="N289" i="21" s="1"/>
  <c r="N321" i="21" s="1"/>
  <c r="N353" i="21" s="1"/>
  <c r="M193" i="21"/>
  <c r="P193" i="21" s="1"/>
  <c r="J193" i="21"/>
  <c r="I193" i="21"/>
  <c r="W192" i="21"/>
  <c r="T193" i="21" s="1"/>
  <c r="N192" i="21"/>
  <c r="N224" i="21" s="1"/>
  <c r="N256" i="21" s="1"/>
  <c r="N288" i="21" s="1"/>
  <c r="M192" i="21"/>
  <c r="P192" i="21" s="1"/>
  <c r="J192" i="21"/>
  <c r="AC189" i="21"/>
  <c r="AC187" i="21"/>
  <c r="M182" i="21"/>
  <c r="J182" i="21"/>
  <c r="K182" i="21" s="1"/>
  <c r="M181" i="21"/>
  <c r="J181" i="21"/>
  <c r="K181" i="21" s="1"/>
  <c r="M180" i="21"/>
  <c r="P180" i="21" s="1"/>
  <c r="J180" i="21"/>
  <c r="K180" i="21" s="1"/>
  <c r="M179" i="21"/>
  <c r="J179" i="21"/>
  <c r="K179" i="21" s="1"/>
  <c r="M178" i="21"/>
  <c r="J178" i="21"/>
  <c r="K178" i="21" s="1"/>
  <c r="M177" i="21"/>
  <c r="P177" i="21" s="1"/>
  <c r="J177" i="21"/>
  <c r="K177" i="21" s="1"/>
  <c r="M176" i="21"/>
  <c r="P176" i="21" s="1"/>
  <c r="J176" i="21"/>
  <c r="K176" i="21" s="1"/>
  <c r="M175" i="21"/>
  <c r="P175" i="21" s="1"/>
  <c r="J175" i="21"/>
  <c r="K175" i="21" s="1"/>
  <c r="M174" i="21"/>
  <c r="P174" i="21" s="1"/>
  <c r="J174" i="21"/>
  <c r="K174" i="21" s="1"/>
  <c r="M173" i="21"/>
  <c r="J173" i="21"/>
  <c r="K173" i="21" s="1"/>
  <c r="M172" i="21"/>
  <c r="J172" i="21"/>
  <c r="K172" i="21" s="1"/>
  <c r="M171" i="21"/>
  <c r="J171" i="21"/>
  <c r="K171" i="21" s="1"/>
  <c r="M170" i="21"/>
  <c r="P170" i="21" s="1"/>
  <c r="J170" i="21"/>
  <c r="K170" i="21" s="1"/>
  <c r="M169" i="21"/>
  <c r="P169" i="21" s="1"/>
  <c r="J169" i="21"/>
  <c r="K169" i="21" s="1"/>
  <c r="M168" i="21"/>
  <c r="P168" i="21" s="1"/>
  <c r="J168" i="21"/>
  <c r="K168" i="21" s="1"/>
  <c r="M167" i="21"/>
  <c r="J167" i="21"/>
  <c r="K167" i="21" s="1"/>
  <c r="M166" i="21"/>
  <c r="J166" i="21"/>
  <c r="K166" i="21" s="1"/>
  <c r="M165" i="21"/>
  <c r="P165" i="21" s="1"/>
  <c r="J165" i="21"/>
  <c r="K165" i="21" s="1"/>
  <c r="M164" i="21"/>
  <c r="J164" i="21"/>
  <c r="K164" i="21" s="1"/>
  <c r="N163" i="21"/>
  <c r="N195" i="21" s="1"/>
  <c r="M163" i="21"/>
  <c r="P163" i="21" s="1"/>
  <c r="J163" i="21"/>
  <c r="I163" i="21"/>
  <c r="I164" i="21" s="1"/>
  <c r="W162" i="21"/>
  <c r="T163" i="21" s="1"/>
  <c r="N162" i="21"/>
  <c r="N194" i="21" s="1"/>
  <c r="N226" i="21" s="1"/>
  <c r="M162" i="21"/>
  <c r="J162" i="21"/>
  <c r="AC159" i="21"/>
  <c r="AC157" i="21"/>
  <c r="M152" i="21"/>
  <c r="P152" i="21" s="1"/>
  <c r="J152" i="21"/>
  <c r="K152" i="21" s="1"/>
  <c r="M151" i="21"/>
  <c r="P151" i="21" s="1"/>
  <c r="J151" i="21"/>
  <c r="K151" i="21" s="1"/>
  <c r="M150" i="21"/>
  <c r="P150" i="21" s="1"/>
  <c r="J150" i="21"/>
  <c r="K150" i="21" s="1"/>
  <c r="M149" i="21"/>
  <c r="J149" i="21"/>
  <c r="K149" i="21" s="1"/>
  <c r="M148" i="21"/>
  <c r="J148" i="21"/>
  <c r="K148" i="21" s="1"/>
  <c r="M147" i="21"/>
  <c r="P147" i="21" s="1"/>
  <c r="J147" i="21"/>
  <c r="K147" i="21" s="1"/>
  <c r="M146" i="21"/>
  <c r="P146" i="21" s="1"/>
  <c r="J146" i="21"/>
  <c r="K146" i="21" s="1"/>
  <c r="M145" i="21"/>
  <c r="P145" i="21" s="1"/>
  <c r="J145" i="21"/>
  <c r="K145" i="21" s="1"/>
  <c r="M144" i="21"/>
  <c r="P144" i="21" s="1"/>
  <c r="J144" i="21"/>
  <c r="K144" i="21" s="1"/>
  <c r="M143" i="21"/>
  <c r="J143" i="21"/>
  <c r="K143" i="21" s="1"/>
  <c r="M142" i="21"/>
  <c r="J142" i="21"/>
  <c r="K142" i="21" s="1"/>
  <c r="M141" i="21"/>
  <c r="J141" i="21"/>
  <c r="K141" i="21" s="1"/>
  <c r="M140" i="21"/>
  <c r="P140" i="21" s="1"/>
  <c r="J140" i="21"/>
  <c r="K140" i="21" s="1"/>
  <c r="M139" i="21"/>
  <c r="J139" i="21"/>
  <c r="K139" i="21" s="1"/>
  <c r="M138" i="21"/>
  <c r="J138" i="21"/>
  <c r="K138" i="21" s="1"/>
  <c r="M137" i="21"/>
  <c r="J137" i="21"/>
  <c r="K137" i="21" s="1"/>
  <c r="M136" i="21"/>
  <c r="J136" i="21"/>
  <c r="K136" i="21" s="1"/>
  <c r="M135" i="21"/>
  <c r="P135" i="21" s="1"/>
  <c r="J135" i="21"/>
  <c r="K135" i="21" s="1"/>
  <c r="M134" i="21"/>
  <c r="J134" i="21"/>
  <c r="K134" i="21" s="1"/>
  <c r="M133" i="21"/>
  <c r="P133" i="21" s="1"/>
  <c r="J133" i="21"/>
  <c r="I133" i="21"/>
  <c r="I134" i="21" s="1"/>
  <c r="W132" i="21"/>
  <c r="N132" i="21"/>
  <c r="N164" i="21" s="1"/>
  <c r="N196" i="21" s="1"/>
  <c r="N228" i="21" s="1"/>
  <c r="M132" i="21"/>
  <c r="P132" i="21" s="1"/>
  <c r="J132" i="21"/>
  <c r="K132" i="21" s="1"/>
  <c r="AC128" i="21"/>
  <c r="AC126" i="21"/>
  <c r="M121" i="21"/>
  <c r="J121" i="21"/>
  <c r="K121" i="21" s="1"/>
  <c r="M120" i="21"/>
  <c r="J120" i="21"/>
  <c r="K120" i="21" s="1"/>
  <c r="M119" i="21"/>
  <c r="J119" i="21"/>
  <c r="K119" i="21" s="1"/>
  <c r="M118" i="21"/>
  <c r="P118" i="21" s="1"/>
  <c r="J118" i="21"/>
  <c r="K118" i="21" s="1"/>
  <c r="M117" i="21"/>
  <c r="P117" i="21" s="1"/>
  <c r="J117" i="21"/>
  <c r="K117" i="21" s="1"/>
  <c r="M116" i="21"/>
  <c r="J116" i="21"/>
  <c r="K116" i="21" s="1"/>
  <c r="M115" i="21"/>
  <c r="J115" i="21"/>
  <c r="K115" i="21" s="1"/>
  <c r="M114" i="21"/>
  <c r="P114" i="21" s="1"/>
  <c r="J114" i="21"/>
  <c r="K114" i="21" s="1"/>
  <c r="M113" i="21"/>
  <c r="J113" i="21"/>
  <c r="K113" i="21" s="1"/>
  <c r="M112" i="21"/>
  <c r="P112" i="21" s="1"/>
  <c r="J112" i="21"/>
  <c r="K112" i="21" s="1"/>
  <c r="M111" i="21"/>
  <c r="J111" i="21"/>
  <c r="K111" i="21" s="1"/>
  <c r="M110" i="21"/>
  <c r="P110" i="21" s="1"/>
  <c r="J110" i="21"/>
  <c r="K110" i="21" s="1"/>
  <c r="M109" i="21"/>
  <c r="P109" i="21" s="1"/>
  <c r="J109" i="21"/>
  <c r="K109" i="21" s="1"/>
  <c r="M108" i="21"/>
  <c r="J108" i="21"/>
  <c r="K108" i="21" s="1"/>
  <c r="M107" i="21"/>
  <c r="P107" i="21" s="1"/>
  <c r="J107" i="21"/>
  <c r="K107" i="21" s="1"/>
  <c r="M106" i="21"/>
  <c r="J106" i="21"/>
  <c r="K106" i="21" s="1"/>
  <c r="M105" i="21"/>
  <c r="P105" i="21" s="1"/>
  <c r="J105" i="21"/>
  <c r="K105" i="21" s="1"/>
  <c r="M104" i="21"/>
  <c r="P104" i="21" s="1"/>
  <c r="J104" i="21"/>
  <c r="K104" i="21" s="1"/>
  <c r="M103" i="21"/>
  <c r="J103" i="21"/>
  <c r="K103" i="21" s="1"/>
  <c r="M102" i="21"/>
  <c r="J102" i="21"/>
  <c r="I102" i="21"/>
  <c r="I103" i="21" s="1"/>
  <c r="I104" i="21" s="1"/>
  <c r="W101" i="21"/>
  <c r="M101" i="21"/>
  <c r="P101" i="21" s="1"/>
  <c r="J101" i="21"/>
  <c r="K101" i="21" s="1"/>
  <c r="AC96" i="21"/>
  <c r="AC94" i="21"/>
  <c r="M89" i="21"/>
  <c r="P89" i="21" s="1"/>
  <c r="J89" i="21"/>
  <c r="K89" i="21" s="1"/>
  <c r="M88" i="21"/>
  <c r="P88" i="21" s="1"/>
  <c r="J88" i="21"/>
  <c r="K88" i="21" s="1"/>
  <c r="M87" i="21"/>
  <c r="P87" i="21" s="1"/>
  <c r="J87" i="21"/>
  <c r="K87" i="21" s="1"/>
  <c r="M86" i="21"/>
  <c r="P86" i="21" s="1"/>
  <c r="J86" i="21"/>
  <c r="K86" i="21" s="1"/>
  <c r="M85" i="21"/>
  <c r="J85" i="21"/>
  <c r="K85" i="21" s="1"/>
  <c r="M84" i="21"/>
  <c r="P84" i="21" s="1"/>
  <c r="J84" i="21"/>
  <c r="K84" i="21" s="1"/>
  <c r="M83" i="21"/>
  <c r="P83" i="21" s="1"/>
  <c r="J83" i="21"/>
  <c r="K83" i="21" s="1"/>
  <c r="M82" i="21"/>
  <c r="P82" i="21" s="1"/>
  <c r="J82" i="21"/>
  <c r="K82" i="21" s="1"/>
  <c r="M81" i="21"/>
  <c r="P81" i="21" s="1"/>
  <c r="J81" i="21"/>
  <c r="K81" i="21" s="1"/>
  <c r="M80" i="21"/>
  <c r="P80" i="21" s="1"/>
  <c r="J80" i="21"/>
  <c r="K80" i="21" s="1"/>
  <c r="M79" i="21"/>
  <c r="P79" i="21" s="1"/>
  <c r="J79" i="21"/>
  <c r="K79" i="21" s="1"/>
  <c r="M78" i="21"/>
  <c r="P78" i="21" s="1"/>
  <c r="J78" i="21"/>
  <c r="K78" i="21" s="1"/>
  <c r="M77" i="21"/>
  <c r="J77" i="21"/>
  <c r="K77" i="21" s="1"/>
  <c r="M76" i="21"/>
  <c r="P76" i="21" s="1"/>
  <c r="J76" i="21"/>
  <c r="K76" i="21" s="1"/>
  <c r="M75" i="21"/>
  <c r="J75" i="21"/>
  <c r="K75" i="21" s="1"/>
  <c r="M74" i="21"/>
  <c r="P74" i="21" s="1"/>
  <c r="J74" i="21"/>
  <c r="K74" i="21" s="1"/>
  <c r="M73" i="21"/>
  <c r="P73" i="21" s="1"/>
  <c r="J73" i="21"/>
  <c r="K73" i="21" s="1"/>
  <c r="M72" i="21"/>
  <c r="P72" i="21" s="1"/>
  <c r="J72" i="21"/>
  <c r="K72" i="21" s="1"/>
  <c r="M71" i="21"/>
  <c r="J71" i="21"/>
  <c r="K71" i="21" s="1"/>
  <c r="M70" i="21"/>
  <c r="J70" i="21"/>
  <c r="I70" i="21"/>
  <c r="W69" i="21"/>
  <c r="M69" i="21"/>
  <c r="P69" i="21" s="1"/>
  <c r="J69" i="21"/>
  <c r="K69" i="21" s="1"/>
  <c r="AC64" i="21"/>
  <c r="AC62" i="21"/>
  <c r="M57" i="21"/>
  <c r="P57" i="21" s="1"/>
  <c r="J57" i="21"/>
  <c r="K57" i="21" s="1"/>
  <c r="M56" i="21"/>
  <c r="P56" i="21" s="1"/>
  <c r="J56" i="21"/>
  <c r="K56" i="21" s="1"/>
  <c r="M55" i="21"/>
  <c r="P55" i="21" s="1"/>
  <c r="J55" i="21"/>
  <c r="K55" i="21" s="1"/>
  <c r="M54" i="21"/>
  <c r="P54" i="21" s="1"/>
  <c r="J54" i="21"/>
  <c r="K54" i="21" s="1"/>
  <c r="M53" i="21"/>
  <c r="J53" i="21"/>
  <c r="K53" i="21" s="1"/>
  <c r="M52" i="21"/>
  <c r="J52" i="21"/>
  <c r="K52" i="21" s="1"/>
  <c r="M51" i="21"/>
  <c r="P51" i="21" s="1"/>
  <c r="J51" i="21"/>
  <c r="K51" i="21" s="1"/>
  <c r="M50" i="21"/>
  <c r="J50" i="21"/>
  <c r="K50" i="21" s="1"/>
  <c r="M49" i="21"/>
  <c r="P49" i="21" s="1"/>
  <c r="J49" i="21"/>
  <c r="K49" i="21" s="1"/>
  <c r="M48" i="21"/>
  <c r="P48" i="21" s="1"/>
  <c r="J48" i="21"/>
  <c r="K48" i="21" s="1"/>
  <c r="M47" i="21"/>
  <c r="J47" i="21"/>
  <c r="K47" i="21" s="1"/>
  <c r="M46" i="21"/>
  <c r="P46" i="21" s="1"/>
  <c r="J46" i="21"/>
  <c r="K46" i="21" s="1"/>
  <c r="M45" i="21"/>
  <c r="J45" i="21"/>
  <c r="K45" i="21" s="1"/>
  <c r="M44" i="21"/>
  <c r="P44" i="21" s="1"/>
  <c r="J44" i="21"/>
  <c r="K44" i="21" s="1"/>
  <c r="M43" i="21"/>
  <c r="P43" i="21" s="1"/>
  <c r="J43" i="21"/>
  <c r="K43" i="21" s="1"/>
  <c r="M42" i="21"/>
  <c r="J42" i="21"/>
  <c r="K42" i="21" s="1"/>
  <c r="M41" i="21"/>
  <c r="P41" i="21" s="1"/>
  <c r="J41" i="21"/>
  <c r="K41" i="21" s="1"/>
  <c r="M40" i="21"/>
  <c r="J40" i="21"/>
  <c r="K40" i="21" s="1"/>
  <c r="M39" i="21"/>
  <c r="P39" i="21" s="1"/>
  <c r="J39" i="21"/>
  <c r="K39" i="21" s="1"/>
  <c r="M38" i="21"/>
  <c r="P38" i="21" s="1"/>
  <c r="J38" i="21"/>
  <c r="I38" i="21"/>
  <c r="I39" i="21" s="1"/>
  <c r="W37" i="21"/>
  <c r="N37" i="21"/>
  <c r="N52" i="21" s="1"/>
  <c r="M37" i="21"/>
  <c r="J37" i="21"/>
  <c r="K37" i="21" s="1"/>
  <c r="AC31" i="21"/>
  <c r="AC29" i="21"/>
  <c r="N24" i="21"/>
  <c r="M24" i="21"/>
  <c r="P24" i="21" s="1"/>
  <c r="J24" i="21"/>
  <c r="K24" i="21" s="1"/>
  <c r="N23" i="21"/>
  <c r="M23" i="21"/>
  <c r="P23" i="21" s="1"/>
  <c r="J23" i="21"/>
  <c r="K23" i="21" s="1"/>
  <c r="N22" i="21"/>
  <c r="M22" i="21"/>
  <c r="J22" i="21"/>
  <c r="K22" i="21" s="1"/>
  <c r="N21" i="21"/>
  <c r="M21" i="21"/>
  <c r="P21" i="21" s="1"/>
  <c r="J21" i="21"/>
  <c r="K21" i="21" s="1"/>
  <c r="N20" i="21"/>
  <c r="M20" i="21"/>
  <c r="J20" i="21"/>
  <c r="K20" i="21" s="1"/>
  <c r="N19" i="21"/>
  <c r="M19" i="21"/>
  <c r="J19" i="21"/>
  <c r="K19" i="21" s="1"/>
  <c r="N18" i="21"/>
  <c r="M18" i="21"/>
  <c r="J18" i="21"/>
  <c r="K18" i="21" s="1"/>
  <c r="N17" i="21"/>
  <c r="M17" i="21"/>
  <c r="J17" i="21"/>
  <c r="K17" i="21" s="1"/>
  <c r="N16" i="21"/>
  <c r="M16" i="21"/>
  <c r="P16" i="21" s="1"/>
  <c r="J16" i="21"/>
  <c r="K16" i="21" s="1"/>
  <c r="N15" i="21"/>
  <c r="M15" i="21"/>
  <c r="P15" i="21" s="1"/>
  <c r="J15" i="21"/>
  <c r="K15" i="21" s="1"/>
  <c r="N14" i="21"/>
  <c r="M14" i="21"/>
  <c r="J14" i="21"/>
  <c r="K14" i="21" s="1"/>
  <c r="N13" i="21"/>
  <c r="M13" i="21"/>
  <c r="J13" i="21"/>
  <c r="K13" i="21" s="1"/>
  <c r="N12" i="21"/>
  <c r="M12" i="21"/>
  <c r="J12" i="21"/>
  <c r="K12" i="21" s="1"/>
  <c r="N11" i="21"/>
  <c r="M11" i="21"/>
  <c r="P11" i="21" s="1"/>
  <c r="J11" i="21"/>
  <c r="K11" i="21" s="1"/>
  <c r="N10" i="21"/>
  <c r="M10" i="21"/>
  <c r="P10" i="21" s="1"/>
  <c r="J10" i="21"/>
  <c r="K10" i="21" s="1"/>
  <c r="N9" i="21"/>
  <c r="M9" i="21"/>
  <c r="J9" i="21"/>
  <c r="K9" i="21" s="1"/>
  <c r="N8" i="21"/>
  <c r="M8" i="21"/>
  <c r="P8" i="21" s="1"/>
  <c r="J8" i="21"/>
  <c r="K8" i="21" s="1"/>
  <c r="N7" i="21"/>
  <c r="M7" i="21"/>
  <c r="J7" i="21"/>
  <c r="K7" i="21" s="1"/>
  <c r="N6" i="21"/>
  <c r="M6" i="21"/>
  <c r="P6" i="21" s="1"/>
  <c r="J6" i="21"/>
  <c r="K6" i="21" s="1"/>
  <c r="N5" i="21"/>
  <c r="M5" i="21"/>
  <c r="P5" i="21" s="1"/>
  <c r="J5" i="21"/>
  <c r="I5" i="21"/>
  <c r="W4" i="21"/>
  <c r="T5" i="21" s="1"/>
  <c r="M4" i="21"/>
  <c r="P4" i="21" s="1"/>
  <c r="J4" i="21"/>
  <c r="K4" i="21" s="1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C463" i="18"/>
  <c r="AC461" i="18"/>
  <c r="M456" i="18"/>
  <c r="P456" i="18" s="1"/>
  <c r="J456" i="18"/>
  <c r="K456" i="18" s="1"/>
  <c r="M455" i="18"/>
  <c r="P455" i="18" s="1"/>
  <c r="J455" i="18"/>
  <c r="K455" i="18" s="1"/>
  <c r="M454" i="18"/>
  <c r="P454" i="18" s="1"/>
  <c r="J454" i="18"/>
  <c r="K454" i="18" s="1"/>
  <c r="M453" i="18"/>
  <c r="P453" i="18" s="1"/>
  <c r="J453" i="18"/>
  <c r="K453" i="18" s="1"/>
  <c r="M452" i="18"/>
  <c r="P452" i="18" s="1"/>
  <c r="J452" i="18"/>
  <c r="K452" i="18" s="1"/>
  <c r="M451" i="18"/>
  <c r="P451" i="18" s="1"/>
  <c r="J451" i="18"/>
  <c r="K451" i="18" s="1"/>
  <c r="M450" i="18"/>
  <c r="P450" i="18" s="1"/>
  <c r="J450" i="18"/>
  <c r="K450" i="18" s="1"/>
  <c r="M449" i="18"/>
  <c r="P449" i="18" s="1"/>
  <c r="J449" i="18"/>
  <c r="K449" i="18" s="1"/>
  <c r="M448" i="18"/>
  <c r="P448" i="18" s="1"/>
  <c r="J448" i="18"/>
  <c r="K448" i="18" s="1"/>
  <c r="M447" i="18"/>
  <c r="J447" i="18"/>
  <c r="K447" i="18" s="1"/>
  <c r="M446" i="18"/>
  <c r="P446" i="18" s="1"/>
  <c r="J446" i="18"/>
  <c r="K446" i="18" s="1"/>
  <c r="M445" i="18"/>
  <c r="P445" i="18" s="1"/>
  <c r="J445" i="18"/>
  <c r="K445" i="18" s="1"/>
  <c r="M444" i="18"/>
  <c r="P444" i="18" s="1"/>
  <c r="J444" i="18"/>
  <c r="K444" i="18" s="1"/>
  <c r="M443" i="18"/>
  <c r="J443" i="18"/>
  <c r="K443" i="18" s="1"/>
  <c r="M442" i="18"/>
  <c r="P442" i="18" s="1"/>
  <c r="J442" i="18"/>
  <c r="K442" i="18" s="1"/>
  <c r="M441" i="18"/>
  <c r="P441" i="18" s="1"/>
  <c r="J441" i="18"/>
  <c r="K441" i="18" s="1"/>
  <c r="M440" i="18"/>
  <c r="J440" i="18"/>
  <c r="K440" i="18" s="1"/>
  <c r="M439" i="18"/>
  <c r="J439" i="18"/>
  <c r="K439" i="18" s="1"/>
  <c r="M438" i="18"/>
  <c r="J438" i="18"/>
  <c r="K438" i="18" s="1"/>
  <c r="M437" i="18"/>
  <c r="J437" i="18"/>
  <c r="I437" i="18"/>
  <c r="W436" i="18"/>
  <c r="N436" i="18"/>
  <c r="M436" i="18"/>
  <c r="J436" i="18"/>
  <c r="K436" i="18" s="1"/>
  <c r="AC432" i="18"/>
  <c r="AC430" i="18"/>
  <c r="M425" i="18"/>
  <c r="J425" i="18"/>
  <c r="K425" i="18" s="1"/>
  <c r="M424" i="18"/>
  <c r="P424" i="18" s="1"/>
  <c r="J424" i="18"/>
  <c r="K424" i="18" s="1"/>
  <c r="M423" i="18"/>
  <c r="P423" i="18" s="1"/>
  <c r="J423" i="18"/>
  <c r="K423" i="18" s="1"/>
  <c r="M422" i="18"/>
  <c r="P422" i="18" s="1"/>
  <c r="J422" i="18"/>
  <c r="K422" i="18" s="1"/>
  <c r="M421" i="18"/>
  <c r="P421" i="18" s="1"/>
  <c r="J421" i="18"/>
  <c r="K421" i="18" s="1"/>
  <c r="M420" i="18"/>
  <c r="P420" i="18" s="1"/>
  <c r="J420" i="18"/>
  <c r="K420" i="18" s="1"/>
  <c r="M419" i="18"/>
  <c r="P419" i="18" s="1"/>
  <c r="J419" i="18"/>
  <c r="K419" i="18" s="1"/>
  <c r="M418" i="18"/>
  <c r="P418" i="18" s="1"/>
  <c r="J418" i="18"/>
  <c r="K418" i="18" s="1"/>
  <c r="M417" i="18"/>
  <c r="J417" i="18"/>
  <c r="K417" i="18" s="1"/>
  <c r="M416" i="18"/>
  <c r="P416" i="18" s="1"/>
  <c r="J416" i="18"/>
  <c r="K416" i="18" s="1"/>
  <c r="M415" i="18"/>
  <c r="P415" i="18" s="1"/>
  <c r="J415" i="18"/>
  <c r="K415" i="18" s="1"/>
  <c r="M414" i="18"/>
  <c r="P414" i="18" s="1"/>
  <c r="J414" i="18"/>
  <c r="K414" i="18" s="1"/>
  <c r="M413" i="18"/>
  <c r="P413" i="18" s="1"/>
  <c r="J413" i="18"/>
  <c r="K413" i="18" s="1"/>
  <c r="M412" i="18"/>
  <c r="P412" i="18" s="1"/>
  <c r="J412" i="18"/>
  <c r="K412" i="18" s="1"/>
  <c r="M411" i="18"/>
  <c r="P411" i="18" s="1"/>
  <c r="J411" i="18"/>
  <c r="K411" i="18" s="1"/>
  <c r="M410" i="18"/>
  <c r="J410" i="18"/>
  <c r="K410" i="18" s="1"/>
  <c r="M409" i="18"/>
  <c r="P409" i="18" s="1"/>
  <c r="J409" i="18"/>
  <c r="K409" i="18" s="1"/>
  <c r="M408" i="18"/>
  <c r="P408" i="18" s="1"/>
  <c r="J408" i="18"/>
  <c r="K408" i="18" s="1"/>
  <c r="M407" i="18"/>
  <c r="J407" i="18"/>
  <c r="K407" i="18" s="1"/>
  <c r="N406" i="18"/>
  <c r="N438" i="18" s="1"/>
  <c r="M406" i="18"/>
  <c r="P406" i="18" s="1"/>
  <c r="J406" i="18"/>
  <c r="I406" i="18"/>
  <c r="I407" i="18" s="1"/>
  <c r="W405" i="18"/>
  <c r="T406" i="18" s="1"/>
  <c r="N405" i="18"/>
  <c r="N437" i="18" s="1"/>
  <c r="M405" i="18"/>
  <c r="J405" i="18"/>
  <c r="AC402" i="18"/>
  <c r="AC400" i="18"/>
  <c r="M395" i="18"/>
  <c r="J395" i="18"/>
  <c r="K395" i="18" s="1"/>
  <c r="M394" i="18"/>
  <c r="P394" i="18" s="1"/>
  <c r="J394" i="18"/>
  <c r="K394" i="18" s="1"/>
  <c r="M393" i="18"/>
  <c r="J393" i="18"/>
  <c r="K393" i="18" s="1"/>
  <c r="M392" i="18"/>
  <c r="P392" i="18" s="1"/>
  <c r="J392" i="18"/>
  <c r="K392" i="18" s="1"/>
  <c r="M391" i="18"/>
  <c r="P391" i="18" s="1"/>
  <c r="J391" i="18"/>
  <c r="K391" i="18" s="1"/>
  <c r="M390" i="18"/>
  <c r="P390" i="18" s="1"/>
  <c r="J390" i="18"/>
  <c r="K390" i="18" s="1"/>
  <c r="M389" i="18"/>
  <c r="P389" i="18" s="1"/>
  <c r="J389" i="18"/>
  <c r="K389" i="18" s="1"/>
  <c r="M388" i="18"/>
  <c r="J388" i="18"/>
  <c r="K388" i="18" s="1"/>
  <c r="M387" i="18"/>
  <c r="P387" i="18" s="1"/>
  <c r="J387" i="18"/>
  <c r="K387" i="18" s="1"/>
  <c r="M386" i="18"/>
  <c r="P386" i="18" s="1"/>
  <c r="J386" i="18"/>
  <c r="K386" i="18" s="1"/>
  <c r="M385" i="18"/>
  <c r="J385" i="18"/>
  <c r="K385" i="18" s="1"/>
  <c r="M384" i="18"/>
  <c r="P384" i="18" s="1"/>
  <c r="J384" i="18"/>
  <c r="K384" i="18" s="1"/>
  <c r="M383" i="18"/>
  <c r="J383" i="18"/>
  <c r="K383" i="18" s="1"/>
  <c r="M382" i="18"/>
  <c r="P382" i="18" s="1"/>
  <c r="J382" i="18"/>
  <c r="K382" i="18" s="1"/>
  <c r="M381" i="18"/>
  <c r="P381" i="18" s="1"/>
  <c r="J381" i="18"/>
  <c r="K381" i="18" s="1"/>
  <c r="M380" i="18"/>
  <c r="J380" i="18"/>
  <c r="K380" i="18" s="1"/>
  <c r="M379" i="18"/>
  <c r="P379" i="18" s="1"/>
  <c r="J379" i="18"/>
  <c r="K379" i="18" s="1"/>
  <c r="M378" i="18"/>
  <c r="J378" i="18"/>
  <c r="K378" i="18" s="1"/>
  <c r="M377" i="18"/>
  <c r="P377" i="18" s="1"/>
  <c r="J377" i="18"/>
  <c r="K377" i="18" s="1"/>
  <c r="N376" i="18"/>
  <c r="N408" i="18" s="1"/>
  <c r="N440" i="18" s="1"/>
  <c r="M376" i="18"/>
  <c r="P376" i="18" s="1"/>
  <c r="J376" i="18"/>
  <c r="I376" i="18"/>
  <c r="I377" i="18" s="1"/>
  <c r="W375" i="18"/>
  <c r="N375" i="18"/>
  <c r="N407" i="18" s="1"/>
  <c r="N439" i="18" s="1"/>
  <c r="M375" i="18"/>
  <c r="J375" i="18"/>
  <c r="K375" i="18" s="1"/>
  <c r="AC372" i="18"/>
  <c r="AC370" i="18"/>
  <c r="M365" i="18"/>
  <c r="J365" i="18"/>
  <c r="K365" i="18" s="1"/>
  <c r="M364" i="18"/>
  <c r="P364" i="18" s="1"/>
  <c r="J364" i="18"/>
  <c r="K364" i="18" s="1"/>
  <c r="M363" i="18"/>
  <c r="J363" i="18"/>
  <c r="K363" i="18" s="1"/>
  <c r="M362" i="18"/>
  <c r="P362" i="18" s="1"/>
  <c r="J362" i="18"/>
  <c r="K362" i="18" s="1"/>
  <c r="M361" i="18"/>
  <c r="P361" i="18" s="1"/>
  <c r="J361" i="18"/>
  <c r="K361" i="18" s="1"/>
  <c r="M360" i="18"/>
  <c r="P360" i="18" s="1"/>
  <c r="J360" i="18"/>
  <c r="K360" i="18" s="1"/>
  <c r="M359" i="18"/>
  <c r="J359" i="18"/>
  <c r="K359" i="18" s="1"/>
  <c r="M358" i="18"/>
  <c r="P358" i="18" s="1"/>
  <c r="J358" i="18"/>
  <c r="K358" i="18" s="1"/>
  <c r="M357" i="18"/>
  <c r="J357" i="18"/>
  <c r="K357" i="18" s="1"/>
  <c r="M356" i="18"/>
  <c r="P356" i="18" s="1"/>
  <c r="J356" i="18"/>
  <c r="K356" i="18" s="1"/>
  <c r="M355" i="18"/>
  <c r="J355" i="18"/>
  <c r="K355" i="18" s="1"/>
  <c r="M354" i="18"/>
  <c r="P354" i="18" s="1"/>
  <c r="J354" i="18"/>
  <c r="K354" i="18" s="1"/>
  <c r="M353" i="18"/>
  <c r="J353" i="18"/>
  <c r="K353" i="18" s="1"/>
  <c r="M352" i="18"/>
  <c r="P352" i="18" s="1"/>
  <c r="J352" i="18"/>
  <c r="K352" i="18" s="1"/>
  <c r="M351" i="18"/>
  <c r="P351" i="18" s="1"/>
  <c r="J351" i="18"/>
  <c r="K351" i="18" s="1"/>
  <c r="M350" i="18"/>
  <c r="J350" i="18"/>
  <c r="K350" i="18" s="1"/>
  <c r="M349" i="18"/>
  <c r="J349" i="18"/>
  <c r="K349" i="18" s="1"/>
  <c r="M348" i="18"/>
  <c r="P348" i="18" s="1"/>
  <c r="J348" i="18"/>
  <c r="K348" i="18" s="1"/>
  <c r="M347" i="18"/>
  <c r="P347" i="18" s="1"/>
  <c r="J347" i="18"/>
  <c r="K347" i="18" s="1"/>
  <c r="N346" i="18"/>
  <c r="N378" i="18" s="1"/>
  <c r="N410" i="18" s="1"/>
  <c r="M346" i="18"/>
  <c r="J346" i="18"/>
  <c r="I346" i="18"/>
  <c r="W345" i="18"/>
  <c r="N345" i="18"/>
  <c r="N377" i="18" s="1"/>
  <c r="N409" i="18" s="1"/>
  <c r="N441" i="18" s="1"/>
  <c r="M345" i="18"/>
  <c r="J345" i="18"/>
  <c r="K345" i="18" s="1"/>
  <c r="AC342" i="18"/>
  <c r="AC340" i="18"/>
  <c r="M335" i="18"/>
  <c r="J335" i="18"/>
  <c r="K335" i="18" s="1"/>
  <c r="M334" i="18"/>
  <c r="P334" i="18" s="1"/>
  <c r="J334" i="18"/>
  <c r="K334" i="18" s="1"/>
  <c r="M333" i="18"/>
  <c r="P333" i="18" s="1"/>
  <c r="J333" i="18"/>
  <c r="K333" i="18" s="1"/>
  <c r="M332" i="18"/>
  <c r="J332" i="18"/>
  <c r="K332" i="18" s="1"/>
  <c r="M331" i="18"/>
  <c r="P331" i="18" s="1"/>
  <c r="J331" i="18"/>
  <c r="K331" i="18" s="1"/>
  <c r="M330" i="18"/>
  <c r="J330" i="18"/>
  <c r="K330" i="18" s="1"/>
  <c r="M329" i="18"/>
  <c r="P329" i="18" s="1"/>
  <c r="J329" i="18"/>
  <c r="K329" i="18" s="1"/>
  <c r="M328" i="18"/>
  <c r="J328" i="18"/>
  <c r="K328" i="18" s="1"/>
  <c r="M327" i="18"/>
  <c r="P327" i="18" s="1"/>
  <c r="J327" i="18"/>
  <c r="K327" i="18" s="1"/>
  <c r="M326" i="18"/>
  <c r="P326" i="18" s="1"/>
  <c r="J326" i="18"/>
  <c r="K326" i="18" s="1"/>
  <c r="M325" i="18"/>
  <c r="J325" i="18"/>
  <c r="K325" i="18" s="1"/>
  <c r="M324" i="18"/>
  <c r="J324" i="18"/>
  <c r="K324" i="18" s="1"/>
  <c r="M323" i="18"/>
  <c r="J323" i="18"/>
  <c r="K323" i="18" s="1"/>
  <c r="M322" i="18"/>
  <c r="J322" i="18"/>
  <c r="K322" i="18" s="1"/>
  <c r="M321" i="18"/>
  <c r="P321" i="18" s="1"/>
  <c r="J321" i="18"/>
  <c r="K321" i="18" s="1"/>
  <c r="M320" i="18"/>
  <c r="P320" i="18" s="1"/>
  <c r="J320" i="18"/>
  <c r="K320" i="18" s="1"/>
  <c r="M319" i="18"/>
  <c r="P319" i="18" s="1"/>
  <c r="J319" i="18"/>
  <c r="K319" i="18" s="1"/>
  <c r="M318" i="18"/>
  <c r="P318" i="18" s="1"/>
  <c r="J318" i="18"/>
  <c r="K318" i="18" s="1"/>
  <c r="M317" i="18"/>
  <c r="P317" i="18" s="1"/>
  <c r="J317" i="18"/>
  <c r="K317" i="18" s="1"/>
  <c r="N316" i="18"/>
  <c r="N348" i="18" s="1"/>
  <c r="N380" i="18" s="1"/>
  <c r="M316" i="18"/>
  <c r="J316" i="18"/>
  <c r="I316" i="18"/>
  <c r="W315" i="18"/>
  <c r="T316" i="18" s="1"/>
  <c r="N315" i="18"/>
  <c r="N347" i="18" s="1"/>
  <c r="N379" i="18" s="1"/>
  <c r="M315" i="18"/>
  <c r="J315" i="18"/>
  <c r="K315" i="18" s="1"/>
  <c r="AC312" i="18"/>
  <c r="AC310" i="18"/>
  <c r="M305" i="18"/>
  <c r="J305" i="18"/>
  <c r="K305" i="18" s="1"/>
  <c r="M304" i="18"/>
  <c r="P304" i="18" s="1"/>
  <c r="J304" i="18"/>
  <c r="K304" i="18" s="1"/>
  <c r="M303" i="18"/>
  <c r="P303" i="18" s="1"/>
  <c r="J303" i="18"/>
  <c r="K303" i="18" s="1"/>
  <c r="M302" i="18"/>
  <c r="P302" i="18" s="1"/>
  <c r="J302" i="18"/>
  <c r="K302" i="18" s="1"/>
  <c r="M301" i="18"/>
  <c r="P301" i="18" s="1"/>
  <c r="J301" i="18"/>
  <c r="K301" i="18" s="1"/>
  <c r="M300" i="18"/>
  <c r="P300" i="18" s="1"/>
  <c r="J300" i="18"/>
  <c r="K300" i="18" s="1"/>
  <c r="M299" i="18"/>
  <c r="P299" i="18" s="1"/>
  <c r="J299" i="18"/>
  <c r="K299" i="18" s="1"/>
  <c r="M298" i="18"/>
  <c r="P298" i="18" s="1"/>
  <c r="J298" i="18"/>
  <c r="K298" i="18" s="1"/>
  <c r="M297" i="18"/>
  <c r="P297" i="18" s="1"/>
  <c r="J297" i="18"/>
  <c r="K297" i="18" s="1"/>
  <c r="M296" i="18"/>
  <c r="P296" i="18" s="1"/>
  <c r="J296" i="18"/>
  <c r="K296" i="18" s="1"/>
  <c r="M295" i="18"/>
  <c r="J295" i="18"/>
  <c r="K295" i="18" s="1"/>
  <c r="M294" i="18"/>
  <c r="P294" i="18" s="1"/>
  <c r="J294" i="18"/>
  <c r="K294" i="18" s="1"/>
  <c r="M293" i="18"/>
  <c r="P293" i="18" s="1"/>
  <c r="J293" i="18"/>
  <c r="K293" i="18" s="1"/>
  <c r="M292" i="18"/>
  <c r="J292" i="18"/>
  <c r="K292" i="18" s="1"/>
  <c r="M291" i="18"/>
  <c r="J291" i="18"/>
  <c r="K291" i="18" s="1"/>
  <c r="M290" i="18"/>
  <c r="J290" i="18"/>
  <c r="K290" i="18" s="1"/>
  <c r="M289" i="18"/>
  <c r="J289" i="18"/>
  <c r="K289" i="18" s="1"/>
  <c r="M288" i="18"/>
  <c r="P288" i="18" s="1"/>
  <c r="J288" i="18"/>
  <c r="K288" i="18" s="1"/>
  <c r="M287" i="18"/>
  <c r="P287" i="18" s="1"/>
  <c r="J287" i="18"/>
  <c r="K287" i="18" s="1"/>
  <c r="M286" i="18"/>
  <c r="J286" i="18"/>
  <c r="I286" i="18"/>
  <c r="W285" i="18"/>
  <c r="T286" i="18" s="1"/>
  <c r="N285" i="18"/>
  <c r="N317" i="18" s="1"/>
  <c r="N349" i="18" s="1"/>
  <c r="N381" i="18" s="1"/>
  <c r="M285" i="18"/>
  <c r="J285" i="18"/>
  <c r="K285" i="18" s="1"/>
  <c r="AC281" i="18"/>
  <c r="AC279" i="18"/>
  <c r="M274" i="18"/>
  <c r="J274" i="18"/>
  <c r="K274" i="18" s="1"/>
  <c r="M273" i="18"/>
  <c r="J273" i="18"/>
  <c r="K273" i="18" s="1"/>
  <c r="M272" i="18"/>
  <c r="P272" i="18" s="1"/>
  <c r="J272" i="18"/>
  <c r="K272" i="18" s="1"/>
  <c r="M271" i="18"/>
  <c r="J271" i="18"/>
  <c r="K271" i="18" s="1"/>
  <c r="M270" i="18"/>
  <c r="P270" i="18" s="1"/>
  <c r="J270" i="18"/>
  <c r="K270" i="18" s="1"/>
  <c r="M269" i="18"/>
  <c r="P269" i="18" s="1"/>
  <c r="J269" i="18"/>
  <c r="K269" i="18" s="1"/>
  <c r="M268" i="18"/>
  <c r="J268" i="18"/>
  <c r="K268" i="18" s="1"/>
  <c r="M267" i="18"/>
  <c r="J267" i="18"/>
  <c r="K267" i="18" s="1"/>
  <c r="M266" i="18"/>
  <c r="P266" i="18" s="1"/>
  <c r="J266" i="18"/>
  <c r="K266" i="18" s="1"/>
  <c r="M265" i="18"/>
  <c r="J265" i="18"/>
  <c r="K265" i="18" s="1"/>
  <c r="M264" i="18"/>
  <c r="P264" i="18" s="1"/>
  <c r="J264" i="18"/>
  <c r="K264" i="18" s="1"/>
  <c r="M263" i="18"/>
  <c r="J263" i="18"/>
  <c r="K263" i="18" s="1"/>
  <c r="M262" i="18"/>
  <c r="P262" i="18" s="1"/>
  <c r="J262" i="18"/>
  <c r="K262" i="18" s="1"/>
  <c r="M261" i="18"/>
  <c r="J261" i="18"/>
  <c r="K261" i="18" s="1"/>
  <c r="M260" i="18"/>
  <c r="P260" i="18" s="1"/>
  <c r="J260" i="18"/>
  <c r="K260" i="18" s="1"/>
  <c r="M259" i="18"/>
  <c r="J259" i="18"/>
  <c r="K259" i="18" s="1"/>
  <c r="M258" i="18"/>
  <c r="P258" i="18" s="1"/>
  <c r="J258" i="18"/>
  <c r="K258" i="18" s="1"/>
  <c r="M257" i="18"/>
  <c r="P257" i="18" s="1"/>
  <c r="J257" i="18"/>
  <c r="K257" i="18" s="1"/>
  <c r="M256" i="18"/>
  <c r="J256" i="18"/>
  <c r="K256" i="18" s="1"/>
  <c r="M255" i="18"/>
  <c r="P255" i="18" s="1"/>
  <c r="J255" i="18"/>
  <c r="I255" i="18"/>
  <c r="W254" i="18"/>
  <c r="N254" i="18"/>
  <c r="N286" i="18" s="1"/>
  <c r="N318" i="18" s="1"/>
  <c r="M254" i="18"/>
  <c r="J254" i="18"/>
  <c r="K254" i="18" s="1"/>
  <c r="AC250" i="18"/>
  <c r="AC248" i="18"/>
  <c r="M243" i="18"/>
  <c r="J243" i="18"/>
  <c r="K243" i="18" s="1"/>
  <c r="M242" i="18"/>
  <c r="P242" i="18" s="1"/>
  <c r="J242" i="18"/>
  <c r="K242" i="18" s="1"/>
  <c r="M241" i="18"/>
  <c r="J241" i="18"/>
  <c r="K241" i="18" s="1"/>
  <c r="M240" i="18"/>
  <c r="P240" i="18" s="1"/>
  <c r="J240" i="18"/>
  <c r="K240" i="18" s="1"/>
  <c r="M239" i="18"/>
  <c r="P239" i="18" s="1"/>
  <c r="J239" i="18"/>
  <c r="K239" i="18" s="1"/>
  <c r="M238" i="18"/>
  <c r="J238" i="18"/>
  <c r="K238" i="18" s="1"/>
  <c r="M237" i="18"/>
  <c r="P237" i="18" s="1"/>
  <c r="J237" i="18"/>
  <c r="K237" i="18" s="1"/>
  <c r="M236" i="18"/>
  <c r="P236" i="18" s="1"/>
  <c r="J236" i="18"/>
  <c r="K236" i="18" s="1"/>
  <c r="M235" i="18"/>
  <c r="P235" i="18" s="1"/>
  <c r="J235" i="18"/>
  <c r="K235" i="18" s="1"/>
  <c r="M234" i="18"/>
  <c r="P234" i="18" s="1"/>
  <c r="J234" i="18"/>
  <c r="K234" i="18" s="1"/>
  <c r="M233" i="18"/>
  <c r="J233" i="18"/>
  <c r="K233" i="18" s="1"/>
  <c r="M232" i="18"/>
  <c r="J232" i="18"/>
  <c r="K232" i="18" s="1"/>
  <c r="M231" i="18"/>
  <c r="P231" i="18" s="1"/>
  <c r="J231" i="18"/>
  <c r="K231" i="18" s="1"/>
  <c r="M230" i="18"/>
  <c r="P230" i="18" s="1"/>
  <c r="J230" i="18"/>
  <c r="K230" i="18" s="1"/>
  <c r="M229" i="18"/>
  <c r="P229" i="18" s="1"/>
  <c r="J229" i="18"/>
  <c r="K229" i="18" s="1"/>
  <c r="M228" i="18"/>
  <c r="J228" i="18"/>
  <c r="K228" i="18" s="1"/>
  <c r="M227" i="18"/>
  <c r="P227" i="18" s="1"/>
  <c r="J227" i="18"/>
  <c r="K227" i="18" s="1"/>
  <c r="M226" i="18"/>
  <c r="P226" i="18" s="1"/>
  <c r="J226" i="18"/>
  <c r="K226" i="18" s="1"/>
  <c r="M225" i="18"/>
  <c r="J225" i="18"/>
  <c r="K225" i="18" s="1"/>
  <c r="M224" i="18"/>
  <c r="P224" i="18" s="1"/>
  <c r="J224" i="18"/>
  <c r="I224" i="18"/>
  <c r="I225" i="18" s="1"/>
  <c r="I226" i="18" s="1"/>
  <c r="W223" i="18"/>
  <c r="N223" i="18"/>
  <c r="N255" i="18" s="1"/>
  <c r="M223" i="18"/>
  <c r="J223" i="18"/>
  <c r="K223" i="18" s="1"/>
  <c r="AC219" i="18"/>
  <c r="AC217" i="18"/>
  <c r="M212" i="18"/>
  <c r="P212" i="18" s="1"/>
  <c r="J212" i="18"/>
  <c r="K212" i="18" s="1"/>
  <c r="M211" i="18"/>
  <c r="P211" i="18" s="1"/>
  <c r="J211" i="18"/>
  <c r="K211" i="18" s="1"/>
  <c r="M210" i="18"/>
  <c r="J210" i="18"/>
  <c r="K210" i="18" s="1"/>
  <c r="M209" i="18"/>
  <c r="J209" i="18"/>
  <c r="K209" i="18" s="1"/>
  <c r="M208" i="18"/>
  <c r="P208" i="18" s="1"/>
  <c r="J208" i="18"/>
  <c r="K208" i="18" s="1"/>
  <c r="M207" i="18"/>
  <c r="J207" i="18"/>
  <c r="K207" i="18" s="1"/>
  <c r="M206" i="18"/>
  <c r="P206" i="18" s="1"/>
  <c r="J206" i="18"/>
  <c r="K206" i="18" s="1"/>
  <c r="M205" i="18"/>
  <c r="J205" i="18"/>
  <c r="K205" i="18" s="1"/>
  <c r="M204" i="18"/>
  <c r="J204" i="18"/>
  <c r="K204" i="18" s="1"/>
  <c r="M203" i="18"/>
  <c r="P203" i="18" s="1"/>
  <c r="J203" i="18"/>
  <c r="K203" i="18" s="1"/>
  <c r="M202" i="18"/>
  <c r="J202" i="18"/>
  <c r="K202" i="18" s="1"/>
  <c r="M201" i="18"/>
  <c r="P201" i="18" s="1"/>
  <c r="J201" i="18"/>
  <c r="K201" i="18" s="1"/>
  <c r="M200" i="18"/>
  <c r="J200" i="18"/>
  <c r="K200" i="18" s="1"/>
  <c r="M199" i="18"/>
  <c r="J199" i="18"/>
  <c r="K199" i="18" s="1"/>
  <c r="M198" i="18"/>
  <c r="P198" i="18" s="1"/>
  <c r="J198" i="18"/>
  <c r="K198" i="18" s="1"/>
  <c r="M197" i="18"/>
  <c r="P197" i="18" s="1"/>
  <c r="J197" i="18"/>
  <c r="K197" i="18" s="1"/>
  <c r="M196" i="18"/>
  <c r="P196" i="18" s="1"/>
  <c r="J196" i="18"/>
  <c r="K196" i="18" s="1"/>
  <c r="M195" i="18"/>
  <c r="P195" i="18" s="1"/>
  <c r="J195" i="18"/>
  <c r="K195" i="18" s="1"/>
  <c r="M194" i="18"/>
  <c r="P194" i="18" s="1"/>
  <c r="J194" i="18"/>
  <c r="K194" i="18" s="1"/>
  <c r="N193" i="18"/>
  <c r="N225" i="18" s="1"/>
  <c r="N257" i="18" s="1"/>
  <c r="N289" i="18" s="1"/>
  <c r="N321" i="18" s="1"/>
  <c r="N353" i="18" s="1"/>
  <c r="N385" i="18" s="1"/>
  <c r="N417" i="18" s="1"/>
  <c r="N449" i="18" s="1"/>
  <c r="M193" i="18"/>
  <c r="P193" i="18" s="1"/>
  <c r="J193" i="18"/>
  <c r="I193" i="18"/>
  <c r="W192" i="18"/>
  <c r="T193" i="18" s="1"/>
  <c r="N192" i="18"/>
  <c r="N224" i="18" s="1"/>
  <c r="N256" i="18" s="1"/>
  <c r="N288" i="18" s="1"/>
  <c r="N320" i="18" s="1"/>
  <c r="M192" i="18"/>
  <c r="P192" i="18" s="1"/>
  <c r="J192" i="18"/>
  <c r="K192" i="18" s="1"/>
  <c r="AC189" i="18"/>
  <c r="AC187" i="18"/>
  <c r="M182" i="18"/>
  <c r="P182" i="18" s="1"/>
  <c r="J182" i="18"/>
  <c r="K182" i="18" s="1"/>
  <c r="M181" i="18"/>
  <c r="P181" i="18" s="1"/>
  <c r="J181" i="18"/>
  <c r="K181" i="18" s="1"/>
  <c r="M180" i="18"/>
  <c r="P180" i="18" s="1"/>
  <c r="J180" i="18"/>
  <c r="K180" i="18" s="1"/>
  <c r="M179" i="18"/>
  <c r="P179" i="18" s="1"/>
  <c r="J179" i="18"/>
  <c r="K179" i="18" s="1"/>
  <c r="M178" i="18"/>
  <c r="P178" i="18" s="1"/>
  <c r="J178" i="18"/>
  <c r="K178" i="18" s="1"/>
  <c r="M177" i="18"/>
  <c r="J177" i="18"/>
  <c r="K177" i="18" s="1"/>
  <c r="M176" i="18"/>
  <c r="J176" i="18"/>
  <c r="K176" i="18" s="1"/>
  <c r="M175" i="18"/>
  <c r="J175" i="18"/>
  <c r="K175" i="18" s="1"/>
  <c r="M174" i="18"/>
  <c r="P174" i="18" s="1"/>
  <c r="J174" i="18"/>
  <c r="K174" i="18" s="1"/>
  <c r="M173" i="18"/>
  <c r="P173" i="18" s="1"/>
  <c r="J173" i="18"/>
  <c r="K173" i="18" s="1"/>
  <c r="M172" i="18"/>
  <c r="J172" i="18"/>
  <c r="K172" i="18" s="1"/>
  <c r="M171" i="18"/>
  <c r="P171" i="18" s="1"/>
  <c r="J171" i="18"/>
  <c r="K171" i="18" s="1"/>
  <c r="M170" i="18"/>
  <c r="P170" i="18" s="1"/>
  <c r="J170" i="18"/>
  <c r="K170" i="18" s="1"/>
  <c r="M169" i="18"/>
  <c r="P169" i="18" s="1"/>
  <c r="J169" i="18"/>
  <c r="K169" i="18" s="1"/>
  <c r="M168" i="18"/>
  <c r="J168" i="18"/>
  <c r="K168" i="18" s="1"/>
  <c r="M167" i="18"/>
  <c r="P167" i="18" s="1"/>
  <c r="J167" i="18"/>
  <c r="K167" i="18" s="1"/>
  <c r="M166" i="18"/>
  <c r="P166" i="18" s="1"/>
  <c r="J166" i="18"/>
  <c r="K166" i="18" s="1"/>
  <c r="M165" i="18"/>
  <c r="P165" i="18" s="1"/>
  <c r="J165" i="18"/>
  <c r="K165" i="18" s="1"/>
  <c r="M164" i="18"/>
  <c r="P164" i="18" s="1"/>
  <c r="J164" i="18"/>
  <c r="K164" i="18" s="1"/>
  <c r="N163" i="18"/>
  <c r="N195" i="18" s="1"/>
  <c r="M163" i="18"/>
  <c r="P163" i="18" s="1"/>
  <c r="J163" i="18"/>
  <c r="I163" i="18"/>
  <c r="I164" i="18" s="1"/>
  <c r="W162" i="18"/>
  <c r="N162" i="18"/>
  <c r="N194" i="18" s="1"/>
  <c r="M162" i="18"/>
  <c r="J162" i="18"/>
  <c r="K162" i="18" s="1"/>
  <c r="AC159" i="18"/>
  <c r="AC157" i="18"/>
  <c r="M152" i="18"/>
  <c r="P152" i="18" s="1"/>
  <c r="J152" i="18"/>
  <c r="K152" i="18" s="1"/>
  <c r="M151" i="18"/>
  <c r="P151" i="18" s="1"/>
  <c r="J151" i="18"/>
  <c r="K151" i="18" s="1"/>
  <c r="M150" i="18"/>
  <c r="J150" i="18"/>
  <c r="K150" i="18" s="1"/>
  <c r="M149" i="18"/>
  <c r="P149" i="18" s="1"/>
  <c r="J149" i="18"/>
  <c r="K149" i="18" s="1"/>
  <c r="M148" i="18"/>
  <c r="J148" i="18"/>
  <c r="K148" i="18" s="1"/>
  <c r="M147" i="18"/>
  <c r="J147" i="18"/>
  <c r="K147" i="18" s="1"/>
  <c r="M146" i="18"/>
  <c r="J146" i="18"/>
  <c r="K146" i="18" s="1"/>
  <c r="M145" i="18"/>
  <c r="J145" i="18"/>
  <c r="K145" i="18" s="1"/>
  <c r="M144" i="18"/>
  <c r="P144" i="18" s="1"/>
  <c r="J144" i="18"/>
  <c r="K144" i="18" s="1"/>
  <c r="M143" i="18"/>
  <c r="J143" i="18"/>
  <c r="K143" i="18" s="1"/>
  <c r="M142" i="18"/>
  <c r="P142" i="18" s="1"/>
  <c r="J142" i="18"/>
  <c r="K142" i="18" s="1"/>
  <c r="M141" i="18"/>
  <c r="P141" i="18" s="1"/>
  <c r="J141" i="18"/>
  <c r="K141" i="18" s="1"/>
  <c r="M140" i="18"/>
  <c r="J140" i="18"/>
  <c r="K140" i="18" s="1"/>
  <c r="M139" i="18"/>
  <c r="P139" i="18" s="1"/>
  <c r="J139" i="18"/>
  <c r="K139" i="18" s="1"/>
  <c r="M138" i="18"/>
  <c r="P138" i="18" s="1"/>
  <c r="J138" i="18"/>
  <c r="K138" i="18" s="1"/>
  <c r="M137" i="18"/>
  <c r="P137" i="18" s="1"/>
  <c r="J137" i="18"/>
  <c r="K137" i="18" s="1"/>
  <c r="M136" i="18"/>
  <c r="P136" i="18" s="1"/>
  <c r="J136" i="18"/>
  <c r="K136" i="18" s="1"/>
  <c r="M135" i="18"/>
  <c r="J135" i="18"/>
  <c r="K135" i="18" s="1"/>
  <c r="M134" i="18"/>
  <c r="P134" i="18" s="1"/>
  <c r="J134" i="18"/>
  <c r="K134" i="18" s="1"/>
  <c r="M133" i="18"/>
  <c r="J133" i="18"/>
  <c r="I133" i="18"/>
  <c r="I134" i="18" s="1"/>
  <c r="I135" i="18" s="1"/>
  <c r="I136" i="18" s="1"/>
  <c r="I137" i="18" s="1"/>
  <c r="W132" i="18"/>
  <c r="T133" i="18" s="1"/>
  <c r="N132" i="18"/>
  <c r="N164" i="18" s="1"/>
  <c r="N196" i="18" s="1"/>
  <c r="N228" i="18" s="1"/>
  <c r="N260" i="18" s="1"/>
  <c r="N292" i="18" s="1"/>
  <c r="N324" i="18" s="1"/>
  <c r="N356" i="18" s="1"/>
  <c r="M132" i="18"/>
  <c r="J132" i="18"/>
  <c r="K132" i="18" s="1"/>
  <c r="AC128" i="18"/>
  <c r="AC126" i="18"/>
  <c r="M121" i="18"/>
  <c r="J121" i="18"/>
  <c r="K121" i="18" s="1"/>
  <c r="M120" i="18"/>
  <c r="P120" i="18" s="1"/>
  <c r="J120" i="18"/>
  <c r="K120" i="18" s="1"/>
  <c r="M119" i="18"/>
  <c r="P119" i="18" s="1"/>
  <c r="J119" i="18"/>
  <c r="K119" i="18" s="1"/>
  <c r="M118" i="18"/>
  <c r="P118" i="18" s="1"/>
  <c r="J118" i="18"/>
  <c r="K118" i="18" s="1"/>
  <c r="M117" i="18"/>
  <c r="P117" i="18" s="1"/>
  <c r="J117" i="18"/>
  <c r="K117" i="18" s="1"/>
  <c r="M116" i="18"/>
  <c r="J116" i="18"/>
  <c r="K116" i="18" s="1"/>
  <c r="M115" i="18"/>
  <c r="P115" i="18" s="1"/>
  <c r="J115" i="18"/>
  <c r="K115" i="18" s="1"/>
  <c r="M114" i="18"/>
  <c r="P114" i="18" s="1"/>
  <c r="J114" i="18"/>
  <c r="K114" i="18" s="1"/>
  <c r="M113" i="18"/>
  <c r="P113" i="18" s="1"/>
  <c r="J113" i="18"/>
  <c r="K113" i="18" s="1"/>
  <c r="M112" i="18"/>
  <c r="J112" i="18"/>
  <c r="K112" i="18" s="1"/>
  <c r="M111" i="18"/>
  <c r="P111" i="18" s="1"/>
  <c r="J111" i="18"/>
  <c r="K111" i="18" s="1"/>
  <c r="M110" i="18"/>
  <c r="J110" i="18"/>
  <c r="K110" i="18" s="1"/>
  <c r="M109" i="18"/>
  <c r="P109" i="18" s="1"/>
  <c r="J109" i="18"/>
  <c r="K109" i="18" s="1"/>
  <c r="M108" i="18"/>
  <c r="J108" i="18"/>
  <c r="K108" i="18" s="1"/>
  <c r="M107" i="18"/>
  <c r="P107" i="18" s="1"/>
  <c r="J107" i="18"/>
  <c r="K107" i="18" s="1"/>
  <c r="M106" i="18"/>
  <c r="P106" i="18" s="1"/>
  <c r="J106" i="18"/>
  <c r="K106" i="18" s="1"/>
  <c r="M105" i="18"/>
  <c r="J105" i="18"/>
  <c r="K105" i="18" s="1"/>
  <c r="M104" i="18"/>
  <c r="P104" i="18" s="1"/>
  <c r="J104" i="18"/>
  <c r="K104" i="18" s="1"/>
  <c r="M103" i="18"/>
  <c r="P103" i="18" s="1"/>
  <c r="J103" i="18"/>
  <c r="K103" i="18" s="1"/>
  <c r="M102" i="18"/>
  <c r="P102" i="18" s="1"/>
  <c r="J102" i="18"/>
  <c r="I102" i="18"/>
  <c r="I103" i="18" s="1"/>
  <c r="W101" i="18"/>
  <c r="T102" i="18" s="1"/>
  <c r="M101" i="18"/>
  <c r="P101" i="18" s="1"/>
  <c r="J101" i="18"/>
  <c r="K101" i="18" s="1"/>
  <c r="AC96" i="18"/>
  <c r="AC94" i="18"/>
  <c r="M89" i="18"/>
  <c r="J89" i="18"/>
  <c r="K89" i="18" s="1"/>
  <c r="M88" i="18"/>
  <c r="P88" i="18" s="1"/>
  <c r="J88" i="18"/>
  <c r="K88" i="18" s="1"/>
  <c r="M87" i="18"/>
  <c r="J87" i="18"/>
  <c r="K87" i="18" s="1"/>
  <c r="M86" i="18"/>
  <c r="J86" i="18"/>
  <c r="K86" i="18" s="1"/>
  <c r="M85" i="18"/>
  <c r="J85" i="18"/>
  <c r="K85" i="18" s="1"/>
  <c r="M84" i="18"/>
  <c r="J84" i="18"/>
  <c r="K84" i="18" s="1"/>
  <c r="M83" i="18"/>
  <c r="P83" i="18" s="1"/>
  <c r="J83" i="18"/>
  <c r="K83" i="18" s="1"/>
  <c r="M82" i="18"/>
  <c r="P82" i="18" s="1"/>
  <c r="J82" i="18"/>
  <c r="K82" i="18" s="1"/>
  <c r="M81" i="18"/>
  <c r="P81" i="18" s="1"/>
  <c r="J81" i="18"/>
  <c r="K81" i="18" s="1"/>
  <c r="M80" i="18"/>
  <c r="P80" i="18" s="1"/>
  <c r="J80" i="18"/>
  <c r="K80" i="18" s="1"/>
  <c r="M79" i="18"/>
  <c r="P79" i="18" s="1"/>
  <c r="J79" i="18"/>
  <c r="K79" i="18" s="1"/>
  <c r="M78" i="18"/>
  <c r="J78" i="18"/>
  <c r="K78" i="18" s="1"/>
  <c r="M77" i="18"/>
  <c r="P77" i="18" s="1"/>
  <c r="J77" i="18"/>
  <c r="K77" i="18" s="1"/>
  <c r="M76" i="18"/>
  <c r="J76" i="18"/>
  <c r="K76" i="18" s="1"/>
  <c r="M75" i="18"/>
  <c r="J75" i="18"/>
  <c r="K75" i="18" s="1"/>
  <c r="M74" i="18"/>
  <c r="J74" i="18"/>
  <c r="K74" i="18" s="1"/>
  <c r="M73" i="18"/>
  <c r="P73" i="18" s="1"/>
  <c r="J73" i="18"/>
  <c r="K73" i="18" s="1"/>
  <c r="M72" i="18"/>
  <c r="J72" i="18"/>
  <c r="K72" i="18" s="1"/>
  <c r="M71" i="18"/>
  <c r="J71" i="18"/>
  <c r="K71" i="18" s="1"/>
  <c r="M70" i="18"/>
  <c r="P70" i="18" s="1"/>
  <c r="J70" i="18"/>
  <c r="I70" i="18"/>
  <c r="W69" i="18"/>
  <c r="M69" i="18"/>
  <c r="J69" i="18"/>
  <c r="K69" i="18" s="1"/>
  <c r="AC64" i="18"/>
  <c r="AC62" i="18"/>
  <c r="M57" i="18"/>
  <c r="J57" i="18"/>
  <c r="K57" i="18" s="1"/>
  <c r="M56" i="18"/>
  <c r="J56" i="18"/>
  <c r="K56" i="18" s="1"/>
  <c r="M55" i="18"/>
  <c r="J55" i="18"/>
  <c r="K55" i="18" s="1"/>
  <c r="M54" i="18"/>
  <c r="J54" i="18"/>
  <c r="K54" i="18" s="1"/>
  <c r="M53" i="18"/>
  <c r="P53" i="18" s="1"/>
  <c r="J53" i="18"/>
  <c r="K53" i="18" s="1"/>
  <c r="M52" i="18"/>
  <c r="J52" i="18"/>
  <c r="K52" i="18" s="1"/>
  <c r="M51" i="18"/>
  <c r="P51" i="18" s="1"/>
  <c r="J51" i="18"/>
  <c r="K51" i="18" s="1"/>
  <c r="M50" i="18"/>
  <c r="J50" i="18"/>
  <c r="K50" i="18" s="1"/>
  <c r="M49" i="18"/>
  <c r="J49" i="18"/>
  <c r="K49" i="18" s="1"/>
  <c r="M48" i="18"/>
  <c r="J48" i="18"/>
  <c r="K48" i="18" s="1"/>
  <c r="M47" i="18"/>
  <c r="P47" i="18" s="1"/>
  <c r="J47" i="18"/>
  <c r="K47" i="18" s="1"/>
  <c r="M46" i="18"/>
  <c r="J46" i="18"/>
  <c r="K46" i="18" s="1"/>
  <c r="M45" i="18"/>
  <c r="P45" i="18" s="1"/>
  <c r="J45" i="18"/>
  <c r="K45" i="18" s="1"/>
  <c r="M44" i="18"/>
  <c r="P44" i="18" s="1"/>
  <c r="J44" i="18"/>
  <c r="K44" i="18" s="1"/>
  <c r="M43" i="18"/>
  <c r="P43" i="18" s="1"/>
  <c r="J43" i="18"/>
  <c r="K43" i="18" s="1"/>
  <c r="M42" i="18"/>
  <c r="J42" i="18"/>
  <c r="K42" i="18" s="1"/>
  <c r="M41" i="18"/>
  <c r="J41" i="18"/>
  <c r="K41" i="18" s="1"/>
  <c r="M40" i="18"/>
  <c r="P40" i="18" s="1"/>
  <c r="J40" i="18"/>
  <c r="K40" i="18" s="1"/>
  <c r="M39" i="18"/>
  <c r="J39" i="18"/>
  <c r="K39" i="18" s="1"/>
  <c r="M38" i="18"/>
  <c r="P38" i="18" s="1"/>
  <c r="J38" i="18"/>
  <c r="I38" i="18"/>
  <c r="I39" i="18" s="1"/>
  <c r="I40" i="18" s="1"/>
  <c r="W37" i="18"/>
  <c r="N37" i="18"/>
  <c r="N85" i="18" s="1"/>
  <c r="N117" i="18" s="1"/>
  <c r="M37" i="18"/>
  <c r="P37" i="18" s="1"/>
  <c r="J37" i="18"/>
  <c r="K37" i="18" s="1"/>
  <c r="AC31" i="18"/>
  <c r="AC29" i="18"/>
  <c r="N24" i="18"/>
  <c r="M24" i="18"/>
  <c r="P24" i="18" s="1"/>
  <c r="J24" i="18"/>
  <c r="K24" i="18" s="1"/>
  <c r="N23" i="18"/>
  <c r="M23" i="18"/>
  <c r="P23" i="18" s="1"/>
  <c r="J23" i="18"/>
  <c r="K23" i="18" s="1"/>
  <c r="N22" i="18"/>
  <c r="M22" i="18"/>
  <c r="J22" i="18"/>
  <c r="K22" i="18" s="1"/>
  <c r="N21" i="18"/>
  <c r="M21" i="18"/>
  <c r="J21" i="18"/>
  <c r="K21" i="18" s="1"/>
  <c r="N20" i="18"/>
  <c r="M20" i="18"/>
  <c r="P20" i="18" s="1"/>
  <c r="J20" i="18"/>
  <c r="K20" i="18" s="1"/>
  <c r="N19" i="18"/>
  <c r="M19" i="18"/>
  <c r="J19" i="18"/>
  <c r="K19" i="18" s="1"/>
  <c r="N18" i="18"/>
  <c r="M18" i="18"/>
  <c r="P18" i="18" s="1"/>
  <c r="J18" i="18"/>
  <c r="K18" i="18" s="1"/>
  <c r="N17" i="18"/>
  <c r="M17" i="18"/>
  <c r="J17" i="18"/>
  <c r="K17" i="18" s="1"/>
  <c r="N16" i="18"/>
  <c r="M16" i="18"/>
  <c r="P16" i="18" s="1"/>
  <c r="J16" i="18"/>
  <c r="K16" i="18" s="1"/>
  <c r="N15" i="18"/>
  <c r="M15" i="18"/>
  <c r="P15" i="18" s="1"/>
  <c r="J15" i="18"/>
  <c r="K15" i="18" s="1"/>
  <c r="N14" i="18"/>
  <c r="M14" i="18"/>
  <c r="J14" i="18"/>
  <c r="K14" i="18" s="1"/>
  <c r="N13" i="18"/>
  <c r="M13" i="18"/>
  <c r="P13" i="18" s="1"/>
  <c r="J13" i="18"/>
  <c r="K13" i="18" s="1"/>
  <c r="N12" i="18"/>
  <c r="M12" i="18"/>
  <c r="J12" i="18"/>
  <c r="K12" i="18" s="1"/>
  <c r="N11" i="18"/>
  <c r="M11" i="18"/>
  <c r="J11" i="18"/>
  <c r="K11" i="18" s="1"/>
  <c r="N10" i="18"/>
  <c r="M10" i="18"/>
  <c r="P10" i="18" s="1"/>
  <c r="J10" i="18"/>
  <c r="K10" i="18" s="1"/>
  <c r="N9" i="18"/>
  <c r="M9" i="18"/>
  <c r="J9" i="18"/>
  <c r="K9" i="18" s="1"/>
  <c r="N8" i="18"/>
  <c r="M8" i="18"/>
  <c r="J8" i="18"/>
  <c r="K8" i="18" s="1"/>
  <c r="N7" i="18"/>
  <c r="M7" i="18"/>
  <c r="P7" i="18" s="1"/>
  <c r="J7" i="18"/>
  <c r="K7" i="18" s="1"/>
  <c r="N6" i="18"/>
  <c r="M6" i="18"/>
  <c r="P6" i="18" s="1"/>
  <c r="J6" i="18"/>
  <c r="K6" i="18" s="1"/>
  <c r="N5" i="18"/>
  <c r="M5" i="18"/>
  <c r="J5" i="18"/>
  <c r="I5" i="18"/>
  <c r="I6" i="18" s="1"/>
  <c r="I7" i="18" s="1"/>
  <c r="W4" i="18"/>
  <c r="M4" i="18"/>
  <c r="P4" i="18" s="1"/>
  <c r="J4" i="18"/>
  <c r="K4" i="18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C463" i="15"/>
  <c r="AC461" i="15"/>
  <c r="M456" i="15"/>
  <c r="J456" i="15"/>
  <c r="K456" i="15" s="1"/>
  <c r="M455" i="15"/>
  <c r="P455" i="15" s="1"/>
  <c r="J455" i="15"/>
  <c r="K455" i="15" s="1"/>
  <c r="M454" i="15"/>
  <c r="P454" i="15" s="1"/>
  <c r="J454" i="15"/>
  <c r="K454" i="15" s="1"/>
  <c r="M453" i="15"/>
  <c r="P453" i="15" s="1"/>
  <c r="J453" i="15"/>
  <c r="K453" i="15" s="1"/>
  <c r="M452" i="15"/>
  <c r="P452" i="15" s="1"/>
  <c r="J452" i="15"/>
  <c r="K452" i="15" s="1"/>
  <c r="M451" i="15"/>
  <c r="J451" i="15"/>
  <c r="K451" i="15" s="1"/>
  <c r="M450" i="15"/>
  <c r="J450" i="15"/>
  <c r="K450" i="15" s="1"/>
  <c r="M449" i="15"/>
  <c r="P449" i="15" s="1"/>
  <c r="J449" i="15"/>
  <c r="K449" i="15" s="1"/>
  <c r="M448" i="15"/>
  <c r="J448" i="15"/>
  <c r="K448" i="15" s="1"/>
  <c r="M447" i="15"/>
  <c r="J447" i="15"/>
  <c r="K447" i="15" s="1"/>
  <c r="M446" i="15"/>
  <c r="P446" i="15" s="1"/>
  <c r="J446" i="15"/>
  <c r="K446" i="15" s="1"/>
  <c r="M445" i="15"/>
  <c r="P445" i="15" s="1"/>
  <c r="J445" i="15"/>
  <c r="K445" i="15" s="1"/>
  <c r="M444" i="15"/>
  <c r="P444" i="15" s="1"/>
  <c r="J444" i="15"/>
  <c r="K444" i="15" s="1"/>
  <c r="M443" i="15"/>
  <c r="P443" i="15" s="1"/>
  <c r="J443" i="15"/>
  <c r="K443" i="15" s="1"/>
  <c r="M442" i="15"/>
  <c r="P442" i="15" s="1"/>
  <c r="J442" i="15"/>
  <c r="K442" i="15" s="1"/>
  <c r="M441" i="15"/>
  <c r="P441" i="15" s="1"/>
  <c r="J441" i="15"/>
  <c r="K441" i="15" s="1"/>
  <c r="M440" i="15"/>
  <c r="J440" i="15"/>
  <c r="K440" i="15" s="1"/>
  <c r="M439" i="15"/>
  <c r="P439" i="15" s="1"/>
  <c r="J439" i="15"/>
  <c r="K439" i="15" s="1"/>
  <c r="M438" i="15"/>
  <c r="J438" i="15"/>
  <c r="K438" i="15" s="1"/>
  <c r="M437" i="15"/>
  <c r="P437" i="15" s="1"/>
  <c r="J437" i="15"/>
  <c r="I437" i="15"/>
  <c r="W436" i="15"/>
  <c r="T437" i="15" s="1"/>
  <c r="N436" i="15"/>
  <c r="M436" i="15"/>
  <c r="P436" i="15" s="1"/>
  <c r="J436" i="15"/>
  <c r="K436" i="15" s="1"/>
  <c r="AC432" i="15"/>
  <c r="AC430" i="15"/>
  <c r="M425" i="15"/>
  <c r="J425" i="15"/>
  <c r="K425" i="15" s="1"/>
  <c r="M424" i="15"/>
  <c r="J424" i="15"/>
  <c r="K424" i="15" s="1"/>
  <c r="M423" i="15"/>
  <c r="P423" i="15" s="1"/>
  <c r="J423" i="15"/>
  <c r="K423" i="15" s="1"/>
  <c r="M422" i="15"/>
  <c r="J422" i="15"/>
  <c r="K422" i="15" s="1"/>
  <c r="M421" i="15"/>
  <c r="J421" i="15"/>
  <c r="K421" i="15" s="1"/>
  <c r="M420" i="15"/>
  <c r="J420" i="15"/>
  <c r="K420" i="15" s="1"/>
  <c r="M419" i="15"/>
  <c r="P419" i="15" s="1"/>
  <c r="J419" i="15"/>
  <c r="K419" i="15" s="1"/>
  <c r="M418" i="15"/>
  <c r="P418" i="15" s="1"/>
  <c r="J418" i="15"/>
  <c r="K418" i="15" s="1"/>
  <c r="M417" i="15"/>
  <c r="J417" i="15"/>
  <c r="K417" i="15" s="1"/>
  <c r="M416" i="15"/>
  <c r="P416" i="15" s="1"/>
  <c r="J416" i="15"/>
  <c r="K416" i="15" s="1"/>
  <c r="M415" i="15"/>
  <c r="P415" i="15" s="1"/>
  <c r="J415" i="15"/>
  <c r="K415" i="15" s="1"/>
  <c r="M414" i="15"/>
  <c r="P414" i="15" s="1"/>
  <c r="J414" i="15"/>
  <c r="K414" i="15" s="1"/>
  <c r="M413" i="15"/>
  <c r="P413" i="15" s="1"/>
  <c r="J413" i="15"/>
  <c r="K413" i="15" s="1"/>
  <c r="M412" i="15"/>
  <c r="P412" i="15" s="1"/>
  <c r="J412" i="15"/>
  <c r="K412" i="15" s="1"/>
  <c r="M411" i="15"/>
  <c r="J411" i="15"/>
  <c r="K411" i="15" s="1"/>
  <c r="M410" i="15"/>
  <c r="J410" i="15"/>
  <c r="K410" i="15" s="1"/>
  <c r="M409" i="15"/>
  <c r="P409" i="15" s="1"/>
  <c r="J409" i="15"/>
  <c r="K409" i="15" s="1"/>
  <c r="M408" i="15"/>
  <c r="J408" i="15"/>
  <c r="K408" i="15" s="1"/>
  <c r="M407" i="15"/>
  <c r="P407" i="15" s="1"/>
  <c r="J407" i="15"/>
  <c r="K407" i="15" s="1"/>
  <c r="N406" i="15"/>
  <c r="N438" i="15" s="1"/>
  <c r="M406" i="15"/>
  <c r="J406" i="15"/>
  <c r="I406" i="15"/>
  <c r="W405" i="15"/>
  <c r="T406" i="15" s="1"/>
  <c r="N405" i="15"/>
  <c r="N437" i="15" s="1"/>
  <c r="M405" i="15"/>
  <c r="P405" i="15" s="1"/>
  <c r="J405" i="15"/>
  <c r="K405" i="15" s="1"/>
  <c r="AC402" i="15"/>
  <c r="AC400" i="15"/>
  <c r="M395" i="15"/>
  <c r="J395" i="15"/>
  <c r="K395" i="15" s="1"/>
  <c r="M394" i="15"/>
  <c r="P394" i="15" s="1"/>
  <c r="J394" i="15"/>
  <c r="K394" i="15" s="1"/>
  <c r="M393" i="15"/>
  <c r="J393" i="15"/>
  <c r="K393" i="15" s="1"/>
  <c r="M392" i="15"/>
  <c r="P392" i="15" s="1"/>
  <c r="J392" i="15"/>
  <c r="K392" i="15" s="1"/>
  <c r="M391" i="15"/>
  <c r="P391" i="15" s="1"/>
  <c r="J391" i="15"/>
  <c r="K391" i="15" s="1"/>
  <c r="M390" i="15"/>
  <c r="J390" i="15"/>
  <c r="K390" i="15" s="1"/>
  <c r="M389" i="15"/>
  <c r="P389" i="15" s="1"/>
  <c r="J389" i="15"/>
  <c r="K389" i="15" s="1"/>
  <c r="M388" i="15"/>
  <c r="P388" i="15" s="1"/>
  <c r="J388" i="15"/>
  <c r="K388" i="15" s="1"/>
  <c r="M387" i="15"/>
  <c r="J387" i="15"/>
  <c r="K387" i="15" s="1"/>
  <c r="M386" i="15"/>
  <c r="J386" i="15"/>
  <c r="K386" i="15" s="1"/>
  <c r="M385" i="15"/>
  <c r="J385" i="15"/>
  <c r="K385" i="15" s="1"/>
  <c r="M384" i="15"/>
  <c r="J384" i="15"/>
  <c r="K384" i="15" s="1"/>
  <c r="M383" i="15"/>
  <c r="P383" i="15" s="1"/>
  <c r="J383" i="15"/>
  <c r="K383" i="15" s="1"/>
  <c r="M382" i="15"/>
  <c r="J382" i="15"/>
  <c r="K382" i="15" s="1"/>
  <c r="M381" i="15"/>
  <c r="J381" i="15"/>
  <c r="K381" i="15" s="1"/>
  <c r="M380" i="15"/>
  <c r="J380" i="15"/>
  <c r="K380" i="15" s="1"/>
  <c r="M379" i="15"/>
  <c r="J379" i="15"/>
  <c r="K379" i="15" s="1"/>
  <c r="M378" i="15"/>
  <c r="P378" i="15" s="1"/>
  <c r="J378" i="15"/>
  <c r="K378" i="15" s="1"/>
  <c r="M377" i="15"/>
  <c r="J377" i="15"/>
  <c r="K377" i="15" s="1"/>
  <c r="N376" i="15"/>
  <c r="N408" i="15" s="1"/>
  <c r="N440" i="15" s="1"/>
  <c r="M376" i="15"/>
  <c r="J376" i="15"/>
  <c r="I376" i="15"/>
  <c r="W375" i="15"/>
  <c r="N375" i="15"/>
  <c r="N407" i="15" s="1"/>
  <c r="M375" i="15"/>
  <c r="P375" i="15" s="1"/>
  <c r="J375" i="15"/>
  <c r="K375" i="15" s="1"/>
  <c r="AC372" i="15"/>
  <c r="AC370" i="15"/>
  <c r="M365" i="15"/>
  <c r="J365" i="15"/>
  <c r="K365" i="15" s="1"/>
  <c r="M364" i="15"/>
  <c r="P364" i="15" s="1"/>
  <c r="J364" i="15"/>
  <c r="K364" i="15" s="1"/>
  <c r="M363" i="15"/>
  <c r="J363" i="15"/>
  <c r="K363" i="15" s="1"/>
  <c r="M362" i="15"/>
  <c r="J362" i="15"/>
  <c r="K362" i="15" s="1"/>
  <c r="M361" i="15"/>
  <c r="P361" i="15" s="1"/>
  <c r="J361" i="15"/>
  <c r="K361" i="15" s="1"/>
  <c r="M360" i="15"/>
  <c r="J360" i="15"/>
  <c r="K360" i="15" s="1"/>
  <c r="M359" i="15"/>
  <c r="J359" i="15"/>
  <c r="K359" i="15" s="1"/>
  <c r="M358" i="15"/>
  <c r="P358" i="15" s="1"/>
  <c r="J358" i="15"/>
  <c r="K358" i="15" s="1"/>
  <c r="M357" i="15"/>
  <c r="J357" i="15"/>
  <c r="K357" i="15" s="1"/>
  <c r="M356" i="15"/>
  <c r="P356" i="15" s="1"/>
  <c r="J356" i="15"/>
  <c r="K356" i="15" s="1"/>
  <c r="M355" i="15"/>
  <c r="P355" i="15" s="1"/>
  <c r="J355" i="15"/>
  <c r="K355" i="15" s="1"/>
  <c r="M354" i="15"/>
  <c r="P354" i="15" s="1"/>
  <c r="J354" i="15"/>
  <c r="K354" i="15" s="1"/>
  <c r="M353" i="15"/>
  <c r="P353" i="15" s="1"/>
  <c r="J353" i="15"/>
  <c r="K353" i="15" s="1"/>
  <c r="M352" i="15"/>
  <c r="J352" i="15"/>
  <c r="K352" i="15" s="1"/>
  <c r="M351" i="15"/>
  <c r="J351" i="15"/>
  <c r="K351" i="15" s="1"/>
  <c r="M350" i="15"/>
  <c r="J350" i="15"/>
  <c r="K350" i="15" s="1"/>
  <c r="M349" i="15"/>
  <c r="P349" i="15" s="1"/>
  <c r="J349" i="15"/>
  <c r="K349" i="15" s="1"/>
  <c r="M348" i="15"/>
  <c r="P348" i="15" s="1"/>
  <c r="J348" i="15"/>
  <c r="K348" i="15" s="1"/>
  <c r="M347" i="15"/>
  <c r="J347" i="15"/>
  <c r="K347" i="15" s="1"/>
  <c r="N346" i="15"/>
  <c r="N378" i="15" s="1"/>
  <c r="M346" i="15"/>
  <c r="J346" i="15"/>
  <c r="I346" i="15"/>
  <c r="W345" i="15"/>
  <c r="N345" i="15"/>
  <c r="N377" i="15" s="1"/>
  <c r="M345" i="15"/>
  <c r="P345" i="15" s="1"/>
  <c r="J345" i="15"/>
  <c r="K345" i="15" s="1"/>
  <c r="AC342" i="15"/>
  <c r="AC340" i="15"/>
  <c r="M335" i="15"/>
  <c r="J335" i="15"/>
  <c r="K335" i="15" s="1"/>
  <c r="M334" i="15"/>
  <c r="J334" i="15"/>
  <c r="K334" i="15" s="1"/>
  <c r="M333" i="15"/>
  <c r="J333" i="15"/>
  <c r="K333" i="15" s="1"/>
  <c r="M332" i="15"/>
  <c r="J332" i="15"/>
  <c r="K332" i="15" s="1"/>
  <c r="M331" i="15"/>
  <c r="P331" i="15" s="1"/>
  <c r="J331" i="15"/>
  <c r="K331" i="15" s="1"/>
  <c r="M330" i="15"/>
  <c r="J330" i="15"/>
  <c r="K330" i="15" s="1"/>
  <c r="M329" i="15"/>
  <c r="P329" i="15" s="1"/>
  <c r="J329" i="15"/>
  <c r="K329" i="15" s="1"/>
  <c r="M328" i="15"/>
  <c r="P328" i="15" s="1"/>
  <c r="J328" i="15"/>
  <c r="K328" i="15" s="1"/>
  <c r="M327" i="15"/>
  <c r="J327" i="15"/>
  <c r="K327" i="15" s="1"/>
  <c r="M326" i="15"/>
  <c r="P326" i="15" s="1"/>
  <c r="J326" i="15"/>
  <c r="K326" i="15" s="1"/>
  <c r="M325" i="15"/>
  <c r="J325" i="15"/>
  <c r="K325" i="15" s="1"/>
  <c r="M324" i="15"/>
  <c r="J324" i="15"/>
  <c r="K324" i="15" s="1"/>
  <c r="M323" i="15"/>
  <c r="P323" i="15" s="1"/>
  <c r="J323" i="15"/>
  <c r="K323" i="15" s="1"/>
  <c r="M322" i="15"/>
  <c r="P322" i="15" s="1"/>
  <c r="J322" i="15"/>
  <c r="K322" i="15" s="1"/>
  <c r="M321" i="15"/>
  <c r="P321" i="15" s="1"/>
  <c r="J321" i="15"/>
  <c r="K321" i="15" s="1"/>
  <c r="M320" i="15"/>
  <c r="J320" i="15"/>
  <c r="K320" i="15" s="1"/>
  <c r="M319" i="15"/>
  <c r="J319" i="15"/>
  <c r="K319" i="15" s="1"/>
  <c r="M318" i="15"/>
  <c r="J318" i="15"/>
  <c r="K318" i="15" s="1"/>
  <c r="M317" i="15"/>
  <c r="P317" i="15" s="1"/>
  <c r="J317" i="15"/>
  <c r="K317" i="15" s="1"/>
  <c r="N316" i="15"/>
  <c r="N348" i="15" s="1"/>
  <c r="M316" i="15"/>
  <c r="P316" i="15" s="1"/>
  <c r="J316" i="15"/>
  <c r="I316" i="15"/>
  <c r="W315" i="15"/>
  <c r="T316" i="15" s="1"/>
  <c r="N315" i="15"/>
  <c r="N347" i="15" s="1"/>
  <c r="N379" i="15" s="1"/>
  <c r="M315" i="15"/>
  <c r="J315" i="15"/>
  <c r="K315" i="15" s="1"/>
  <c r="AC312" i="15"/>
  <c r="AC310" i="15"/>
  <c r="M305" i="15"/>
  <c r="P305" i="15" s="1"/>
  <c r="J305" i="15"/>
  <c r="K305" i="15" s="1"/>
  <c r="M304" i="15"/>
  <c r="P304" i="15" s="1"/>
  <c r="J304" i="15"/>
  <c r="K304" i="15" s="1"/>
  <c r="M303" i="15"/>
  <c r="J303" i="15"/>
  <c r="K303" i="15" s="1"/>
  <c r="M302" i="15"/>
  <c r="P302" i="15" s="1"/>
  <c r="J302" i="15"/>
  <c r="K302" i="15" s="1"/>
  <c r="M301" i="15"/>
  <c r="J301" i="15"/>
  <c r="K301" i="15" s="1"/>
  <c r="M300" i="15"/>
  <c r="J300" i="15"/>
  <c r="K300" i="15" s="1"/>
  <c r="M299" i="15"/>
  <c r="P299" i="15" s="1"/>
  <c r="J299" i="15"/>
  <c r="K299" i="15" s="1"/>
  <c r="M298" i="15"/>
  <c r="J298" i="15"/>
  <c r="K298" i="15" s="1"/>
  <c r="M297" i="15"/>
  <c r="P297" i="15" s="1"/>
  <c r="J297" i="15"/>
  <c r="K297" i="15" s="1"/>
  <c r="M296" i="15"/>
  <c r="P296" i="15" s="1"/>
  <c r="J296" i="15"/>
  <c r="K296" i="15" s="1"/>
  <c r="M295" i="15"/>
  <c r="J295" i="15"/>
  <c r="K295" i="15" s="1"/>
  <c r="M294" i="15"/>
  <c r="P294" i="15" s="1"/>
  <c r="J294" i="15"/>
  <c r="K294" i="15" s="1"/>
  <c r="M293" i="15"/>
  <c r="J293" i="15"/>
  <c r="K293" i="15" s="1"/>
  <c r="M292" i="15"/>
  <c r="P292" i="15" s="1"/>
  <c r="J292" i="15"/>
  <c r="K292" i="15" s="1"/>
  <c r="M291" i="15"/>
  <c r="P291" i="15" s="1"/>
  <c r="J291" i="15"/>
  <c r="K291" i="15" s="1"/>
  <c r="M290" i="15"/>
  <c r="J290" i="15"/>
  <c r="K290" i="15" s="1"/>
  <c r="M289" i="15"/>
  <c r="J289" i="15"/>
  <c r="K289" i="15" s="1"/>
  <c r="M288" i="15"/>
  <c r="P288" i="15" s="1"/>
  <c r="J288" i="15"/>
  <c r="K288" i="15" s="1"/>
  <c r="M287" i="15"/>
  <c r="P287" i="15" s="1"/>
  <c r="J287" i="15"/>
  <c r="K287" i="15" s="1"/>
  <c r="M286" i="15"/>
  <c r="P286" i="15" s="1"/>
  <c r="J286" i="15"/>
  <c r="I286" i="15"/>
  <c r="W285" i="15"/>
  <c r="N285" i="15"/>
  <c r="N317" i="15" s="1"/>
  <c r="N349" i="15" s="1"/>
  <c r="M285" i="15"/>
  <c r="J285" i="15"/>
  <c r="K285" i="15" s="1"/>
  <c r="AC281" i="15"/>
  <c r="AC279" i="15"/>
  <c r="M274" i="15"/>
  <c r="J274" i="15"/>
  <c r="K274" i="15" s="1"/>
  <c r="M273" i="15"/>
  <c r="P273" i="15" s="1"/>
  <c r="J273" i="15"/>
  <c r="K273" i="15" s="1"/>
  <c r="M272" i="15"/>
  <c r="P272" i="15" s="1"/>
  <c r="J272" i="15"/>
  <c r="K272" i="15" s="1"/>
  <c r="M271" i="15"/>
  <c r="P271" i="15" s="1"/>
  <c r="J271" i="15"/>
  <c r="K271" i="15" s="1"/>
  <c r="M270" i="15"/>
  <c r="J270" i="15"/>
  <c r="K270" i="15" s="1"/>
  <c r="M269" i="15"/>
  <c r="P269" i="15" s="1"/>
  <c r="J269" i="15"/>
  <c r="K269" i="15" s="1"/>
  <c r="M268" i="15"/>
  <c r="P268" i="15" s="1"/>
  <c r="J268" i="15"/>
  <c r="K268" i="15" s="1"/>
  <c r="M267" i="15"/>
  <c r="J267" i="15"/>
  <c r="K267" i="15" s="1"/>
  <c r="M266" i="15"/>
  <c r="P266" i="15" s="1"/>
  <c r="J266" i="15"/>
  <c r="K266" i="15" s="1"/>
  <c r="M265" i="15"/>
  <c r="P265" i="15" s="1"/>
  <c r="J265" i="15"/>
  <c r="K265" i="15" s="1"/>
  <c r="M264" i="15"/>
  <c r="J264" i="15"/>
  <c r="K264" i="15" s="1"/>
  <c r="M263" i="15"/>
  <c r="P263" i="15" s="1"/>
  <c r="J263" i="15"/>
  <c r="K263" i="15" s="1"/>
  <c r="M262" i="15"/>
  <c r="J262" i="15"/>
  <c r="K262" i="15" s="1"/>
  <c r="M261" i="15"/>
  <c r="J261" i="15"/>
  <c r="K261" i="15" s="1"/>
  <c r="M260" i="15"/>
  <c r="J260" i="15"/>
  <c r="K260" i="15" s="1"/>
  <c r="M259" i="15"/>
  <c r="P259" i="15" s="1"/>
  <c r="J259" i="15"/>
  <c r="K259" i="15" s="1"/>
  <c r="M258" i="15"/>
  <c r="P258" i="15" s="1"/>
  <c r="J258" i="15"/>
  <c r="K258" i="15" s="1"/>
  <c r="M257" i="15"/>
  <c r="J257" i="15"/>
  <c r="K257" i="15" s="1"/>
  <c r="M256" i="15"/>
  <c r="J256" i="15"/>
  <c r="K256" i="15" s="1"/>
  <c r="M255" i="15"/>
  <c r="J255" i="15"/>
  <c r="I255" i="15"/>
  <c r="W254" i="15"/>
  <c r="T255" i="15" s="1"/>
  <c r="N254" i="15"/>
  <c r="N286" i="15" s="1"/>
  <c r="M254" i="15"/>
  <c r="J254" i="15"/>
  <c r="K254" i="15" s="1"/>
  <c r="AC250" i="15"/>
  <c r="AC248" i="15"/>
  <c r="M243" i="15"/>
  <c r="P243" i="15" s="1"/>
  <c r="J243" i="15"/>
  <c r="K243" i="15" s="1"/>
  <c r="M242" i="15"/>
  <c r="P242" i="15" s="1"/>
  <c r="J242" i="15"/>
  <c r="K242" i="15" s="1"/>
  <c r="M241" i="15"/>
  <c r="P241" i="15" s="1"/>
  <c r="J241" i="15"/>
  <c r="K241" i="15" s="1"/>
  <c r="M240" i="15"/>
  <c r="P240" i="15" s="1"/>
  <c r="J240" i="15"/>
  <c r="K240" i="15" s="1"/>
  <c r="M239" i="15"/>
  <c r="J239" i="15"/>
  <c r="K239" i="15" s="1"/>
  <c r="M238" i="15"/>
  <c r="P238" i="15" s="1"/>
  <c r="J238" i="15"/>
  <c r="K238" i="15" s="1"/>
  <c r="M237" i="15"/>
  <c r="P237" i="15" s="1"/>
  <c r="J237" i="15"/>
  <c r="K237" i="15" s="1"/>
  <c r="M236" i="15"/>
  <c r="J236" i="15"/>
  <c r="K236" i="15" s="1"/>
  <c r="M235" i="15"/>
  <c r="J235" i="15"/>
  <c r="K235" i="15" s="1"/>
  <c r="M234" i="15"/>
  <c r="P234" i="15" s="1"/>
  <c r="J234" i="15"/>
  <c r="K234" i="15" s="1"/>
  <c r="M233" i="15"/>
  <c r="P233" i="15" s="1"/>
  <c r="J233" i="15"/>
  <c r="K233" i="15" s="1"/>
  <c r="M232" i="15"/>
  <c r="P232" i="15" s="1"/>
  <c r="J232" i="15"/>
  <c r="K232" i="15" s="1"/>
  <c r="M231" i="15"/>
  <c r="J231" i="15"/>
  <c r="K231" i="15" s="1"/>
  <c r="M230" i="15"/>
  <c r="J230" i="15"/>
  <c r="K230" i="15" s="1"/>
  <c r="M229" i="15"/>
  <c r="J229" i="15"/>
  <c r="K229" i="15" s="1"/>
  <c r="M228" i="15"/>
  <c r="J228" i="15"/>
  <c r="K228" i="15" s="1"/>
  <c r="M227" i="15"/>
  <c r="P227" i="15" s="1"/>
  <c r="J227" i="15"/>
  <c r="K227" i="15" s="1"/>
  <c r="M226" i="15"/>
  <c r="J226" i="15"/>
  <c r="K226" i="15" s="1"/>
  <c r="M225" i="15"/>
  <c r="J225" i="15"/>
  <c r="K225" i="15" s="1"/>
  <c r="M224" i="15"/>
  <c r="J224" i="15"/>
  <c r="I224" i="15"/>
  <c r="W223" i="15"/>
  <c r="T224" i="15" s="1"/>
  <c r="N223" i="15"/>
  <c r="N255" i="15" s="1"/>
  <c r="N287" i="15" s="1"/>
  <c r="N319" i="15" s="1"/>
  <c r="N351" i="15" s="1"/>
  <c r="N383" i="15" s="1"/>
  <c r="M223" i="15"/>
  <c r="J223" i="15"/>
  <c r="K223" i="15" s="1"/>
  <c r="AC219" i="15"/>
  <c r="AC217" i="15"/>
  <c r="M212" i="15"/>
  <c r="P212" i="15" s="1"/>
  <c r="J212" i="15"/>
  <c r="K212" i="15" s="1"/>
  <c r="M211" i="15"/>
  <c r="J211" i="15"/>
  <c r="K211" i="15" s="1"/>
  <c r="M210" i="15"/>
  <c r="J210" i="15"/>
  <c r="K210" i="15" s="1"/>
  <c r="M209" i="15"/>
  <c r="P209" i="15" s="1"/>
  <c r="J209" i="15"/>
  <c r="K209" i="15" s="1"/>
  <c r="M208" i="15"/>
  <c r="J208" i="15"/>
  <c r="K208" i="15" s="1"/>
  <c r="M207" i="15"/>
  <c r="P207" i="15" s="1"/>
  <c r="J207" i="15"/>
  <c r="K207" i="15" s="1"/>
  <c r="M206" i="15"/>
  <c r="P206" i="15" s="1"/>
  <c r="J206" i="15"/>
  <c r="K206" i="15" s="1"/>
  <c r="M205" i="15"/>
  <c r="J205" i="15"/>
  <c r="K205" i="15" s="1"/>
  <c r="M204" i="15"/>
  <c r="P204" i="15" s="1"/>
  <c r="J204" i="15"/>
  <c r="K204" i="15" s="1"/>
  <c r="M203" i="15"/>
  <c r="P203" i="15" s="1"/>
  <c r="J203" i="15"/>
  <c r="K203" i="15" s="1"/>
  <c r="M202" i="15"/>
  <c r="P202" i="15" s="1"/>
  <c r="J202" i="15"/>
  <c r="K202" i="15" s="1"/>
  <c r="M201" i="15"/>
  <c r="P201" i="15" s="1"/>
  <c r="J201" i="15"/>
  <c r="K201" i="15" s="1"/>
  <c r="M200" i="15"/>
  <c r="J200" i="15"/>
  <c r="K200" i="15" s="1"/>
  <c r="M199" i="15"/>
  <c r="J199" i="15"/>
  <c r="K199" i="15" s="1"/>
  <c r="M198" i="15"/>
  <c r="P198" i="15" s="1"/>
  <c r="J198" i="15"/>
  <c r="K198" i="15" s="1"/>
  <c r="M197" i="15"/>
  <c r="J197" i="15"/>
  <c r="K197" i="15" s="1"/>
  <c r="M196" i="15"/>
  <c r="P196" i="15" s="1"/>
  <c r="J196" i="15"/>
  <c r="K196" i="15" s="1"/>
  <c r="M195" i="15"/>
  <c r="J195" i="15"/>
  <c r="K195" i="15" s="1"/>
  <c r="M194" i="15"/>
  <c r="J194" i="15"/>
  <c r="K194" i="15" s="1"/>
  <c r="N193" i="15"/>
  <c r="N225" i="15" s="1"/>
  <c r="N257" i="15" s="1"/>
  <c r="N289" i="15" s="1"/>
  <c r="N321" i="15" s="1"/>
  <c r="M193" i="15"/>
  <c r="P193" i="15" s="1"/>
  <c r="J193" i="15"/>
  <c r="I193" i="15"/>
  <c r="I194" i="15" s="1"/>
  <c r="W192" i="15"/>
  <c r="T193" i="15" s="1"/>
  <c r="N192" i="15"/>
  <c r="N224" i="15" s="1"/>
  <c r="N256" i="15" s="1"/>
  <c r="N288" i="15" s="1"/>
  <c r="N320" i="15" s="1"/>
  <c r="N352" i="15" s="1"/>
  <c r="N384" i="15" s="1"/>
  <c r="M192" i="15"/>
  <c r="J192" i="15"/>
  <c r="K192" i="15" s="1"/>
  <c r="AC189" i="15"/>
  <c r="AC187" i="15"/>
  <c r="M182" i="15"/>
  <c r="J182" i="15"/>
  <c r="K182" i="15" s="1"/>
  <c r="M181" i="15"/>
  <c r="J181" i="15"/>
  <c r="K181" i="15" s="1"/>
  <c r="M180" i="15"/>
  <c r="J180" i="15"/>
  <c r="K180" i="15" s="1"/>
  <c r="M179" i="15"/>
  <c r="P179" i="15" s="1"/>
  <c r="J179" i="15"/>
  <c r="K179" i="15" s="1"/>
  <c r="M178" i="15"/>
  <c r="J178" i="15"/>
  <c r="K178" i="15" s="1"/>
  <c r="M177" i="15"/>
  <c r="P177" i="15" s="1"/>
  <c r="J177" i="15"/>
  <c r="K177" i="15" s="1"/>
  <c r="M176" i="15"/>
  <c r="J176" i="15"/>
  <c r="K176" i="15" s="1"/>
  <c r="M175" i="15"/>
  <c r="P175" i="15" s="1"/>
  <c r="J175" i="15"/>
  <c r="K175" i="15" s="1"/>
  <c r="M174" i="15"/>
  <c r="P174" i="15" s="1"/>
  <c r="J174" i="15"/>
  <c r="K174" i="15" s="1"/>
  <c r="M173" i="15"/>
  <c r="J173" i="15"/>
  <c r="K173" i="15" s="1"/>
  <c r="M172" i="15"/>
  <c r="J172" i="15"/>
  <c r="K172" i="15" s="1"/>
  <c r="M171" i="15"/>
  <c r="J171" i="15"/>
  <c r="K171" i="15" s="1"/>
  <c r="M170" i="15"/>
  <c r="P170" i="15" s="1"/>
  <c r="J170" i="15"/>
  <c r="K170" i="15" s="1"/>
  <c r="M169" i="15"/>
  <c r="P169" i="15" s="1"/>
  <c r="J169" i="15"/>
  <c r="K169" i="15" s="1"/>
  <c r="M168" i="15"/>
  <c r="J168" i="15"/>
  <c r="K168" i="15" s="1"/>
  <c r="M167" i="15"/>
  <c r="J167" i="15"/>
  <c r="K167" i="15" s="1"/>
  <c r="M166" i="15"/>
  <c r="J166" i="15"/>
  <c r="K166" i="15" s="1"/>
  <c r="M165" i="15"/>
  <c r="J165" i="15"/>
  <c r="K165" i="15" s="1"/>
  <c r="M164" i="15"/>
  <c r="P164" i="15" s="1"/>
  <c r="J164" i="15"/>
  <c r="K164" i="15" s="1"/>
  <c r="N163" i="15"/>
  <c r="N195" i="15" s="1"/>
  <c r="N227" i="15" s="1"/>
  <c r="M163" i="15"/>
  <c r="J163" i="15"/>
  <c r="I163" i="15"/>
  <c r="W162" i="15"/>
  <c r="T163" i="15" s="1"/>
  <c r="N162" i="15"/>
  <c r="N194" i="15" s="1"/>
  <c r="N226" i="15" s="1"/>
  <c r="N258" i="15" s="1"/>
  <c r="M162" i="15"/>
  <c r="P162" i="15" s="1"/>
  <c r="J162" i="15"/>
  <c r="K162" i="15" s="1"/>
  <c r="AC159" i="15"/>
  <c r="AC157" i="15"/>
  <c r="M152" i="15"/>
  <c r="P152" i="15" s="1"/>
  <c r="J152" i="15"/>
  <c r="K152" i="15" s="1"/>
  <c r="M151" i="15"/>
  <c r="J151" i="15"/>
  <c r="K151" i="15" s="1"/>
  <c r="M150" i="15"/>
  <c r="J150" i="15"/>
  <c r="K150" i="15" s="1"/>
  <c r="M149" i="15"/>
  <c r="P149" i="15" s="1"/>
  <c r="J149" i="15"/>
  <c r="K149" i="15" s="1"/>
  <c r="M148" i="15"/>
  <c r="P148" i="15" s="1"/>
  <c r="J148" i="15"/>
  <c r="K148" i="15" s="1"/>
  <c r="M147" i="15"/>
  <c r="P147" i="15" s="1"/>
  <c r="J147" i="15"/>
  <c r="K147" i="15" s="1"/>
  <c r="M146" i="15"/>
  <c r="J146" i="15"/>
  <c r="K146" i="15" s="1"/>
  <c r="M145" i="15"/>
  <c r="P145" i="15" s="1"/>
  <c r="J145" i="15"/>
  <c r="K145" i="15" s="1"/>
  <c r="M144" i="15"/>
  <c r="P144" i="15" s="1"/>
  <c r="J144" i="15"/>
  <c r="K144" i="15" s="1"/>
  <c r="M143" i="15"/>
  <c r="J143" i="15"/>
  <c r="K143" i="15" s="1"/>
  <c r="M142" i="15"/>
  <c r="P142" i="15" s="1"/>
  <c r="J142" i="15"/>
  <c r="K142" i="15" s="1"/>
  <c r="M141" i="15"/>
  <c r="P141" i="15" s="1"/>
  <c r="J141" i="15"/>
  <c r="K141" i="15" s="1"/>
  <c r="M140" i="15"/>
  <c r="P140" i="15" s="1"/>
  <c r="J140" i="15"/>
  <c r="K140" i="15" s="1"/>
  <c r="M139" i="15"/>
  <c r="P139" i="15" s="1"/>
  <c r="J139" i="15"/>
  <c r="K139" i="15" s="1"/>
  <c r="M138" i="15"/>
  <c r="J138" i="15"/>
  <c r="K138" i="15" s="1"/>
  <c r="M137" i="15"/>
  <c r="P137" i="15" s="1"/>
  <c r="J137" i="15"/>
  <c r="K137" i="15" s="1"/>
  <c r="M136" i="15"/>
  <c r="P136" i="15" s="1"/>
  <c r="J136" i="15"/>
  <c r="K136" i="15" s="1"/>
  <c r="M135" i="15"/>
  <c r="J135" i="15"/>
  <c r="K135" i="15" s="1"/>
  <c r="M134" i="15"/>
  <c r="P134" i="15" s="1"/>
  <c r="J134" i="15"/>
  <c r="K134" i="15" s="1"/>
  <c r="M133" i="15"/>
  <c r="J133" i="15"/>
  <c r="I133" i="15"/>
  <c r="W132" i="15"/>
  <c r="T133" i="15" s="1"/>
  <c r="N132" i="15"/>
  <c r="N164" i="15" s="1"/>
  <c r="M132" i="15"/>
  <c r="J132" i="15"/>
  <c r="AC128" i="15"/>
  <c r="AC126" i="15"/>
  <c r="M121" i="15"/>
  <c r="P121" i="15" s="1"/>
  <c r="J121" i="15"/>
  <c r="K121" i="15" s="1"/>
  <c r="M120" i="15"/>
  <c r="J120" i="15"/>
  <c r="K120" i="15" s="1"/>
  <c r="M119" i="15"/>
  <c r="P119" i="15" s="1"/>
  <c r="J119" i="15"/>
  <c r="K119" i="15" s="1"/>
  <c r="M118" i="15"/>
  <c r="P118" i="15" s="1"/>
  <c r="J118" i="15"/>
  <c r="K118" i="15" s="1"/>
  <c r="M117" i="15"/>
  <c r="J117" i="15"/>
  <c r="K117" i="15" s="1"/>
  <c r="M116" i="15"/>
  <c r="P116" i="15" s="1"/>
  <c r="J116" i="15"/>
  <c r="K116" i="15" s="1"/>
  <c r="M115" i="15"/>
  <c r="J115" i="15"/>
  <c r="K115" i="15" s="1"/>
  <c r="M114" i="15"/>
  <c r="P114" i="15" s="1"/>
  <c r="J114" i="15"/>
  <c r="K114" i="15" s="1"/>
  <c r="M113" i="15"/>
  <c r="P113" i="15" s="1"/>
  <c r="J113" i="15"/>
  <c r="K113" i="15" s="1"/>
  <c r="M112" i="15"/>
  <c r="P112" i="15" s="1"/>
  <c r="J112" i="15"/>
  <c r="K112" i="15" s="1"/>
  <c r="M111" i="15"/>
  <c r="P111" i="15" s="1"/>
  <c r="J111" i="15"/>
  <c r="K111" i="15" s="1"/>
  <c r="M110" i="15"/>
  <c r="P110" i="15" s="1"/>
  <c r="J110" i="15"/>
  <c r="K110" i="15" s="1"/>
  <c r="M109" i="15"/>
  <c r="J109" i="15"/>
  <c r="K109" i="15" s="1"/>
  <c r="M108" i="15"/>
  <c r="P108" i="15" s="1"/>
  <c r="J108" i="15"/>
  <c r="K108" i="15" s="1"/>
  <c r="M107" i="15"/>
  <c r="J107" i="15"/>
  <c r="K107" i="15" s="1"/>
  <c r="M106" i="15"/>
  <c r="P106" i="15" s="1"/>
  <c r="J106" i="15"/>
  <c r="K106" i="15" s="1"/>
  <c r="M105" i="15"/>
  <c r="P105" i="15" s="1"/>
  <c r="J105" i="15"/>
  <c r="K105" i="15" s="1"/>
  <c r="M104" i="15"/>
  <c r="J104" i="15"/>
  <c r="K104" i="15" s="1"/>
  <c r="M103" i="15"/>
  <c r="P103" i="15" s="1"/>
  <c r="J103" i="15"/>
  <c r="K103" i="15" s="1"/>
  <c r="M102" i="15"/>
  <c r="J102" i="15"/>
  <c r="I102" i="15"/>
  <c r="W101" i="15"/>
  <c r="M101" i="15"/>
  <c r="P101" i="15" s="1"/>
  <c r="J101" i="15"/>
  <c r="K101" i="15" s="1"/>
  <c r="AC96" i="15"/>
  <c r="AC94" i="15"/>
  <c r="M89" i="15"/>
  <c r="P89" i="15" s="1"/>
  <c r="J89" i="15"/>
  <c r="K89" i="15" s="1"/>
  <c r="M88" i="15"/>
  <c r="J88" i="15"/>
  <c r="K88" i="15" s="1"/>
  <c r="M87" i="15"/>
  <c r="P87" i="15" s="1"/>
  <c r="J87" i="15"/>
  <c r="K87" i="15" s="1"/>
  <c r="M86" i="15"/>
  <c r="P86" i="15" s="1"/>
  <c r="J86" i="15"/>
  <c r="K86" i="15" s="1"/>
  <c r="M85" i="15"/>
  <c r="J85" i="15"/>
  <c r="K85" i="15" s="1"/>
  <c r="M84" i="15"/>
  <c r="P84" i="15" s="1"/>
  <c r="J84" i="15"/>
  <c r="K84" i="15" s="1"/>
  <c r="M83" i="15"/>
  <c r="J83" i="15"/>
  <c r="K83" i="15" s="1"/>
  <c r="M82" i="15"/>
  <c r="J82" i="15"/>
  <c r="K82" i="15" s="1"/>
  <c r="M81" i="15"/>
  <c r="P81" i="15" s="1"/>
  <c r="J81" i="15"/>
  <c r="K81" i="15" s="1"/>
  <c r="M80" i="15"/>
  <c r="J80" i="15"/>
  <c r="K80" i="15" s="1"/>
  <c r="M79" i="15"/>
  <c r="P79" i="15" s="1"/>
  <c r="J79" i="15"/>
  <c r="K79" i="15" s="1"/>
  <c r="M78" i="15"/>
  <c r="P78" i="15" s="1"/>
  <c r="J78" i="15"/>
  <c r="K78" i="15" s="1"/>
  <c r="M77" i="15"/>
  <c r="P77" i="15" s="1"/>
  <c r="J77" i="15"/>
  <c r="K77" i="15" s="1"/>
  <c r="M76" i="15"/>
  <c r="P76" i="15" s="1"/>
  <c r="J76" i="15"/>
  <c r="K76" i="15" s="1"/>
  <c r="M75" i="15"/>
  <c r="J75" i="15"/>
  <c r="K75" i="15" s="1"/>
  <c r="M74" i="15"/>
  <c r="P74" i="15" s="1"/>
  <c r="J74" i="15"/>
  <c r="K74" i="15" s="1"/>
  <c r="M73" i="15"/>
  <c r="P73" i="15" s="1"/>
  <c r="J73" i="15"/>
  <c r="K73" i="15" s="1"/>
  <c r="M72" i="15"/>
  <c r="J72" i="15"/>
  <c r="K72" i="15" s="1"/>
  <c r="M71" i="15"/>
  <c r="P71" i="15" s="1"/>
  <c r="J71" i="15"/>
  <c r="K71" i="15" s="1"/>
  <c r="M70" i="15"/>
  <c r="J70" i="15"/>
  <c r="I70" i="15"/>
  <c r="I71" i="15" s="1"/>
  <c r="W69" i="15"/>
  <c r="T70" i="15" s="1"/>
  <c r="M69" i="15"/>
  <c r="J69" i="15"/>
  <c r="AC64" i="15"/>
  <c r="AC62" i="15"/>
  <c r="M57" i="15"/>
  <c r="P57" i="15" s="1"/>
  <c r="J57" i="15"/>
  <c r="K57" i="15" s="1"/>
  <c r="M56" i="15"/>
  <c r="J56" i="15"/>
  <c r="K56" i="15" s="1"/>
  <c r="M55" i="15"/>
  <c r="P55" i="15" s="1"/>
  <c r="J55" i="15"/>
  <c r="K55" i="15" s="1"/>
  <c r="M54" i="15"/>
  <c r="P54" i="15" s="1"/>
  <c r="J54" i="15"/>
  <c r="K54" i="15" s="1"/>
  <c r="M53" i="15"/>
  <c r="J53" i="15"/>
  <c r="K53" i="15" s="1"/>
  <c r="M52" i="15"/>
  <c r="J52" i="15"/>
  <c r="K52" i="15" s="1"/>
  <c r="M51" i="15"/>
  <c r="J51" i="15"/>
  <c r="K51" i="15" s="1"/>
  <c r="M50" i="15"/>
  <c r="P50" i="15" s="1"/>
  <c r="J50" i="15"/>
  <c r="K50" i="15" s="1"/>
  <c r="M49" i="15"/>
  <c r="P49" i="15" s="1"/>
  <c r="J49" i="15"/>
  <c r="K49" i="15" s="1"/>
  <c r="M48" i="15"/>
  <c r="J48" i="15"/>
  <c r="K48" i="15" s="1"/>
  <c r="M47" i="15"/>
  <c r="P47" i="15" s="1"/>
  <c r="J47" i="15"/>
  <c r="K47" i="15" s="1"/>
  <c r="M46" i="15"/>
  <c r="P46" i="15" s="1"/>
  <c r="J46" i="15"/>
  <c r="K46" i="15" s="1"/>
  <c r="M45" i="15"/>
  <c r="P45" i="15" s="1"/>
  <c r="J45" i="15"/>
  <c r="K45" i="15" s="1"/>
  <c r="M44" i="15"/>
  <c r="P44" i="15" s="1"/>
  <c r="J44" i="15"/>
  <c r="K44" i="15" s="1"/>
  <c r="M43" i="15"/>
  <c r="J43" i="15"/>
  <c r="K43" i="15" s="1"/>
  <c r="M42" i="15"/>
  <c r="P42" i="15" s="1"/>
  <c r="J42" i="15"/>
  <c r="K42" i="15" s="1"/>
  <c r="M41" i="15"/>
  <c r="P41" i="15" s="1"/>
  <c r="J41" i="15"/>
  <c r="K41" i="15" s="1"/>
  <c r="M40" i="15"/>
  <c r="J40" i="15"/>
  <c r="K40" i="15" s="1"/>
  <c r="M39" i="15"/>
  <c r="P39" i="15" s="1"/>
  <c r="J39" i="15"/>
  <c r="K39" i="15" s="1"/>
  <c r="M38" i="15"/>
  <c r="J38" i="15"/>
  <c r="I38" i="15"/>
  <c r="I39" i="15" s="1"/>
  <c r="W37" i="15"/>
  <c r="T38" i="15" s="1"/>
  <c r="N37" i="15"/>
  <c r="N77" i="15" s="1"/>
  <c r="M37" i="15"/>
  <c r="P37" i="15" s="1"/>
  <c r="J37" i="15"/>
  <c r="K37" i="15" s="1"/>
  <c r="AC31" i="15"/>
  <c r="AC29" i="15"/>
  <c r="N24" i="15"/>
  <c r="M24" i="15"/>
  <c r="P24" i="15" s="1"/>
  <c r="J24" i="15"/>
  <c r="K24" i="15" s="1"/>
  <c r="N23" i="15"/>
  <c r="M23" i="15"/>
  <c r="J23" i="15"/>
  <c r="K23" i="15" s="1"/>
  <c r="N22" i="15"/>
  <c r="M22" i="15"/>
  <c r="J22" i="15"/>
  <c r="K22" i="15" s="1"/>
  <c r="N21" i="15"/>
  <c r="M21" i="15"/>
  <c r="P21" i="15" s="1"/>
  <c r="J21" i="15"/>
  <c r="K21" i="15" s="1"/>
  <c r="N20" i="15"/>
  <c r="M20" i="15"/>
  <c r="J20" i="15"/>
  <c r="K20" i="15" s="1"/>
  <c r="N19" i="15"/>
  <c r="M19" i="15"/>
  <c r="J19" i="15"/>
  <c r="K19" i="15" s="1"/>
  <c r="N18" i="15"/>
  <c r="M18" i="15"/>
  <c r="P18" i="15" s="1"/>
  <c r="J18" i="15"/>
  <c r="K18" i="15" s="1"/>
  <c r="N17" i="15"/>
  <c r="M17" i="15"/>
  <c r="J17" i="15"/>
  <c r="K17" i="15" s="1"/>
  <c r="N16" i="15"/>
  <c r="M16" i="15"/>
  <c r="P16" i="15" s="1"/>
  <c r="J16" i="15"/>
  <c r="K16" i="15" s="1"/>
  <c r="N15" i="15"/>
  <c r="M15" i="15"/>
  <c r="J15" i="15"/>
  <c r="K15" i="15" s="1"/>
  <c r="N14" i="15"/>
  <c r="M14" i="15"/>
  <c r="J14" i="15"/>
  <c r="K14" i="15" s="1"/>
  <c r="N13" i="15"/>
  <c r="M13" i="15"/>
  <c r="J13" i="15"/>
  <c r="K13" i="15" s="1"/>
  <c r="N12" i="15"/>
  <c r="M12" i="15"/>
  <c r="P12" i="15" s="1"/>
  <c r="J12" i="15"/>
  <c r="K12" i="15" s="1"/>
  <c r="N11" i="15"/>
  <c r="M11" i="15"/>
  <c r="P11" i="15" s="1"/>
  <c r="J11" i="15"/>
  <c r="K11" i="15" s="1"/>
  <c r="N10" i="15"/>
  <c r="M10" i="15"/>
  <c r="J10" i="15"/>
  <c r="K10" i="15" s="1"/>
  <c r="N9" i="15"/>
  <c r="M9" i="15"/>
  <c r="P9" i="15" s="1"/>
  <c r="J9" i="15"/>
  <c r="K9" i="15" s="1"/>
  <c r="N8" i="15"/>
  <c r="M8" i="15"/>
  <c r="P8" i="15" s="1"/>
  <c r="J8" i="15"/>
  <c r="K8" i="15" s="1"/>
  <c r="N7" i="15"/>
  <c r="M7" i="15"/>
  <c r="J7" i="15"/>
  <c r="K7" i="15" s="1"/>
  <c r="M6" i="15"/>
  <c r="J6" i="15"/>
  <c r="K6" i="15" s="1"/>
  <c r="N5" i="15"/>
  <c r="M5" i="15"/>
  <c r="J5" i="15"/>
  <c r="I5" i="15"/>
  <c r="I6" i="15" s="1"/>
  <c r="W4" i="15"/>
  <c r="T5" i="15" s="1"/>
  <c r="M4" i="15"/>
  <c r="P4" i="15" s="1"/>
  <c r="J4" i="15"/>
  <c r="K4" i="15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J437" i="11"/>
  <c r="J438" i="11"/>
  <c r="K438" i="11" s="1"/>
  <c r="J439" i="11"/>
  <c r="K439" i="11" s="1"/>
  <c r="J440" i="11"/>
  <c r="K440" i="11" s="1"/>
  <c r="J441" i="11"/>
  <c r="K441" i="11" s="1"/>
  <c r="J442" i="11"/>
  <c r="K442" i="11" s="1"/>
  <c r="J443" i="11"/>
  <c r="K443" i="11" s="1"/>
  <c r="J444" i="11"/>
  <c r="K444" i="11" s="1"/>
  <c r="J445" i="11"/>
  <c r="K445" i="11" s="1"/>
  <c r="J446" i="11"/>
  <c r="K446" i="11" s="1"/>
  <c r="J447" i="11"/>
  <c r="K447" i="11" s="1"/>
  <c r="J448" i="11"/>
  <c r="K448" i="11" s="1"/>
  <c r="J449" i="11"/>
  <c r="K449" i="11" s="1"/>
  <c r="J450" i="11"/>
  <c r="K450" i="11" s="1"/>
  <c r="J451" i="11"/>
  <c r="K451" i="11" s="1"/>
  <c r="J452" i="11"/>
  <c r="K452" i="11" s="1"/>
  <c r="J453" i="11"/>
  <c r="K453" i="11" s="1"/>
  <c r="J454" i="11"/>
  <c r="K454" i="11" s="1"/>
  <c r="J455" i="11"/>
  <c r="K455" i="11" s="1"/>
  <c r="J456" i="11"/>
  <c r="K456" i="11" s="1"/>
  <c r="J436" i="11"/>
  <c r="K436" i="11" s="1"/>
  <c r="AC463" i="11"/>
  <c r="AC461" i="11"/>
  <c r="M456" i="11"/>
  <c r="P456" i="11" s="1"/>
  <c r="M455" i="11"/>
  <c r="P455" i="11" s="1"/>
  <c r="M454" i="11"/>
  <c r="M453" i="11"/>
  <c r="P453" i="11" s="1"/>
  <c r="M452" i="11"/>
  <c r="P452" i="11" s="1"/>
  <c r="M451" i="11"/>
  <c r="M450" i="11"/>
  <c r="P450" i="11" s="1"/>
  <c r="M449" i="11"/>
  <c r="M448" i="11"/>
  <c r="P448" i="11" s="1"/>
  <c r="M447" i="11"/>
  <c r="P447" i="11" s="1"/>
  <c r="M446" i="11"/>
  <c r="M445" i="11"/>
  <c r="M444" i="11"/>
  <c r="M443" i="11"/>
  <c r="P443" i="11" s="1"/>
  <c r="M442" i="11"/>
  <c r="P442" i="11" s="1"/>
  <c r="M441" i="11"/>
  <c r="M440" i="11"/>
  <c r="P440" i="11" s="1"/>
  <c r="M439" i="11"/>
  <c r="M438" i="11"/>
  <c r="P438" i="11" s="1"/>
  <c r="M437" i="11"/>
  <c r="P437" i="11" s="1"/>
  <c r="I437" i="11"/>
  <c r="I438" i="11" s="1"/>
  <c r="W436" i="11"/>
  <c r="N436" i="11"/>
  <c r="M436" i="11"/>
  <c r="P436" i="11" s="1"/>
  <c r="J406" i="11"/>
  <c r="J407" i="11"/>
  <c r="K407" i="11" s="1"/>
  <c r="J408" i="11"/>
  <c r="K408" i="11" s="1"/>
  <c r="J409" i="11"/>
  <c r="K409" i="11" s="1"/>
  <c r="J410" i="11"/>
  <c r="K410" i="11" s="1"/>
  <c r="J411" i="11"/>
  <c r="K411" i="11" s="1"/>
  <c r="J412" i="11"/>
  <c r="K412" i="11" s="1"/>
  <c r="J413" i="11"/>
  <c r="K413" i="11" s="1"/>
  <c r="J414" i="11"/>
  <c r="K414" i="11" s="1"/>
  <c r="J415" i="11"/>
  <c r="K415" i="11" s="1"/>
  <c r="J416" i="11"/>
  <c r="K416" i="11" s="1"/>
  <c r="J417" i="11"/>
  <c r="K417" i="11" s="1"/>
  <c r="J418" i="11"/>
  <c r="K418" i="11" s="1"/>
  <c r="J419" i="11"/>
  <c r="K419" i="11" s="1"/>
  <c r="J420" i="11"/>
  <c r="K420" i="11" s="1"/>
  <c r="J421" i="11"/>
  <c r="K421" i="11" s="1"/>
  <c r="J422" i="11"/>
  <c r="K422" i="11" s="1"/>
  <c r="J423" i="11"/>
  <c r="K423" i="11" s="1"/>
  <c r="J424" i="11"/>
  <c r="K424" i="11" s="1"/>
  <c r="J425" i="11"/>
  <c r="K425" i="11" s="1"/>
  <c r="J405" i="11"/>
  <c r="K405" i="11" s="1"/>
  <c r="AC432" i="11"/>
  <c r="AC430" i="11"/>
  <c r="M425" i="11"/>
  <c r="P425" i="11" s="1"/>
  <c r="M424" i="11"/>
  <c r="P424" i="11" s="1"/>
  <c r="M423" i="11"/>
  <c r="P423" i="11" s="1"/>
  <c r="M422" i="11"/>
  <c r="P422" i="11" s="1"/>
  <c r="M421" i="11"/>
  <c r="P421" i="11" s="1"/>
  <c r="M420" i="11"/>
  <c r="M419" i="11"/>
  <c r="P419" i="11" s="1"/>
  <c r="M418" i="11"/>
  <c r="M417" i="11"/>
  <c r="P417" i="11" s="1"/>
  <c r="M416" i="11"/>
  <c r="P416" i="11" s="1"/>
  <c r="M415" i="11"/>
  <c r="P415" i="11" s="1"/>
  <c r="M414" i="11"/>
  <c r="P414" i="11" s="1"/>
  <c r="M413" i="11"/>
  <c r="M412" i="11"/>
  <c r="M411" i="11"/>
  <c r="P411" i="11" s="1"/>
  <c r="M410" i="11"/>
  <c r="P410" i="11" s="1"/>
  <c r="M409" i="11"/>
  <c r="P409" i="11" s="1"/>
  <c r="M408" i="11"/>
  <c r="P408" i="11" s="1"/>
  <c r="M407" i="11"/>
  <c r="N406" i="11"/>
  <c r="N438" i="11" s="1"/>
  <c r="M406" i="11"/>
  <c r="I406" i="11"/>
  <c r="I407" i="11" s="1"/>
  <c r="W405" i="11"/>
  <c r="N405" i="11"/>
  <c r="N437" i="11" s="1"/>
  <c r="M405" i="11"/>
  <c r="J376" i="11"/>
  <c r="J377" i="11"/>
  <c r="K377" i="11" s="1"/>
  <c r="J378" i="11"/>
  <c r="K378" i="11" s="1"/>
  <c r="J379" i="11"/>
  <c r="K379" i="11" s="1"/>
  <c r="J380" i="11"/>
  <c r="K380" i="11" s="1"/>
  <c r="J381" i="11"/>
  <c r="K381" i="11" s="1"/>
  <c r="J382" i="11"/>
  <c r="K382" i="11" s="1"/>
  <c r="J383" i="11"/>
  <c r="K383" i="11" s="1"/>
  <c r="J384" i="11"/>
  <c r="K384" i="11" s="1"/>
  <c r="J385" i="11"/>
  <c r="K385" i="11" s="1"/>
  <c r="J386" i="11"/>
  <c r="K386" i="11" s="1"/>
  <c r="J387" i="11"/>
  <c r="K387" i="11" s="1"/>
  <c r="J388" i="11"/>
  <c r="K388" i="11" s="1"/>
  <c r="J389" i="11"/>
  <c r="K389" i="11" s="1"/>
  <c r="J390" i="11"/>
  <c r="K390" i="11" s="1"/>
  <c r="J391" i="11"/>
  <c r="K391" i="11" s="1"/>
  <c r="J392" i="11"/>
  <c r="K392" i="11" s="1"/>
  <c r="J393" i="11"/>
  <c r="K393" i="11" s="1"/>
  <c r="J394" i="11"/>
  <c r="K394" i="11" s="1"/>
  <c r="J395" i="11"/>
  <c r="K395" i="11" s="1"/>
  <c r="J375" i="11"/>
  <c r="K375" i="11" s="1"/>
  <c r="AC402" i="11"/>
  <c r="AC400" i="11"/>
  <c r="M395" i="11"/>
  <c r="M394" i="11"/>
  <c r="P394" i="11" s="1"/>
  <c r="M393" i="11"/>
  <c r="M392" i="11"/>
  <c r="M391" i="11"/>
  <c r="M390" i="11"/>
  <c r="P390" i="11" s="1"/>
  <c r="M389" i="11"/>
  <c r="M388" i="11"/>
  <c r="M387" i="11"/>
  <c r="P387" i="11" s="1"/>
  <c r="M386" i="11"/>
  <c r="P386" i="11" s="1"/>
  <c r="M385" i="11"/>
  <c r="M384" i="11"/>
  <c r="P384" i="11" s="1"/>
  <c r="M383" i="11"/>
  <c r="M382" i="11"/>
  <c r="P382" i="11" s="1"/>
  <c r="M381" i="11"/>
  <c r="P381" i="11" s="1"/>
  <c r="M380" i="11"/>
  <c r="M379" i="11"/>
  <c r="M378" i="11"/>
  <c r="M377" i="11"/>
  <c r="N376" i="11"/>
  <c r="M376" i="11"/>
  <c r="P376" i="11" s="1"/>
  <c r="I376" i="11"/>
  <c r="I377" i="11" s="1"/>
  <c r="W375" i="11"/>
  <c r="N375" i="11"/>
  <c r="N407" i="11" s="1"/>
  <c r="N439" i="11" s="1"/>
  <c r="M375" i="11"/>
  <c r="J346" i="11"/>
  <c r="J347" i="11"/>
  <c r="K347" i="11" s="1"/>
  <c r="J348" i="11"/>
  <c r="K348" i="11" s="1"/>
  <c r="J349" i="11"/>
  <c r="K349" i="11" s="1"/>
  <c r="J350" i="11"/>
  <c r="K350" i="11" s="1"/>
  <c r="J351" i="11"/>
  <c r="K351" i="11" s="1"/>
  <c r="J352" i="11"/>
  <c r="K352" i="11" s="1"/>
  <c r="J353" i="11"/>
  <c r="K353" i="11" s="1"/>
  <c r="J354" i="11"/>
  <c r="K354" i="11" s="1"/>
  <c r="J355" i="11"/>
  <c r="K355" i="11" s="1"/>
  <c r="J356" i="11"/>
  <c r="K356" i="11" s="1"/>
  <c r="J357" i="11"/>
  <c r="K357" i="11" s="1"/>
  <c r="J358" i="11"/>
  <c r="K358" i="11" s="1"/>
  <c r="J359" i="11"/>
  <c r="K359" i="11" s="1"/>
  <c r="J360" i="11"/>
  <c r="K360" i="11" s="1"/>
  <c r="J361" i="11"/>
  <c r="K361" i="11" s="1"/>
  <c r="J362" i="11"/>
  <c r="K362" i="11" s="1"/>
  <c r="J363" i="11"/>
  <c r="K363" i="11" s="1"/>
  <c r="J364" i="11"/>
  <c r="K364" i="11" s="1"/>
  <c r="J365" i="11"/>
  <c r="K365" i="11" s="1"/>
  <c r="J345" i="11"/>
  <c r="K345" i="11" s="1"/>
  <c r="AC372" i="11"/>
  <c r="AC370" i="11"/>
  <c r="M365" i="11"/>
  <c r="M364" i="11"/>
  <c r="P364" i="11" s="1"/>
  <c r="M363" i="11"/>
  <c r="P363" i="11" s="1"/>
  <c r="M362" i="11"/>
  <c r="P362" i="11" s="1"/>
  <c r="M361" i="11"/>
  <c r="M360" i="11"/>
  <c r="P360" i="11" s="1"/>
  <c r="M359" i="11"/>
  <c r="P359" i="11" s="1"/>
  <c r="M358" i="11"/>
  <c r="M357" i="11"/>
  <c r="M356" i="11"/>
  <c r="P356" i="11" s="1"/>
  <c r="M355" i="11"/>
  <c r="M354" i="11"/>
  <c r="P354" i="11" s="1"/>
  <c r="M353" i="11"/>
  <c r="M352" i="11"/>
  <c r="P352" i="11" s="1"/>
  <c r="M351" i="11"/>
  <c r="P351" i="11" s="1"/>
  <c r="M350" i="11"/>
  <c r="P350" i="11" s="1"/>
  <c r="M349" i="11"/>
  <c r="P349" i="11" s="1"/>
  <c r="M348" i="11"/>
  <c r="M347" i="11"/>
  <c r="P347" i="11" s="1"/>
  <c r="N346" i="11"/>
  <c r="N378" i="11" s="1"/>
  <c r="N410" i="11" s="1"/>
  <c r="M346" i="11"/>
  <c r="P346" i="11" s="1"/>
  <c r="I346" i="11"/>
  <c r="W345" i="11"/>
  <c r="T346" i="11" s="1"/>
  <c r="N345" i="11"/>
  <c r="N377" i="11" s="1"/>
  <c r="N409" i="11" s="1"/>
  <c r="N441" i="11" s="1"/>
  <c r="M345" i="11"/>
  <c r="P345" i="11" s="1"/>
  <c r="J316" i="11"/>
  <c r="J317" i="11"/>
  <c r="K317" i="11" s="1"/>
  <c r="J318" i="11"/>
  <c r="K318" i="11" s="1"/>
  <c r="J319" i="11"/>
  <c r="K319" i="11" s="1"/>
  <c r="J320" i="11"/>
  <c r="K320" i="11" s="1"/>
  <c r="J321" i="11"/>
  <c r="K321" i="11" s="1"/>
  <c r="J322" i="11"/>
  <c r="K322" i="11" s="1"/>
  <c r="J323" i="11"/>
  <c r="K323" i="11" s="1"/>
  <c r="J324" i="11"/>
  <c r="K324" i="11" s="1"/>
  <c r="J325" i="11"/>
  <c r="K325" i="11" s="1"/>
  <c r="J326" i="11"/>
  <c r="K326" i="11" s="1"/>
  <c r="J327" i="11"/>
  <c r="K327" i="11" s="1"/>
  <c r="J328" i="11"/>
  <c r="K328" i="11" s="1"/>
  <c r="J329" i="11"/>
  <c r="K329" i="11" s="1"/>
  <c r="J330" i="11"/>
  <c r="K330" i="11" s="1"/>
  <c r="J331" i="11"/>
  <c r="K331" i="11" s="1"/>
  <c r="J332" i="11"/>
  <c r="K332" i="11" s="1"/>
  <c r="J333" i="11"/>
  <c r="K333" i="11" s="1"/>
  <c r="J334" i="11"/>
  <c r="K334" i="11" s="1"/>
  <c r="J335" i="11"/>
  <c r="K335" i="11" s="1"/>
  <c r="J315" i="11"/>
  <c r="K315" i="11" s="1"/>
  <c r="AC342" i="11"/>
  <c r="AC340" i="11"/>
  <c r="M335" i="11"/>
  <c r="M334" i="11"/>
  <c r="P334" i="11" s="1"/>
  <c r="M333" i="11"/>
  <c r="P333" i="11" s="1"/>
  <c r="M332" i="11"/>
  <c r="M331" i="11"/>
  <c r="M330" i="11"/>
  <c r="P330" i="11" s="1"/>
  <c r="M329" i="11"/>
  <c r="P329" i="11" s="1"/>
  <c r="M328" i="11"/>
  <c r="M327" i="11"/>
  <c r="M326" i="11"/>
  <c r="P326" i="11" s="1"/>
  <c r="M325" i="11"/>
  <c r="P325" i="11" s="1"/>
  <c r="M324" i="11"/>
  <c r="P324" i="11" s="1"/>
  <c r="M323" i="11"/>
  <c r="M322" i="11"/>
  <c r="P322" i="11" s="1"/>
  <c r="M321" i="11"/>
  <c r="P321" i="11" s="1"/>
  <c r="M320" i="11"/>
  <c r="M319" i="11"/>
  <c r="P319" i="11" s="1"/>
  <c r="M318" i="11"/>
  <c r="M317" i="11"/>
  <c r="N316" i="11"/>
  <c r="N348" i="11" s="1"/>
  <c r="N380" i="11" s="1"/>
  <c r="N412" i="11" s="1"/>
  <c r="N444" i="11" s="1"/>
  <c r="M316" i="11"/>
  <c r="P316" i="11" s="1"/>
  <c r="I316" i="11"/>
  <c r="W315" i="11"/>
  <c r="N315" i="11"/>
  <c r="N347" i="11" s="1"/>
  <c r="N379" i="11" s="1"/>
  <c r="N411" i="11" s="1"/>
  <c r="N443" i="11" s="1"/>
  <c r="M315" i="11"/>
  <c r="P315" i="11" s="1"/>
  <c r="J286" i="11"/>
  <c r="J287" i="11"/>
  <c r="K287" i="11" s="1"/>
  <c r="J288" i="11"/>
  <c r="K288" i="11" s="1"/>
  <c r="J289" i="11"/>
  <c r="K289" i="11" s="1"/>
  <c r="J290" i="11"/>
  <c r="K290" i="11" s="1"/>
  <c r="J291" i="11"/>
  <c r="K291" i="11" s="1"/>
  <c r="J292" i="11"/>
  <c r="K292" i="11" s="1"/>
  <c r="J293" i="11"/>
  <c r="K293" i="11" s="1"/>
  <c r="J294" i="11"/>
  <c r="K294" i="11" s="1"/>
  <c r="J295" i="11"/>
  <c r="K295" i="11" s="1"/>
  <c r="J296" i="11"/>
  <c r="K296" i="11" s="1"/>
  <c r="J297" i="11"/>
  <c r="K297" i="11" s="1"/>
  <c r="J298" i="11"/>
  <c r="K298" i="11" s="1"/>
  <c r="J299" i="11"/>
  <c r="K299" i="11" s="1"/>
  <c r="J300" i="11"/>
  <c r="K300" i="11" s="1"/>
  <c r="J301" i="11"/>
  <c r="K301" i="11" s="1"/>
  <c r="J302" i="11"/>
  <c r="K302" i="11" s="1"/>
  <c r="J303" i="11"/>
  <c r="K303" i="11" s="1"/>
  <c r="J304" i="11"/>
  <c r="K304" i="11" s="1"/>
  <c r="J305" i="11"/>
  <c r="K305" i="11" s="1"/>
  <c r="J285" i="11"/>
  <c r="K285" i="11" s="1"/>
  <c r="AC312" i="11"/>
  <c r="AC310" i="11"/>
  <c r="M305" i="11"/>
  <c r="P305" i="11" s="1"/>
  <c r="M304" i="11"/>
  <c r="P304" i="11" s="1"/>
  <c r="M303" i="11"/>
  <c r="P303" i="11" s="1"/>
  <c r="M302" i="11"/>
  <c r="M301" i="11"/>
  <c r="M300" i="11"/>
  <c r="P300" i="11" s="1"/>
  <c r="M299" i="11"/>
  <c r="M298" i="11"/>
  <c r="P298" i="11" s="1"/>
  <c r="M297" i="11"/>
  <c r="P297" i="11" s="1"/>
  <c r="M296" i="11"/>
  <c r="P296" i="11" s="1"/>
  <c r="M295" i="11"/>
  <c r="P295" i="11" s="1"/>
  <c r="M294" i="11"/>
  <c r="M293" i="11"/>
  <c r="P293" i="11" s="1"/>
  <c r="M292" i="11"/>
  <c r="P292" i="11" s="1"/>
  <c r="M291" i="11"/>
  <c r="P291" i="11" s="1"/>
  <c r="M290" i="11"/>
  <c r="P290" i="11" s="1"/>
  <c r="M289" i="11"/>
  <c r="M288" i="11"/>
  <c r="P288" i="11" s="1"/>
  <c r="M287" i="11"/>
  <c r="P287" i="11" s="1"/>
  <c r="M286" i="11"/>
  <c r="P286" i="11" s="1"/>
  <c r="I286" i="11"/>
  <c r="I287" i="11" s="1"/>
  <c r="W285" i="11"/>
  <c r="T286" i="11" s="1"/>
  <c r="N285" i="11"/>
  <c r="N317" i="11" s="1"/>
  <c r="N349" i="11" s="1"/>
  <c r="M285" i="11"/>
  <c r="J255" i="11"/>
  <c r="J256" i="11"/>
  <c r="K256" i="11" s="1"/>
  <c r="J257" i="11"/>
  <c r="K257" i="11" s="1"/>
  <c r="J258" i="11"/>
  <c r="K258" i="11" s="1"/>
  <c r="J259" i="11"/>
  <c r="K259" i="11" s="1"/>
  <c r="J260" i="11"/>
  <c r="K260" i="11" s="1"/>
  <c r="J261" i="11"/>
  <c r="K261" i="11" s="1"/>
  <c r="J262" i="11"/>
  <c r="K262" i="11" s="1"/>
  <c r="J263" i="11"/>
  <c r="K263" i="11" s="1"/>
  <c r="J264" i="11"/>
  <c r="K264" i="11" s="1"/>
  <c r="J265" i="11"/>
  <c r="K265" i="11" s="1"/>
  <c r="J266" i="11"/>
  <c r="K266" i="11" s="1"/>
  <c r="J267" i="11"/>
  <c r="K267" i="11" s="1"/>
  <c r="J268" i="11"/>
  <c r="K268" i="11" s="1"/>
  <c r="J269" i="11"/>
  <c r="K269" i="11" s="1"/>
  <c r="J270" i="11"/>
  <c r="K270" i="11" s="1"/>
  <c r="J271" i="11"/>
  <c r="K271" i="11" s="1"/>
  <c r="J272" i="11"/>
  <c r="K272" i="11" s="1"/>
  <c r="J273" i="11"/>
  <c r="K273" i="11" s="1"/>
  <c r="J274" i="11"/>
  <c r="K274" i="11" s="1"/>
  <c r="J254" i="11"/>
  <c r="K254" i="11" s="1"/>
  <c r="AC281" i="11"/>
  <c r="AC279" i="11"/>
  <c r="M274" i="11"/>
  <c r="M273" i="11"/>
  <c r="P273" i="11" s="1"/>
  <c r="M272" i="11"/>
  <c r="P272" i="11" s="1"/>
  <c r="M271" i="11"/>
  <c r="P271" i="11" s="1"/>
  <c r="M270" i="11"/>
  <c r="P270" i="11" s="1"/>
  <c r="M269" i="11"/>
  <c r="P269" i="11" s="1"/>
  <c r="M268" i="11"/>
  <c r="P268" i="11" s="1"/>
  <c r="M267" i="11"/>
  <c r="M266" i="11"/>
  <c r="P266" i="11" s="1"/>
  <c r="M265" i="11"/>
  <c r="P265" i="11" s="1"/>
  <c r="M264" i="11"/>
  <c r="P264" i="11" s="1"/>
  <c r="M263" i="11"/>
  <c r="M262" i="11"/>
  <c r="M261" i="11"/>
  <c r="P261" i="11" s="1"/>
  <c r="M260" i="11"/>
  <c r="M259" i="11"/>
  <c r="P259" i="11" s="1"/>
  <c r="M258" i="11"/>
  <c r="P258" i="11" s="1"/>
  <c r="M257" i="11"/>
  <c r="M256" i="11"/>
  <c r="M255" i="11"/>
  <c r="I255" i="11"/>
  <c r="W254" i="11"/>
  <c r="N254" i="11"/>
  <c r="N286" i="11" s="1"/>
  <c r="M254" i="11"/>
  <c r="J224" i="11"/>
  <c r="J225" i="11"/>
  <c r="K225" i="11" s="1"/>
  <c r="J226" i="11"/>
  <c r="K226" i="11" s="1"/>
  <c r="J227" i="11"/>
  <c r="K227" i="11" s="1"/>
  <c r="J228" i="11"/>
  <c r="K228" i="11" s="1"/>
  <c r="J229" i="11"/>
  <c r="K229" i="11" s="1"/>
  <c r="J230" i="11"/>
  <c r="K230" i="11" s="1"/>
  <c r="J231" i="11"/>
  <c r="K231" i="11" s="1"/>
  <c r="J232" i="11"/>
  <c r="K232" i="11" s="1"/>
  <c r="J233" i="11"/>
  <c r="K233" i="11" s="1"/>
  <c r="J234" i="11"/>
  <c r="K234" i="11" s="1"/>
  <c r="J235" i="11"/>
  <c r="K235" i="11" s="1"/>
  <c r="J236" i="11"/>
  <c r="K236" i="11" s="1"/>
  <c r="J237" i="11"/>
  <c r="K237" i="11" s="1"/>
  <c r="J238" i="11"/>
  <c r="K238" i="11" s="1"/>
  <c r="J239" i="11"/>
  <c r="K239" i="11" s="1"/>
  <c r="J240" i="11"/>
  <c r="K240" i="11" s="1"/>
  <c r="J241" i="11"/>
  <c r="K241" i="11" s="1"/>
  <c r="J242" i="11"/>
  <c r="K242" i="11" s="1"/>
  <c r="J243" i="11"/>
  <c r="K243" i="11" s="1"/>
  <c r="J223" i="11"/>
  <c r="K223" i="11" s="1"/>
  <c r="AC250" i="11"/>
  <c r="AC248" i="11"/>
  <c r="M243" i="11"/>
  <c r="M242" i="11"/>
  <c r="P242" i="11" s="1"/>
  <c r="M241" i="11"/>
  <c r="P241" i="11" s="1"/>
  <c r="M240" i="11"/>
  <c r="P240" i="11" s="1"/>
  <c r="M239" i="11"/>
  <c r="M238" i="11"/>
  <c r="P238" i="11" s="1"/>
  <c r="M237" i="11"/>
  <c r="M236" i="11"/>
  <c r="M235" i="11"/>
  <c r="P235" i="11" s="1"/>
  <c r="M234" i="11"/>
  <c r="P234" i="11" s="1"/>
  <c r="M233" i="11"/>
  <c r="P233" i="11" s="1"/>
  <c r="M232" i="11"/>
  <c r="P232" i="11" s="1"/>
  <c r="M231" i="11"/>
  <c r="M230" i="11"/>
  <c r="P230" i="11" s="1"/>
  <c r="M229" i="11"/>
  <c r="P229" i="11" s="1"/>
  <c r="M228" i="11"/>
  <c r="P228" i="11" s="1"/>
  <c r="M227" i="11"/>
  <c r="M226" i="11"/>
  <c r="M225" i="11"/>
  <c r="P225" i="11" s="1"/>
  <c r="M224" i="11"/>
  <c r="P224" i="11" s="1"/>
  <c r="I224" i="11"/>
  <c r="I225" i="11" s="1"/>
  <c r="I226" i="11" s="1"/>
  <c r="W223" i="11"/>
  <c r="T224" i="11" s="1"/>
  <c r="N223" i="11"/>
  <c r="N255" i="11" s="1"/>
  <c r="N287" i="11" s="1"/>
  <c r="N319" i="11" s="1"/>
  <c r="M223" i="11"/>
  <c r="J193" i="11"/>
  <c r="J194" i="11"/>
  <c r="K194" i="11" s="1"/>
  <c r="J195" i="11"/>
  <c r="K195" i="11" s="1"/>
  <c r="J196" i="11"/>
  <c r="K196" i="11" s="1"/>
  <c r="J197" i="11"/>
  <c r="K197" i="11" s="1"/>
  <c r="J198" i="11"/>
  <c r="K198" i="11" s="1"/>
  <c r="J199" i="11"/>
  <c r="K199" i="11" s="1"/>
  <c r="J200" i="11"/>
  <c r="K200" i="11" s="1"/>
  <c r="J201" i="11"/>
  <c r="K201" i="11" s="1"/>
  <c r="J202" i="11"/>
  <c r="K202" i="11" s="1"/>
  <c r="J203" i="11"/>
  <c r="K203" i="11" s="1"/>
  <c r="J204" i="11"/>
  <c r="K204" i="11" s="1"/>
  <c r="J205" i="11"/>
  <c r="K205" i="11" s="1"/>
  <c r="J206" i="11"/>
  <c r="K206" i="11" s="1"/>
  <c r="J207" i="11"/>
  <c r="K207" i="11" s="1"/>
  <c r="J208" i="11"/>
  <c r="K208" i="11" s="1"/>
  <c r="J209" i="11"/>
  <c r="K209" i="11" s="1"/>
  <c r="J210" i="11"/>
  <c r="K210" i="11" s="1"/>
  <c r="J211" i="11"/>
  <c r="K211" i="11" s="1"/>
  <c r="J212" i="11"/>
  <c r="K212" i="11" s="1"/>
  <c r="J192" i="11"/>
  <c r="K192" i="11" s="1"/>
  <c r="AC219" i="11"/>
  <c r="AC217" i="11"/>
  <c r="M212" i="11"/>
  <c r="P212" i="11" s="1"/>
  <c r="M211" i="11"/>
  <c r="P211" i="11" s="1"/>
  <c r="M210" i="11"/>
  <c r="M209" i="11"/>
  <c r="M208" i="11"/>
  <c r="M207" i="11"/>
  <c r="M206" i="11"/>
  <c r="P206" i="11" s="1"/>
  <c r="M205" i="11"/>
  <c r="M204" i="11"/>
  <c r="P204" i="11" s="1"/>
  <c r="M203" i="11"/>
  <c r="P203" i="11" s="1"/>
  <c r="M202" i="11"/>
  <c r="M201" i="11"/>
  <c r="P201" i="11" s="1"/>
  <c r="M200" i="11"/>
  <c r="M199" i="11"/>
  <c r="P199" i="11" s="1"/>
  <c r="M198" i="11"/>
  <c r="P198" i="11" s="1"/>
  <c r="M197" i="11"/>
  <c r="M196" i="11"/>
  <c r="M195" i="11"/>
  <c r="M194" i="11"/>
  <c r="P194" i="11" s="1"/>
  <c r="N193" i="11"/>
  <c r="N225" i="11" s="1"/>
  <c r="N257" i="11" s="1"/>
  <c r="N289" i="11" s="1"/>
  <c r="N321" i="11" s="1"/>
  <c r="N353" i="11" s="1"/>
  <c r="N385" i="11" s="1"/>
  <c r="N417" i="11" s="1"/>
  <c r="N449" i="11" s="1"/>
  <c r="M193" i="11"/>
  <c r="P193" i="11" s="1"/>
  <c r="I193" i="11"/>
  <c r="W192" i="11"/>
  <c r="N192" i="11"/>
  <c r="N224" i="11" s="1"/>
  <c r="M192" i="11"/>
  <c r="P192" i="11" s="1"/>
  <c r="J163" i="11"/>
  <c r="J164" i="11"/>
  <c r="K164" i="11" s="1"/>
  <c r="J165" i="11"/>
  <c r="K165" i="11" s="1"/>
  <c r="J166" i="11"/>
  <c r="K166" i="11" s="1"/>
  <c r="J167" i="11"/>
  <c r="K167" i="11" s="1"/>
  <c r="J168" i="11"/>
  <c r="K168" i="11" s="1"/>
  <c r="J169" i="11"/>
  <c r="K169" i="11" s="1"/>
  <c r="J170" i="11"/>
  <c r="K170" i="11" s="1"/>
  <c r="J171" i="11"/>
  <c r="K171" i="11" s="1"/>
  <c r="J172" i="11"/>
  <c r="K172" i="11" s="1"/>
  <c r="J173" i="11"/>
  <c r="K173" i="11" s="1"/>
  <c r="J174" i="11"/>
  <c r="K174" i="11" s="1"/>
  <c r="J175" i="11"/>
  <c r="K175" i="11" s="1"/>
  <c r="J176" i="11"/>
  <c r="K176" i="11" s="1"/>
  <c r="J177" i="11"/>
  <c r="K177" i="11" s="1"/>
  <c r="J178" i="11"/>
  <c r="K178" i="11" s="1"/>
  <c r="J179" i="11"/>
  <c r="K179" i="11" s="1"/>
  <c r="J180" i="11"/>
  <c r="K180" i="11" s="1"/>
  <c r="J181" i="11"/>
  <c r="K181" i="11" s="1"/>
  <c r="J182" i="11"/>
  <c r="K182" i="11" s="1"/>
  <c r="J162" i="11"/>
  <c r="K162" i="11" s="1"/>
  <c r="AC189" i="11"/>
  <c r="AC187" i="11"/>
  <c r="M182" i="11"/>
  <c r="M181" i="11"/>
  <c r="P181" i="11" s="1"/>
  <c r="M180" i="11"/>
  <c r="P180" i="11" s="1"/>
  <c r="M179" i="11"/>
  <c r="M178" i="11"/>
  <c r="P178" i="11" s="1"/>
  <c r="M177" i="11"/>
  <c r="M176" i="11"/>
  <c r="P176" i="11" s="1"/>
  <c r="M175" i="11"/>
  <c r="P175" i="11" s="1"/>
  <c r="M174" i="11"/>
  <c r="M173" i="11"/>
  <c r="M172" i="11"/>
  <c r="P172" i="11" s="1"/>
  <c r="M171" i="11"/>
  <c r="M170" i="11"/>
  <c r="P170" i="11" s="1"/>
  <c r="M169" i="11"/>
  <c r="M168" i="11"/>
  <c r="P168" i="11" s="1"/>
  <c r="M167" i="11"/>
  <c r="M166" i="11"/>
  <c r="M165" i="11"/>
  <c r="P165" i="11" s="1"/>
  <c r="M164" i="11"/>
  <c r="N163" i="11"/>
  <c r="N195" i="11" s="1"/>
  <c r="N227" i="11" s="1"/>
  <c r="N259" i="11" s="1"/>
  <c r="M163" i="11"/>
  <c r="P163" i="11" s="1"/>
  <c r="I163" i="11"/>
  <c r="I164" i="11" s="1"/>
  <c r="W162" i="11"/>
  <c r="N162" i="11"/>
  <c r="M162" i="11"/>
  <c r="P162" i="11" s="1"/>
  <c r="J133" i="11"/>
  <c r="J134" i="11"/>
  <c r="K134" i="11" s="1"/>
  <c r="J135" i="11"/>
  <c r="K135" i="11" s="1"/>
  <c r="J136" i="11"/>
  <c r="K136" i="11" s="1"/>
  <c r="J137" i="11"/>
  <c r="K137" i="11" s="1"/>
  <c r="J138" i="11"/>
  <c r="K138" i="11" s="1"/>
  <c r="J139" i="11"/>
  <c r="K139" i="11" s="1"/>
  <c r="J140" i="11"/>
  <c r="K140" i="11" s="1"/>
  <c r="J141" i="11"/>
  <c r="K141" i="11" s="1"/>
  <c r="J142" i="11"/>
  <c r="K142" i="11" s="1"/>
  <c r="J143" i="11"/>
  <c r="K143" i="11" s="1"/>
  <c r="J144" i="11"/>
  <c r="K144" i="11" s="1"/>
  <c r="J145" i="11"/>
  <c r="K145" i="11" s="1"/>
  <c r="J146" i="11"/>
  <c r="K146" i="11" s="1"/>
  <c r="J147" i="11"/>
  <c r="K147" i="11" s="1"/>
  <c r="J148" i="11"/>
  <c r="K148" i="11" s="1"/>
  <c r="J149" i="11"/>
  <c r="K149" i="11" s="1"/>
  <c r="J150" i="11"/>
  <c r="K150" i="11" s="1"/>
  <c r="J151" i="11"/>
  <c r="K151" i="11" s="1"/>
  <c r="J152" i="11"/>
  <c r="K152" i="11" s="1"/>
  <c r="J132" i="11"/>
  <c r="K132" i="11" s="1"/>
  <c r="AC159" i="11"/>
  <c r="AC157" i="11"/>
  <c r="M152" i="11"/>
  <c r="M151" i="11"/>
  <c r="M150" i="11"/>
  <c r="M149" i="11"/>
  <c r="M148" i="11"/>
  <c r="M147" i="11"/>
  <c r="M146" i="11"/>
  <c r="P146" i="11" s="1"/>
  <c r="M145" i="11"/>
  <c r="P145" i="11" s="1"/>
  <c r="M144" i="11"/>
  <c r="M143" i="11"/>
  <c r="M142" i="11"/>
  <c r="M141" i="11"/>
  <c r="M140" i="11"/>
  <c r="P140" i="11" s="1"/>
  <c r="M139" i="11"/>
  <c r="M138" i="11"/>
  <c r="P138" i="11" s="1"/>
  <c r="M137" i="11"/>
  <c r="M136" i="11"/>
  <c r="M135" i="11"/>
  <c r="M134" i="11"/>
  <c r="M133" i="11"/>
  <c r="I133" i="11"/>
  <c r="I134" i="11" s="1"/>
  <c r="W132" i="11"/>
  <c r="N132" i="11"/>
  <c r="N164" i="11" s="1"/>
  <c r="N196" i="11" s="1"/>
  <c r="N228" i="11" s="1"/>
  <c r="M132" i="11"/>
  <c r="AC128" i="11"/>
  <c r="AC126" i="11"/>
  <c r="M121" i="11"/>
  <c r="P121" i="11" s="1"/>
  <c r="J121" i="11"/>
  <c r="K121" i="11" s="1"/>
  <c r="M120" i="11"/>
  <c r="P120" i="11" s="1"/>
  <c r="J120" i="11"/>
  <c r="K120" i="11" s="1"/>
  <c r="M119" i="11"/>
  <c r="P119" i="11" s="1"/>
  <c r="J119" i="11"/>
  <c r="K119" i="11" s="1"/>
  <c r="M118" i="11"/>
  <c r="J118" i="11"/>
  <c r="K118" i="11" s="1"/>
  <c r="M117" i="11"/>
  <c r="J117" i="11"/>
  <c r="K117" i="11" s="1"/>
  <c r="M116" i="11"/>
  <c r="J116" i="11"/>
  <c r="K116" i="11" s="1"/>
  <c r="M115" i="11"/>
  <c r="P115" i="11" s="1"/>
  <c r="J115" i="11"/>
  <c r="K115" i="11" s="1"/>
  <c r="M114" i="11"/>
  <c r="P114" i="11" s="1"/>
  <c r="J114" i="11"/>
  <c r="K114" i="11" s="1"/>
  <c r="M113" i="11"/>
  <c r="P113" i="11" s="1"/>
  <c r="J113" i="11"/>
  <c r="K113" i="11" s="1"/>
  <c r="M112" i="11"/>
  <c r="P112" i="11" s="1"/>
  <c r="J112" i="11"/>
  <c r="K112" i="11" s="1"/>
  <c r="M111" i="11"/>
  <c r="P111" i="11" s="1"/>
  <c r="J111" i="11"/>
  <c r="K111" i="11" s="1"/>
  <c r="M110" i="11"/>
  <c r="J110" i="11"/>
  <c r="K110" i="11" s="1"/>
  <c r="M109" i="11"/>
  <c r="J109" i="11"/>
  <c r="K109" i="11" s="1"/>
  <c r="M108" i="11"/>
  <c r="P108" i="11" s="1"/>
  <c r="J108" i="11"/>
  <c r="K108" i="11" s="1"/>
  <c r="M107" i="11"/>
  <c r="J107" i="11"/>
  <c r="K107" i="11" s="1"/>
  <c r="M106" i="11"/>
  <c r="P106" i="11" s="1"/>
  <c r="J106" i="11"/>
  <c r="K106" i="11" s="1"/>
  <c r="M105" i="11"/>
  <c r="J105" i="11"/>
  <c r="K105" i="11" s="1"/>
  <c r="M104" i="11"/>
  <c r="J104" i="11"/>
  <c r="K104" i="11" s="1"/>
  <c r="M103" i="11"/>
  <c r="P103" i="11" s="1"/>
  <c r="J103" i="11"/>
  <c r="K103" i="11" s="1"/>
  <c r="M102" i="11"/>
  <c r="J102" i="11"/>
  <c r="I102" i="11"/>
  <c r="W101" i="11"/>
  <c r="M101" i="11"/>
  <c r="J101" i="11"/>
  <c r="K101" i="11" s="1"/>
  <c r="AC96" i="11"/>
  <c r="AC94" i="11"/>
  <c r="M89" i="11"/>
  <c r="P89" i="11" s="1"/>
  <c r="J89" i="11"/>
  <c r="K89" i="11" s="1"/>
  <c r="M88" i="11"/>
  <c r="P88" i="11" s="1"/>
  <c r="J88" i="11"/>
  <c r="K88" i="11" s="1"/>
  <c r="M87" i="11"/>
  <c r="P87" i="11" s="1"/>
  <c r="J87" i="11"/>
  <c r="K87" i="11" s="1"/>
  <c r="M86" i="11"/>
  <c r="P86" i="11" s="1"/>
  <c r="J86" i="11"/>
  <c r="K86" i="11" s="1"/>
  <c r="M85" i="11"/>
  <c r="P85" i="11" s="1"/>
  <c r="J85" i="11"/>
  <c r="K85" i="11" s="1"/>
  <c r="M84" i="11"/>
  <c r="P84" i="11" s="1"/>
  <c r="J84" i="11"/>
  <c r="K84" i="11" s="1"/>
  <c r="M83" i="11"/>
  <c r="P83" i="11" s="1"/>
  <c r="J83" i="11"/>
  <c r="K83" i="11" s="1"/>
  <c r="M82" i="11"/>
  <c r="P82" i="11" s="1"/>
  <c r="J82" i="11"/>
  <c r="K82" i="11" s="1"/>
  <c r="M81" i="11"/>
  <c r="P81" i="11" s="1"/>
  <c r="J81" i="11"/>
  <c r="K81" i="11" s="1"/>
  <c r="M80" i="11"/>
  <c r="P80" i="11" s="1"/>
  <c r="J80" i="11"/>
  <c r="K80" i="11" s="1"/>
  <c r="M79" i="11"/>
  <c r="P79" i="11" s="1"/>
  <c r="J79" i="11"/>
  <c r="K79" i="11" s="1"/>
  <c r="M78" i="11"/>
  <c r="J78" i="11"/>
  <c r="K78" i="11" s="1"/>
  <c r="M77" i="11"/>
  <c r="P77" i="11" s="1"/>
  <c r="J77" i="11"/>
  <c r="K77" i="11" s="1"/>
  <c r="M76" i="11"/>
  <c r="P76" i="11" s="1"/>
  <c r="J76" i="11"/>
  <c r="K76" i="11" s="1"/>
  <c r="M75" i="11"/>
  <c r="P75" i="11" s="1"/>
  <c r="J75" i="11"/>
  <c r="K75" i="11" s="1"/>
  <c r="M74" i="11"/>
  <c r="P74" i="11" s="1"/>
  <c r="J74" i="11"/>
  <c r="K74" i="11" s="1"/>
  <c r="M73" i="11"/>
  <c r="J73" i="11"/>
  <c r="K73" i="11" s="1"/>
  <c r="M72" i="11"/>
  <c r="P72" i="11" s="1"/>
  <c r="J72" i="11"/>
  <c r="K72" i="11" s="1"/>
  <c r="M71" i="11"/>
  <c r="P71" i="11" s="1"/>
  <c r="J71" i="11"/>
  <c r="K71" i="11" s="1"/>
  <c r="M70" i="11"/>
  <c r="J70" i="11"/>
  <c r="I70" i="11"/>
  <c r="W69" i="11"/>
  <c r="M69" i="11"/>
  <c r="P69" i="11" s="1"/>
  <c r="J69" i="11"/>
  <c r="K69" i="11" s="1"/>
  <c r="AC64" i="11"/>
  <c r="AC62" i="11"/>
  <c r="M57" i="11"/>
  <c r="J57" i="11"/>
  <c r="K57" i="11" s="1"/>
  <c r="M56" i="11"/>
  <c r="J56" i="11"/>
  <c r="K56" i="11" s="1"/>
  <c r="M55" i="11"/>
  <c r="P55" i="11" s="1"/>
  <c r="J55" i="11"/>
  <c r="K55" i="11" s="1"/>
  <c r="M54" i="11"/>
  <c r="J54" i="11"/>
  <c r="K54" i="11" s="1"/>
  <c r="M53" i="11"/>
  <c r="J53" i="11"/>
  <c r="K53" i="11" s="1"/>
  <c r="M52" i="11"/>
  <c r="J52" i="11"/>
  <c r="K52" i="11" s="1"/>
  <c r="M51" i="11"/>
  <c r="J51" i="11"/>
  <c r="K51" i="11" s="1"/>
  <c r="M50" i="11"/>
  <c r="P50" i="11" s="1"/>
  <c r="J50" i="11"/>
  <c r="K50" i="11" s="1"/>
  <c r="M49" i="11"/>
  <c r="P49" i="11" s="1"/>
  <c r="J49" i="11"/>
  <c r="K49" i="11" s="1"/>
  <c r="M48" i="11"/>
  <c r="P48" i="11" s="1"/>
  <c r="J48" i="11"/>
  <c r="K48" i="11" s="1"/>
  <c r="M47" i="11"/>
  <c r="J47" i="11"/>
  <c r="K47" i="11" s="1"/>
  <c r="M46" i="11"/>
  <c r="P46" i="11" s="1"/>
  <c r="J46" i="11"/>
  <c r="K46" i="11" s="1"/>
  <c r="M45" i="11"/>
  <c r="P45" i="11" s="1"/>
  <c r="J45" i="11"/>
  <c r="K45" i="11" s="1"/>
  <c r="M44" i="11"/>
  <c r="P44" i="11" s="1"/>
  <c r="J44" i="11"/>
  <c r="K44" i="11" s="1"/>
  <c r="M43" i="11"/>
  <c r="P43" i="11" s="1"/>
  <c r="J43" i="11"/>
  <c r="K43" i="11" s="1"/>
  <c r="M42" i="11"/>
  <c r="P42" i="11" s="1"/>
  <c r="J42" i="11"/>
  <c r="K42" i="11" s="1"/>
  <c r="M41" i="11"/>
  <c r="J41" i="11"/>
  <c r="K41" i="11" s="1"/>
  <c r="M40" i="11"/>
  <c r="P40" i="11" s="1"/>
  <c r="J40" i="11"/>
  <c r="K40" i="11" s="1"/>
  <c r="M39" i="11"/>
  <c r="P39" i="11" s="1"/>
  <c r="J39" i="11"/>
  <c r="K39" i="11" s="1"/>
  <c r="M38" i="11"/>
  <c r="J38" i="11"/>
  <c r="I38" i="11"/>
  <c r="I39" i="11" s="1"/>
  <c r="W37" i="11"/>
  <c r="N37" i="11"/>
  <c r="N39" i="11" s="1"/>
  <c r="M37" i="11"/>
  <c r="P37" i="11" s="1"/>
  <c r="J37" i="11"/>
  <c r="K37" i="11" s="1"/>
  <c r="AC31" i="11"/>
  <c r="AC29" i="11"/>
  <c r="N24" i="11"/>
  <c r="M24" i="11"/>
  <c r="J24" i="11"/>
  <c r="K24" i="11" s="1"/>
  <c r="N23" i="11"/>
  <c r="M23" i="11"/>
  <c r="P23" i="11" s="1"/>
  <c r="J23" i="11"/>
  <c r="K23" i="11" s="1"/>
  <c r="N22" i="11"/>
  <c r="M22" i="11"/>
  <c r="J22" i="11"/>
  <c r="K22" i="11" s="1"/>
  <c r="N21" i="11"/>
  <c r="M21" i="11"/>
  <c r="J21" i="11"/>
  <c r="K21" i="11" s="1"/>
  <c r="N20" i="11"/>
  <c r="M20" i="11"/>
  <c r="P20" i="11" s="1"/>
  <c r="J20" i="11"/>
  <c r="K20" i="11" s="1"/>
  <c r="N19" i="11"/>
  <c r="M19" i="11"/>
  <c r="J19" i="11"/>
  <c r="K19" i="11" s="1"/>
  <c r="N18" i="11"/>
  <c r="M18" i="11"/>
  <c r="P18" i="11" s="1"/>
  <c r="J18" i="11"/>
  <c r="K18" i="11" s="1"/>
  <c r="N17" i="11"/>
  <c r="M17" i="11"/>
  <c r="J17" i="11"/>
  <c r="K17" i="11" s="1"/>
  <c r="N16" i="11"/>
  <c r="M16" i="11"/>
  <c r="J16" i="11"/>
  <c r="K16" i="11" s="1"/>
  <c r="N15" i="11"/>
  <c r="M15" i="11"/>
  <c r="P15" i="11" s="1"/>
  <c r="J15" i="11"/>
  <c r="K15" i="11" s="1"/>
  <c r="N14" i="11"/>
  <c r="M14" i="11"/>
  <c r="J14" i="11"/>
  <c r="K14" i="11" s="1"/>
  <c r="N13" i="11"/>
  <c r="M13" i="11"/>
  <c r="J13" i="11"/>
  <c r="K13" i="11" s="1"/>
  <c r="N12" i="11"/>
  <c r="M12" i="11"/>
  <c r="P12" i="11" s="1"/>
  <c r="J12" i="11"/>
  <c r="K12" i="11" s="1"/>
  <c r="N11" i="11"/>
  <c r="M11" i="11"/>
  <c r="J11" i="11"/>
  <c r="K11" i="11" s="1"/>
  <c r="N10" i="11"/>
  <c r="M10" i="11"/>
  <c r="J10" i="11"/>
  <c r="K10" i="11" s="1"/>
  <c r="N9" i="11"/>
  <c r="M9" i="11"/>
  <c r="P9" i="11" s="1"/>
  <c r="J9" i="11"/>
  <c r="K9" i="11" s="1"/>
  <c r="N8" i="11"/>
  <c r="M8" i="11"/>
  <c r="J8" i="11"/>
  <c r="K8" i="11" s="1"/>
  <c r="N7" i="11"/>
  <c r="M7" i="11"/>
  <c r="P7" i="11" s="1"/>
  <c r="J7" i="11"/>
  <c r="K7" i="11" s="1"/>
  <c r="N6" i="11"/>
  <c r="M6" i="11"/>
  <c r="J6" i="11"/>
  <c r="K6" i="11" s="1"/>
  <c r="N5" i="11"/>
  <c r="M5" i="11"/>
  <c r="P5" i="11" s="1"/>
  <c r="J5" i="11"/>
  <c r="I5" i="11"/>
  <c r="I6" i="11" s="1"/>
  <c r="W4" i="11"/>
  <c r="M4" i="11"/>
  <c r="O4" i="11" s="1"/>
  <c r="J4" i="11"/>
  <c r="K4" i="11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R5" i="21" l="1"/>
  <c r="R5" i="18"/>
  <c r="R5" i="15"/>
  <c r="R5" i="11"/>
  <c r="R5" i="5"/>
  <c r="C15" i="15"/>
  <c r="B17" i="21"/>
  <c r="B17" i="18"/>
  <c r="C14" i="11"/>
  <c r="L4" i="11" s="1"/>
  <c r="L119" i="5"/>
  <c r="L116" i="5"/>
  <c r="L115" i="5"/>
  <c r="L111" i="5"/>
  <c r="L110" i="5"/>
  <c r="L108" i="5"/>
  <c r="L109" i="5"/>
  <c r="L118" i="5"/>
  <c r="L107" i="5"/>
  <c r="L117" i="5"/>
  <c r="L114" i="5"/>
  <c r="L106" i="5"/>
  <c r="L121" i="5"/>
  <c r="L113" i="5"/>
  <c r="L105" i="5"/>
  <c r="L120" i="5"/>
  <c r="L112" i="5"/>
  <c r="L104" i="5"/>
  <c r="L86" i="5"/>
  <c r="L85" i="5"/>
  <c r="L84" i="5"/>
  <c r="L83" i="5"/>
  <c r="L79" i="5"/>
  <c r="L78" i="5"/>
  <c r="L76" i="5"/>
  <c r="L87" i="5"/>
  <c r="L75" i="5"/>
  <c r="L77" i="5"/>
  <c r="L82" i="5"/>
  <c r="L74" i="5"/>
  <c r="L89" i="5"/>
  <c r="L81" i="5"/>
  <c r="L73" i="5"/>
  <c r="L88" i="5"/>
  <c r="L80" i="5"/>
  <c r="L72" i="5"/>
  <c r="L55" i="5"/>
  <c r="L54" i="5"/>
  <c r="L47" i="5"/>
  <c r="L46" i="5"/>
  <c r="L53" i="5"/>
  <c r="L45" i="5"/>
  <c r="L52" i="5"/>
  <c r="L44" i="5"/>
  <c r="L51" i="5"/>
  <c r="L43" i="5"/>
  <c r="L50" i="5"/>
  <c r="L42" i="5"/>
  <c r="L57" i="5"/>
  <c r="L49" i="5"/>
  <c r="L41" i="5"/>
  <c r="L56" i="5"/>
  <c r="L48" i="5"/>
  <c r="L40" i="5"/>
  <c r="L18" i="5"/>
  <c r="L14" i="5"/>
  <c r="L13" i="5"/>
  <c r="L12" i="5"/>
  <c r="L22" i="5"/>
  <c r="L11" i="5"/>
  <c r="L21" i="5"/>
  <c r="L10" i="5"/>
  <c r="L20" i="5"/>
  <c r="L19" i="5"/>
  <c r="L17" i="5"/>
  <c r="L9" i="5"/>
  <c r="L24" i="5"/>
  <c r="L16" i="5"/>
  <c r="L8" i="5"/>
  <c r="L23" i="5"/>
  <c r="L15" i="5"/>
  <c r="L7" i="5"/>
  <c r="O6" i="15"/>
  <c r="Q436" i="21"/>
  <c r="AE285" i="18"/>
  <c r="AD132" i="15"/>
  <c r="Q37" i="21"/>
  <c r="AB436" i="15"/>
  <c r="Z437" i="15" s="1"/>
  <c r="AE69" i="18"/>
  <c r="Q223" i="21"/>
  <c r="AE315" i="21"/>
  <c r="AB162" i="15"/>
  <c r="Z163" i="15" s="1"/>
  <c r="Q132" i="15"/>
  <c r="AE162" i="15"/>
  <c r="AE223" i="15"/>
  <c r="O13" i="21"/>
  <c r="O14" i="11"/>
  <c r="O22" i="11"/>
  <c r="O254" i="18"/>
  <c r="AA254" i="18" s="1"/>
  <c r="O375" i="18"/>
  <c r="AA375" i="18" s="1"/>
  <c r="Q285" i="11"/>
  <c r="Q285" i="21"/>
  <c r="AE436" i="15"/>
  <c r="Q436" i="11"/>
  <c r="O19" i="15"/>
  <c r="AE101" i="15"/>
  <c r="O14" i="15"/>
  <c r="O22" i="15"/>
  <c r="AB101" i="15"/>
  <c r="Z102" i="15" s="1"/>
  <c r="Q375" i="11"/>
  <c r="AA4" i="11"/>
  <c r="Y5" i="11" s="1"/>
  <c r="O17" i="11"/>
  <c r="O376" i="15"/>
  <c r="Q69" i="5"/>
  <c r="Q69" i="11"/>
  <c r="O223" i="11"/>
  <c r="AA223" i="11" s="1"/>
  <c r="Y224" i="11" s="1"/>
  <c r="AE254" i="15"/>
  <c r="I225" i="21"/>
  <c r="I226" i="21" s="1"/>
  <c r="N45" i="21"/>
  <c r="O45" i="21" s="1"/>
  <c r="I135" i="21"/>
  <c r="I136" i="21" s="1"/>
  <c r="AD254" i="21"/>
  <c r="I378" i="21"/>
  <c r="I379" i="21" s="1"/>
  <c r="I380" i="21" s="1"/>
  <c r="AE436" i="21"/>
  <c r="Q132" i="11"/>
  <c r="Q375" i="15"/>
  <c r="O8" i="11"/>
  <c r="AB37" i="18"/>
  <c r="Z38" i="18" s="1"/>
  <c r="N42" i="21"/>
  <c r="O42" i="21" s="1"/>
  <c r="Q192" i="11"/>
  <c r="O256" i="15"/>
  <c r="N56" i="21"/>
  <c r="O56" i="21" s="1"/>
  <c r="N88" i="21"/>
  <c r="N120" i="21" s="1"/>
  <c r="N152" i="21" s="1"/>
  <c r="O152" i="21" s="1"/>
  <c r="I438" i="15"/>
  <c r="AI5" i="18"/>
  <c r="AB192" i="18"/>
  <c r="Z193" i="18" s="1"/>
  <c r="I438" i="18"/>
  <c r="I439" i="18" s="1"/>
  <c r="Q37" i="11"/>
  <c r="Q315" i="11"/>
  <c r="N50" i="21"/>
  <c r="O50" i="21" s="1"/>
  <c r="Q345" i="11"/>
  <c r="I71" i="18"/>
  <c r="I72" i="18" s="1"/>
  <c r="O223" i="18"/>
  <c r="AA223" i="18" s="1"/>
  <c r="Y224" i="18" s="1"/>
  <c r="N44" i="21"/>
  <c r="O44" i="21" s="1"/>
  <c r="N47" i="21"/>
  <c r="O47" i="21" s="1"/>
  <c r="N86" i="21"/>
  <c r="N118" i="21" s="1"/>
  <c r="N150" i="21" s="1"/>
  <c r="O150" i="21" s="1"/>
  <c r="I134" i="15"/>
  <c r="I135" i="15" s="1"/>
  <c r="I136" i="15" s="1"/>
  <c r="I137" i="15" s="1"/>
  <c r="AB4" i="18"/>
  <c r="Z5" i="18" s="1"/>
  <c r="I287" i="18"/>
  <c r="AB4" i="21"/>
  <c r="Z5" i="21" s="1"/>
  <c r="AB132" i="21"/>
  <c r="Z133" i="21" s="1"/>
  <c r="I194" i="21"/>
  <c r="I317" i="21"/>
  <c r="Q162" i="11"/>
  <c r="Q405" i="11"/>
  <c r="Q38" i="21"/>
  <c r="R38" i="21" s="1"/>
  <c r="O13" i="11"/>
  <c r="O4" i="18"/>
  <c r="AA4" i="18" s="1"/>
  <c r="AI4" i="18" s="1"/>
  <c r="P223" i="18"/>
  <c r="AB223" i="18" s="1"/>
  <c r="Z224" i="18" s="1"/>
  <c r="N55" i="21"/>
  <c r="O55" i="21" s="1"/>
  <c r="AE223" i="21"/>
  <c r="AE285" i="21"/>
  <c r="Q37" i="5"/>
  <c r="Q223" i="11"/>
  <c r="Q224" i="21"/>
  <c r="R224" i="21" s="1"/>
  <c r="I227" i="18"/>
  <c r="N39" i="21"/>
  <c r="O39" i="21" s="1"/>
  <c r="O225" i="21"/>
  <c r="O405" i="21"/>
  <c r="AA405" i="21" s="1"/>
  <c r="Y406" i="21" s="1"/>
  <c r="I104" i="18"/>
  <c r="I165" i="18"/>
  <c r="O285" i="15"/>
  <c r="AA285" i="15" s="1"/>
  <c r="O12" i="18"/>
  <c r="O17" i="18"/>
  <c r="N38" i="18"/>
  <c r="O38" i="18" s="1"/>
  <c r="N41" i="18"/>
  <c r="O41" i="18" s="1"/>
  <c r="N46" i="18"/>
  <c r="O46" i="18" s="1"/>
  <c r="N49" i="18"/>
  <c r="O49" i="18" s="1"/>
  <c r="N54" i="18"/>
  <c r="O54" i="18" s="1"/>
  <c r="N76" i="18"/>
  <c r="N108" i="18" s="1"/>
  <c r="N140" i="18" s="1"/>
  <c r="N172" i="18" s="1"/>
  <c r="N204" i="18" s="1"/>
  <c r="N236" i="18" s="1"/>
  <c r="N268" i="18" s="1"/>
  <c r="AI193" i="18"/>
  <c r="O315" i="18"/>
  <c r="AA315" i="18" s="1"/>
  <c r="Y316" i="18" s="1"/>
  <c r="I347" i="18"/>
  <c r="N52" i="18"/>
  <c r="O52" i="18" s="1"/>
  <c r="N89" i="18"/>
  <c r="N121" i="18" s="1"/>
  <c r="O121" i="18" s="1"/>
  <c r="O345" i="18"/>
  <c r="AA345" i="18" s="1"/>
  <c r="N40" i="15"/>
  <c r="O40" i="15" s="1"/>
  <c r="N81" i="15"/>
  <c r="N113" i="15" s="1"/>
  <c r="N145" i="15" s="1"/>
  <c r="I164" i="15"/>
  <c r="I407" i="15"/>
  <c r="N44" i="18"/>
  <c r="O44" i="18" s="1"/>
  <c r="N86" i="18"/>
  <c r="N118" i="18" s="1"/>
  <c r="N150" i="18" s="1"/>
  <c r="N182" i="18" s="1"/>
  <c r="O182" i="18" s="1"/>
  <c r="I407" i="21"/>
  <c r="N70" i="15"/>
  <c r="N102" i="15" s="1"/>
  <c r="N134" i="15" s="1"/>
  <c r="N166" i="15" s="1"/>
  <c r="N198" i="15" s="1"/>
  <c r="N230" i="15" s="1"/>
  <c r="N262" i="15" s="1"/>
  <c r="O262" i="15" s="1"/>
  <c r="N72" i="15"/>
  <c r="N104" i="15" s="1"/>
  <c r="O104" i="15" s="1"/>
  <c r="N75" i="15"/>
  <c r="N107" i="15" s="1"/>
  <c r="N139" i="15" s="1"/>
  <c r="N171" i="15" s="1"/>
  <c r="N203" i="15" s="1"/>
  <c r="N235" i="15" s="1"/>
  <c r="N267" i="15" s="1"/>
  <c r="N299" i="15" s="1"/>
  <c r="N85" i="15"/>
  <c r="N117" i="15" s="1"/>
  <c r="N149" i="15" s="1"/>
  <c r="N181" i="15" s="1"/>
  <c r="O181" i="15" s="1"/>
  <c r="I256" i="15"/>
  <c r="I317" i="15"/>
  <c r="N39" i="18"/>
  <c r="O39" i="18" s="1"/>
  <c r="N42" i="18"/>
  <c r="O42" i="18" s="1"/>
  <c r="N47" i="18"/>
  <c r="O47" i="18" s="1"/>
  <c r="N50" i="18"/>
  <c r="O50" i="18" s="1"/>
  <c r="N49" i="15"/>
  <c r="O49" i="15" s="1"/>
  <c r="N53" i="15"/>
  <c r="O53" i="15" s="1"/>
  <c r="N74" i="15"/>
  <c r="N106" i="15" s="1"/>
  <c r="N43" i="15"/>
  <c r="O43" i="15" s="1"/>
  <c r="N57" i="15"/>
  <c r="O57" i="15" s="1"/>
  <c r="O437" i="11"/>
  <c r="AE69" i="11"/>
  <c r="AE345" i="11"/>
  <c r="N48" i="15"/>
  <c r="O48" i="15" s="1"/>
  <c r="AE192" i="15"/>
  <c r="AB375" i="15"/>
  <c r="Z376" i="15" s="1"/>
  <c r="O8" i="18"/>
  <c r="O21" i="18"/>
  <c r="N53" i="18"/>
  <c r="O53" i="18" s="1"/>
  <c r="N69" i="18"/>
  <c r="N101" i="18" s="1"/>
  <c r="N133" i="18" s="1"/>
  <c r="N165" i="18" s="1"/>
  <c r="O165" i="18" s="1"/>
  <c r="N81" i="18"/>
  <c r="N113" i="18" s="1"/>
  <c r="N145" i="18" s="1"/>
  <c r="N177" i="18" s="1"/>
  <c r="N209" i="18" s="1"/>
  <c r="N241" i="18" s="1"/>
  <c r="N273" i="18" s="1"/>
  <c r="N305" i="18" s="1"/>
  <c r="O305" i="18" s="1"/>
  <c r="N84" i="18"/>
  <c r="N116" i="18" s="1"/>
  <c r="N148" i="18" s="1"/>
  <c r="N180" i="18" s="1"/>
  <c r="N212" i="18" s="1"/>
  <c r="O212" i="18" s="1"/>
  <c r="AE132" i="18"/>
  <c r="N39" i="15"/>
  <c r="O39" i="15" s="1"/>
  <c r="AB69" i="11"/>
  <c r="Z70" i="11" s="1"/>
  <c r="AE37" i="15"/>
  <c r="N89" i="15"/>
  <c r="N121" i="15" s="1"/>
  <c r="O121" i="15" s="1"/>
  <c r="O13" i="18"/>
  <c r="N45" i="18"/>
  <c r="O45" i="18" s="1"/>
  <c r="AB101" i="18"/>
  <c r="Z102" i="18" s="1"/>
  <c r="AI316" i="18"/>
  <c r="O378" i="18"/>
  <c r="N71" i="15"/>
  <c r="N103" i="15" s="1"/>
  <c r="N135" i="15" s="1"/>
  <c r="N167" i="15" s="1"/>
  <c r="N199" i="15" s="1"/>
  <c r="N231" i="15" s="1"/>
  <c r="N87" i="15"/>
  <c r="N119" i="15" s="1"/>
  <c r="N151" i="15" s="1"/>
  <c r="O151" i="15" s="1"/>
  <c r="AB37" i="11"/>
  <c r="Z38" i="11" s="1"/>
  <c r="O7" i="15"/>
  <c r="AB37" i="15"/>
  <c r="Z38" i="15" s="1"/>
  <c r="N69" i="15"/>
  <c r="N101" i="15" s="1"/>
  <c r="N133" i="15" s="1"/>
  <c r="AI133" i="15" s="1"/>
  <c r="N76" i="15"/>
  <c r="N108" i="15" s="1"/>
  <c r="O108" i="15" s="1"/>
  <c r="I347" i="15"/>
  <c r="AE405" i="15"/>
  <c r="N43" i="18"/>
  <c r="O43" i="18" s="1"/>
  <c r="N51" i="18"/>
  <c r="O51" i="18" s="1"/>
  <c r="AI346" i="18"/>
  <c r="N80" i="15"/>
  <c r="N112" i="15" s="1"/>
  <c r="N144" i="15" s="1"/>
  <c r="N176" i="15" s="1"/>
  <c r="N208" i="15" s="1"/>
  <c r="N240" i="15" s="1"/>
  <c r="O163" i="15"/>
  <c r="I377" i="15"/>
  <c r="AB405" i="15"/>
  <c r="Z406" i="15" s="1"/>
  <c r="N57" i="18"/>
  <c r="O57" i="18" s="1"/>
  <c r="N72" i="18"/>
  <c r="N104" i="18" s="1"/>
  <c r="N136" i="18" s="1"/>
  <c r="O136" i="18" s="1"/>
  <c r="N82" i="18"/>
  <c r="O82" i="18" s="1"/>
  <c r="AE315" i="18"/>
  <c r="I105" i="21"/>
  <c r="I71" i="21"/>
  <c r="AB192" i="21"/>
  <c r="Z193" i="21" s="1"/>
  <c r="Q132" i="21"/>
  <c r="Q346" i="21"/>
  <c r="R346" i="21" s="1"/>
  <c r="Q133" i="21"/>
  <c r="R133" i="21" s="1"/>
  <c r="Q375" i="21"/>
  <c r="Q6" i="5"/>
  <c r="Q192" i="21"/>
  <c r="Q376" i="21"/>
  <c r="R376" i="21" s="1"/>
  <c r="O18" i="21"/>
  <c r="N49" i="21"/>
  <c r="O49" i="21" s="1"/>
  <c r="AB69" i="21"/>
  <c r="Z70" i="21" s="1"/>
  <c r="AE132" i="21"/>
  <c r="O223" i="21"/>
  <c r="AA223" i="21" s="1"/>
  <c r="Y224" i="21" s="1"/>
  <c r="Q38" i="5"/>
  <c r="R38" i="5" s="1"/>
  <c r="AB254" i="21"/>
  <c r="Z255" i="21" s="1"/>
  <c r="O256" i="21"/>
  <c r="AB285" i="21"/>
  <c r="Z286" i="21" s="1"/>
  <c r="AB315" i="21"/>
  <c r="Z316" i="21" s="1"/>
  <c r="O379" i="21"/>
  <c r="AD162" i="21"/>
  <c r="O406" i="21"/>
  <c r="O436" i="21"/>
  <c r="AA436" i="21" s="1"/>
  <c r="Y437" i="21" s="1"/>
  <c r="Q70" i="21"/>
  <c r="R70" i="21" s="1"/>
  <c r="Q286" i="21"/>
  <c r="R286" i="21" s="1"/>
  <c r="AD192" i="21"/>
  <c r="Q102" i="5"/>
  <c r="R102" i="5" s="1"/>
  <c r="Q102" i="21"/>
  <c r="R102" i="21" s="1"/>
  <c r="Q316" i="21"/>
  <c r="R316" i="21" s="1"/>
  <c r="P5" i="18"/>
  <c r="O10" i="18"/>
  <c r="O20" i="18"/>
  <c r="P378" i="18"/>
  <c r="O19" i="18"/>
  <c r="O376" i="18"/>
  <c r="O7" i="18"/>
  <c r="O192" i="18"/>
  <c r="AA192" i="18" s="1"/>
  <c r="AI192" i="18" s="1"/>
  <c r="O406" i="18"/>
  <c r="O6" i="18"/>
  <c r="O23" i="18"/>
  <c r="P254" i="18"/>
  <c r="AB254" i="18" s="1"/>
  <c r="Z255" i="18" s="1"/>
  <c r="O5" i="18"/>
  <c r="O132" i="21"/>
  <c r="AA132" i="21" s="1"/>
  <c r="AI132" i="21" s="1"/>
  <c r="P18" i="21"/>
  <c r="O8" i="21"/>
  <c r="O24" i="21"/>
  <c r="P223" i="21"/>
  <c r="AB223" i="21" s="1"/>
  <c r="Z224" i="21" s="1"/>
  <c r="P436" i="21"/>
  <c r="AB436" i="21" s="1"/>
  <c r="Z437" i="21" s="1"/>
  <c r="O16" i="21"/>
  <c r="AI316" i="21"/>
  <c r="O11" i="21"/>
  <c r="P13" i="21"/>
  <c r="O440" i="21"/>
  <c r="O439" i="21"/>
  <c r="P256" i="21"/>
  <c r="P405" i="21"/>
  <c r="AB405" i="21" s="1"/>
  <c r="Z406" i="21" s="1"/>
  <c r="P379" i="21"/>
  <c r="AI437" i="21"/>
  <c r="O21" i="21"/>
  <c r="O6" i="21"/>
  <c r="O192" i="21"/>
  <c r="AA192" i="21" s="1"/>
  <c r="AI192" i="21" s="1"/>
  <c r="O315" i="21"/>
  <c r="AA315" i="21" s="1"/>
  <c r="AI315" i="21" s="1"/>
  <c r="O375" i="21"/>
  <c r="AA375" i="21" s="1"/>
  <c r="Y376" i="21" s="1"/>
  <c r="P8" i="18"/>
  <c r="O15" i="18"/>
  <c r="O37" i="18"/>
  <c r="AA37" i="18" s="1"/>
  <c r="AI37" i="18" s="1"/>
  <c r="O224" i="18"/>
  <c r="P375" i="18"/>
  <c r="AB375" i="18" s="1"/>
  <c r="Z376" i="18" s="1"/>
  <c r="P17" i="18"/>
  <c r="O193" i="18"/>
  <c r="O316" i="18"/>
  <c r="O346" i="18"/>
  <c r="P315" i="18"/>
  <c r="AB315" i="18" s="1"/>
  <c r="Z316" i="18" s="1"/>
  <c r="P316" i="18"/>
  <c r="O321" i="18"/>
  <c r="O441" i="18"/>
  <c r="P346" i="18"/>
  <c r="O409" i="18"/>
  <c r="O449" i="18"/>
  <c r="P345" i="18"/>
  <c r="AB345" i="18" s="1"/>
  <c r="Z346" i="18" s="1"/>
  <c r="O257" i="18"/>
  <c r="O21" i="15"/>
  <c r="O438" i="11"/>
  <c r="P13" i="11"/>
  <c r="P285" i="15"/>
  <c r="AB285" i="15" s="1"/>
  <c r="Z286" i="15" s="1"/>
  <c r="P19" i="15"/>
  <c r="O347" i="15"/>
  <c r="P6" i="15"/>
  <c r="O440" i="15"/>
  <c r="P256" i="15"/>
  <c r="O316" i="15"/>
  <c r="O405" i="15"/>
  <c r="AA405" i="15" s="1"/>
  <c r="Y406" i="15" s="1"/>
  <c r="O317" i="15"/>
  <c r="O345" i="15"/>
  <c r="AA345" i="15" s="1"/>
  <c r="O11" i="15"/>
  <c r="O24" i="15"/>
  <c r="O16" i="15"/>
  <c r="O20" i="15"/>
  <c r="O12" i="15"/>
  <c r="P22" i="15"/>
  <c r="P14" i="15"/>
  <c r="O9" i="15"/>
  <c r="O8" i="15"/>
  <c r="O375" i="15"/>
  <c r="AA375" i="15" s="1"/>
  <c r="O436" i="15"/>
  <c r="AA436" i="15" s="1"/>
  <c r="Y437" i="15" s="1"/>
  <c r="O163" i="11"/>
  <c r="O443" i="11"/>
  <c r="Q101" i="21"/>
  <c r="Q193" i="21"/>
  <c r="R193" i="21" s="1"/>
  <c r="Q345" i="21"/>
  <c r="Q437" i="21"/>
  <c r="R437" i="21" s="1"/>
  <c r="Q254" i="21"/>
  <c r="Q162" i="21"/>
  <c r="Q255" i="21"/>
  <c r="R255" i="21" s="1"/>
  <c r="Q405" i="21"/>
  <c r="Q6" i="21"/>
  <c r="R6" i="21" s="1"/>
  <c r="Q69" i="21"/>
  <c r="Q163" i="21"/>
  <c r="R163" i="21" s="1"/>
  <c r="Q70" i="18"/>
  <c r="R70" i="18" s="1"/>
  <c r="Q223" i="18"/>
  <c r="Q316" i="18"/>
  <c r="R316" i="18" s="1"/>
  <c r="Q132" i="18"/>
  <c r="Q224" i="18"/>
  <c r="R224" i="18" s="1"/>
  <c r="Q375" i="18"/>
  <c r="Q37" i="18"/>
  <c r="Q133" i="18"/>
  <c r="R133" i="18" s="1"/>
  <c r="Q285" i="18"/>
  <c r="Q376" i="18"/>
  <c r="R376" i="18" s="1"/>
  <c r="Q38" i="18"/>
  <c r="R38" i="18" s="1"/>
  <c r="Q192" i="18"/>
  <c r="Q286" i="18"/>
  <c r="R286" i="18" s="1"/>
  <c r="Q436" i="18"/>
  <c r="Q101" i="18"/>
  <c r="Q193" i="18"/>
  <c r="R193" i="18" s="1"/>
  <c r="Q345" i="18"/>
  <c r="Q437" i="18"/>
  <c r="R437" i="18" s="1"/>
  <c r="Q102" i="18"/>
  <c r="R102" i="18" s="1"/>
  <c r="Q254" i="18"/>
  <c r="Q346" i="18"/>
  <c r="R346" i="18" s="1"/>
  <c r="Q162" i="18"/>
  <c r="Q255" i="18"/>
  <c r="R255" i="18" s="1"/>
  <c r="Q405" i="18"/>
  <c r="Q6" i="18"/>
  <c r="R6" i="18" s="1"/>
  <c r="Q69" i="18"/>
  <c r="Q163" i="18"/>
  <c r="R163" i="18" s="1"/>
  <c r="Q224" i="15"/>
  <c r="R224" i="15" s="1"/>
  <c r="Q346" i="15"/>
  <c r="R346" i="15" s="1"/>
  <c r="Q102" i="15"/>
  <c r="R102" i="15" s="1"/>
  <c r="Q406" i="11"/>
  <c r="R406" i="11" s="1"/>
  <c r="Q163" i="11"/>
  <c r="R163" i="11" s="1"/>
  <c r="Q316" i="11"/>
  <c r="R316" i="11" s="1"/>
  <c r="Q224" i="11"/>
  <c r="R224" i="11" s="1"/>
  <c r="Q70" i="11"/>
  <c r="R70" i="11" s="1"/>
  <c r="Q133" i="11"/>
  <c r="R133" i="11" s="1"/>
  <c r="Q376" i="11"/>
  <c r="R376" i="11" s="1"/>
  <c r="Q286" i="11"/>
  <c r="R286" i="11" s="1"/>
  <c r="Q193" i="11"/>
  <c r="R193" i="11" s="1"/>
  <c r="Q437" i="11"/>
  <c r="R437" i="11" s="1"/>
  <c r="Q346" i="11"/>
  <c r="R346" i="11" s="1"/>
  <c r="Q70" i="15"/>
  <c r="R70" i="15" s="1"/>
  <c r="Q223" i="15"/>
  <c r="Q316" i="15"/>
  <c r="R316" i="15" s="1"/>
  <c r="Q37" i="15"/>
  <c r="Q133" i="15"/>
  <c r="R133" i="15" s="1"/>
  <c r="Q285" i="15"/>
  <c r="Q376" i="15"/>
  <c r="R376" i="15" s="1"/>
  <c r="Q38" i="15"/>
  <c r="R38" i="15" s="1"/>
  <c r="Q192" i="15"/>
  <c r="Q286" i="15"/>
  <c r="R286" i="15" s="1"/>
  <c r="Q436" i="15"/>
  <c r="Q101" i="15"/>
  <c r="Q193" i="15"/>
  <c r="R193" i="15" s="1"/>
  <c r="Q345" i="15"/>
  <c r="Q437" i="15"/>
  <c r="R437" i="15" s="1"/>
  <c r="Q254" i="15"/>
  <c r="Q162" i="15"/>
  <c r="Q255" i="15"/>
  <c r="R255" i="15" s="1"/>
  <c r="Q405" i="15"/>
  <c r="Q6" i="15"/>
  <c r="R6" i="15" s="1"/>
  <c r="Q69" i="15"/>
  <c r="Q163" i="15"/>
  <c r="R163" i="15" s="1"/>
  <c r="Q38" i="11"/>
  <c r="R38" i="11" s="1"/>
  <c r="Q101" i="11"/>
  <c r="Q102" i="11"/>
  <c r="R102" i="11" s="1"/>
  <c r="Q6" i="11"/>
  <c r="R6" i="11" s="1"/>
  <c r="AD405" i="21"/>
  <c r="AD285" i="21"/>
  <c r="K254" i="21"/>
  <c r="AE254" i="21" s="1"/>
  <c r="AD223" i="21"/>
  <c r="K192" i="21"/>
  <c r="AE192" i="21" s="1"/>
  <c r="K162" i="21"/>
  <c r="AE162" i="21" s="1"/>
  <c r="I40" i="21"/>
  <c r="P9" i="21"/>
  <c r="O9" i="21"/>
  <c r="I6" i="21"/>
  <c r="P53" i="21"/>
  <c r="P178" i="21"/>
  <c r="P239" i="21"/>
  <c r="P37" i="21"/>
  <c r="AB37" i="21" s="1"/>
  <c r="Z38" i="21" s="1"/>
  <c r="O37" i="21"/>
  <c r="AA37" i="21" s="1"/>
  <c r="P40" i="21"/>
  <c r="P47" i="21"/>
  <c r="P181" i="21"/>
  <c r="P7" i="21"/>
  <c r="O7" i="21"/>
  <c r="O19" i="21"/>
  <c r="T102" i="21"/>
  <c r="AD101" i="21"/>
  <c r="AE101" i="21"/>
  <c r="AB101" i="21"/>
  <c r="Z102" i="21" s="1"/>
  <c r="AE4" i="21"/>
  <c r="P17" i="21"/>
  <c r="O17" i="21"/>
  <c r="P19" i="21"/>
  <c r="AE37" i="21"/>
  <c r="P116" i="21"/>
  <c r="P182" i="21"/>
  <c r="P71" i="21"/>
  <c r="P85" i="21"/>
  <c r="P121" i="21"/>
  <c r="AI5" i="21"/>
  <c r="P14" i="21"/>
  <c r="P22" i="21"/>
  <c r="P42" i="21"/>
  <c r="O52" i="21"/>
  <c r="AE69" i="21"/>
  <c r="AD69" i="21"/>
  <c r="T70" i="21"/>
  <c r="P134" i="21"/>
  <c r="AD4" i="21"/>
  <c r="P12" i="21"/>
  <c r="O12" i="21"/>
  <c r="AD37" i="21"/>
  <c r="P102" i="21"/>
  <c r="O14" i="21"/>
  <c r="P20" i="21"/>
  <c r="O20" i="21"/>
  <c r="O22" i="21"/>
  <c r="T38" i="21"/>
  <c r="P52" i="21"/>
  <c r="O228" i="21"/>
  <c r="N260" i="21"/>
  <c r="N292" i="21" s="1"/>
  <c r="P139" i="21"/>
  <c r="P198" i="21"/>
  <c r="P137" i="21"/>
  <c r="P148" i="21"/>
  <c r="P149" i="21"/>
  <c r="O162" i="21"/>
  <c r="AA162" i="21" s="1"/>
  <c r="P162" i="21"/>
  <c r="AB162" i="21" s="1"/>
  <c r="Z163" i="21" s="1"/>
  <c r="N83" i="21"/>
  <c r="N85" i="21"/>
  <c r="N117" i="21" s="1"/>
  <c r="N40" i="21"/>
  <c r="O40" i="21" s="1"/>
  <c r="N53" i="21"/>
  <c r="O53" i="21" s="1"/>
  <c r="N71" i="21"/>
  <c r="N103" i="21" s="1"/>
  <c r="N135" i="21" s="1"/>
  <c r="P120" i="21"/>
  <c r="P141" i="21"/>
  <c r="P142" i="21"/>
  <c r="N258" i="21"/>
  <c r="N290" i="21" s="1"/>
  <c r="N322" i="21" s="1"/>
  <c r="N354" i="21" s="1"/>
  <c r="O226" i="21"/>
  <c r="O4" i="21"/>
  <c r="AA4" i="21" s="1"/>
  <c r="N38" i="21"/>
  <c r="O38" i="21" s="1"/>
  <c r="N43" i="21"/>
  <c r="O43" i="21" s="1"/>
  <c r="P45" i="21"/>
  <c r="N48" i="21"/>
  <c r="O48" i="21" s="1"/>
  <c r="P50" i="21"/>
  <c r="N70" i="21"/>
  <c r="N102" i="21" s="1"/>
  <c r="N134" i="21" s="1"/>
  <c r="N166" i="21" s="1"/>
  <c r="N198" i="21" s="1"/>
  <c r="N230" i="21" s="1"/>
  <c r="N262" i="21" s="1"/>
  <c r="N72" i="21"/>
  <c r="N104" i="21" s="1"/>
  <c r="N73" i="21"/>
  <c r="N76" i="21"/>
  <c r="N108" i="21" s="1"/>
  <c r="N140" i="21" s="1"/>
  <c r="N172" i="21" s="1"/>
  <c r="N204" i="21" s="1"/>
  <c r="N236" i="21" s="1"/>
  <c r="N77" i="21"/>
  <c r="N109" i="21" s="1"/>
  <c r="N141" i="21" s="1"/>
  <c r="N173" i="21" s="1"/>
  <c r="P115" i="21"/>
  <c r="P166" i="21"/>
  <c r="O5" i="21"/>
  <c r="O10" i="21"/>
  <c r="O15" i="21"/>
  <c r="O23" i="21"/>
  <c r="N51" i="21"/>
  <c r="O51" i="21" s="1"/>
  <c r="N69" i="21"/>
  <c r="N101" i="21" s="1"/>
  <c r="P70" i="21"/>
  <c r="N74" i="21"/>
  <c r="N106" i="21" s="1"/>
  <c r="N138" i="21" s="1"/>
  <c r="N170" i="21" s="1"/>
  <c r="N75" i="21"/>
  <c r="N107" i="21" s="1"/>
  <c r="N139" i="21" s="1"/>
  <c r="N171" i="21" s="1"/>
  <c r="N203" i="21" s="1"/>
  <c r="N78" i="21"/>
  <c r="N81" i="21"/>
  <c r="N113" i="21" s="1"/>
  <c r="N145" i="21" s="1"/>
  <c r="N82" i="21"/>
  <c r="N114" i="21" s="1"/>
  <c r="N146" i="21" s="1"/>
  <c r="N87" i="21"/>
  <c r="N119" i="21" s="1"/>
  <c r="N151" i="21" s="1"/>
  <c r="O151" i="21" s="1"/>
  <c r="N89" i="21"/>
  <c r="N121" i="21" s="1"/>
  <c r="O121" i="21" s="1"/>
  <c r="P138" i="21"/>
  <c r="N41" i="21"/>
  <c r="O41" i="21" s="1"/>
  <c r="N46" i="21"/>
  <c r="O46" i="21" s="1"/>
  <c r="N54" i="21"/>
  <c r="O54" i="21" s="1"/>
  <c r="N57" i="21"/>
  <c r="O57" i="21" s="1"/>
  <c r="P75" i="21"/>
  <c r="P77" i="21"/>
  <c r="N79" i="21"/>
  <c r="N80" i="21"/>
  <c r="N112" i="21" s="1"/>
  <c r="N144" i="21" s="1"/>
  <c r="N176" i="21" s="1"/>
  <c r="N208" i="21" s="1"/>
  <c r="N240" i="21" s="1"/>
  <c r="N272" i="21" s="1"/>
  <c r="N304" i="21" s="1"/>
  <c r="O304" i="21" s="1"/>
  <c r="N84" i="21"/>
  <c r="P103" i="21"/>
  <c r="P136" i="21"/>
  <c r="P172" i="21"/>
  <c r="O196" i="21"/>
  <c r="P227" i="21"/>
  <c r="P268" i="21"/>
  <c r="P264" i="21"/>
  <c r="N227" i="21"/>
  <c r="N259" i="21" s="1"/>
  <c r="N291" i="21" s="1"/>
  <c r="N323" i="21" s="1"/>
  <c r="O195" i="21"/>
  <c r="P201" i="21"/>
  <c r="P234" i="21"/>
  <c r="I257" i="21"/>
  <c r="I165" i="21"/>
  <c r="P206" i="21"/>
  <c r="P230" i="21"/>
  <c r="P242" i="21"/>
  <c r="P272" i="21"/>
  <c r="P119" i="21"/>
  <c r="T133" i="21"/>
  <c r="AD132" i="21"/>
  <c r="P143" i="21"/>
  <c r="P164" i="21"/>
  <c r="O164" i="21"/>
  <c r="P167" i="21"/>
  <c r="P171" i="21"/>
  <c r="AI193" i="21"/>
  <c r="O193" i="21"/>
  <c r="O194" i="21"/>
  <c r="P197" i="21"/>
  <c r="N319" i="21"/>
  <c r="O287" i="21"/>
  <c r="N317" i="21"/>
  <c r="N349" i="21" s="1"/>
  <c r="O285" i="21"/>
  <c r="AA285" i="21" s="1"/>
  <c r="P106" i="21"/>
  <c r="P108" i="21"/>
  <c r="P111" i="21"/>
  <c r="P113" i="21"/>
  <c r="AI163" i="21"/>
  <c r="O163" i="21"/>
  <c r="P225" i="21"/>
  <c r="N385" i="21"/>
  <c r="N417" i="21" s="1"/>
  <c r="N449" i="21" s="1"/>
  <c r="O449" i="21" s="1"/>
  <c r="O353" i="21"/>
  <c r="P204" i="21"/>
  <c r="N320" i="21"/>
  <c r="O288" i="21"/>
  <c r="P199" i="21"/>
  <c r="P203" i="21"/>
  <c r="P232" i="21"/>
  <c r="P273" i="21"/>
  <c r="P290" i="21"/>
  <c r="P173" i="21"/>
  <c r="P179" i="21"/>
  <c r="I287" i="21"/>
  <c r="P208" i="21"/>
  <c r="P229" i="21"/>
  <c r="P260" i="21"/>
  <c r="P376" i="21"/>
  <c r="AI376" i="21"/>
  <c r="O376" i="21"/>
  <c r="AI224" i="21"/>
  <c r="N414" i="21"/>
  <c r="N446" i="21" s="1"/>
  <c r="O446" i="21" s="1"/>
  <c r="O382" i="21"/>
  <c r="AI255" i="21"/>
  <c r="P255" i="21"/>
  <c r="O255" i="21"/>
  <c r="N380" i="21"/>
  <c r="N412" i="21" s="1"/>
  <c r="O348" i="21"/>
  <c r="O318" i="21"/>
  <c r="P265" i="21"/>
  <c r="AI286" i="21"/>
  <c r="P286" i="21"/>
  <c r="O286" i="21"/>
  <c r="P298" i="21"/>
  <c r="P387" i="21"/>
  <c r="O224" i="21"/>
  <c r="P321" i="21"/>
  <c r="O321" i="21"/>
  <c r="P385" i="21"/>
  <c r="P224" i="21"/>
  <c r="P259" i="21"/>
  <c r="O289" i="21"/>
  <c r="P302" i="21"/>
  <c r="O411" i="21"/>
  <c r="N443" i="21"/>
  <c r="O443" i="21" s="1"/>
  <c r="P360" i="21"/>
  <c r="P291" i="21"/>
  <c r="P299" i="21"/>
  <c r="N378" i="21"/>
  <c r="O346" i="21"/>
  <c r="P257" i="21"/>
  <c r="P270" i="21"/>
  <c r="P296" i="21"/>
  <c r="O254" i="21"/>
  <c r="AA254" i="21" s="1"/>
  <c r="O257" i="21"/>
  <c r="P288" i="21"/>
  <c r="P362" i="21"/>
  <c r="P407" i="21"/>
  <c r="O407" i="21"/>
  <c r="P327" i="21"/>
  <c r="P355" i="21"/>
  <c r="AD315" i="21"/>
  <c r="P334" i="21"/>
  <c r="P335" i="21"/>
  <c r="O316" i="21"/>
  <c r="N377" i="21"/>
  <c r="O345" i="21"/>
  <c r="AA345" i="21" s="1"/>
  <c r="P364" i="21"/>
  <c r="P333" i="21"/>
  <c r="P347" i="21"/>
  <c r="O347" i="21"/>
  <c r="P352" i="21"/>
  <c r="P365" i="21"/>
  <c r="P305" i="21"/>
  <c r="P330" i="21"/>
  <c r="T346" i="21"/>
  <c r="AD345" i="21"/>
  <c r="AE345" i="21"/>
  <c r="AI346" i="21"/>
  <c r="P332" i="21"/>
  <c r="O350" i="21"/>
  <c r="P350" i="21"/>
  <c r="T376" i="21"/>
  <c r="AD375" i="21"/>
  <c r="AE375" i="21"/>
  <c r="P380" i="21"/>
  <c r="O438" i="21"/>
  <c r="P438" i="21"/>
  <c r="P455" i="21"/>
  <c r="P422" i="21"/>
  <c r="AB345" i="21"/>
  <c r="Z346" i="21" s="1"/>
  <c r="I349" i="21"/>
  <c r="P357" i="21"/>
  <c r="P377" i="21"/>
  <c r="P383" i="21"/>
  <c r="AB375" i="21"/>
  <c r="Z376" i="21" s="1"/>
  <c r="P410" i="21"/>
  <c r="P413" i="21"/>
  <c r="P424" i="21"/>
  <c r="P411" i="21"/>
  <c r="P419" i="21"/>
  <c r="P392" i="21"/>
  <c r="P395" i="21"/>
  <c r="AE405" i="21"/>
  <c r="T406" i="21"/>
  <c r="P417" i="21"/>
  <c r="AI406" i="21"/>
  <c r="O408" i="21"/>
  <c r="P418" i="21"/>
  <c r="I439" i="21"/>
  <c r="P414" i="21"/>
  <c r="P416" i="21"/>
  <c r="P448" i="21"/>
  <c r="P443" i="21"/>
  <c r="O437" i="21"/>
  <c r="P446" i="21"/>
  <c r="P454" i="21"/>
  <c r="P423" i="21"/>
  <c r="P456" i="21"/>
  <c r="P451" i="21"/>
  <c r="T437" i="21"/>
  <c r="AD436" i="21"/>
  <c r="AD375" i="18"/>
  <c r="AD315" i="18"/>
  <c r="AD285" i="18"/>
  <c r="AD192" i="18"/>
  <c r="AE37" i="18"/>
  <c r="I41" i="18"/>
  <c r="I8" i="18"/>
  <c r="N149" i="18"/>
  <c r="O117" i="18"/>
  <c r="P49" i="18"/>
  <c r="P168" i="18"/>
  <c r="P14" i="18"/>
  <c r="O14" i="18"/>
  <c r="P22" i="18"/>
  <c r="O22" i="18"/>
  <c r="P147" i="18"/>
  <c r="O18" i="18"/>
  <c r="P21" i="18"/>
  <c r="P42" i="18"/>
  <c r="P69" i="18"/>
  <c r="AB69" i="18" s="1"/>
  <c r="Z70" i="18" s="1"/>
  <c r="P110" i="18"/>
  <c r="P112" i="18"/>
  <c r="AE4" i="18"/>
  <c r="O85" i="18"/>
  <c r="P85" i="18"/>
  <c r="N227" i="18"/>
  <c r="O195" i="18"/>
  <c r="P273" i="18"/>
  <c r="P46" i="18"/>
  <c r="P50" i="18"/>
  <c r="P74" i="18"/>
  <c r="P84" i="18"/>
  <c r="P145" i="18"/>
  <c r="P48" i="18"/>
  <c r="P89" i="18"/>
  <c r="N226" i="18"/>
  <c r="O194" i="18"/>
  <c r="O11" i="18"/>
  <c r="P39" i="18"/>
  <c r="P11" i="18"/>
  <c r="P41" i="18"/>
  <c r="P52" i="18"/>
  <c r="AD69" i="18"/>
  <c r="P71" i="18"/>
  <c r="P75" i="18"/>
  <c r="P78" i="18"/>
  <c r="P9" i="18"/>
  <c r="O9" i="18"/>
  <c r="P12" i="18"/>
  <c r="O16" i="18"/>
  <c r="O24" i="18"/>
  <c r="P56" i="18"/>
  <c r="P57" i="18"/>
  <c r="P72" i="18"/>
  <c r="P76" i="18"/>
  <c r="P116" i="18"/>
  <c r="P86" i="18"/>
  <c r="P132" i="18"/>
  <c r="AB132" i="18" s="1"/>
  <c r="Z133" i="18" s="1"/>
  <c r="O132" i="18"/>
  <c r="AA132" i="18" s="1"/>
  <c r="P135" i="18"/>
  <c r="N388" i="18"/>
  <c r="N420" i="18" s="1"/>
  <c r="O356" i="18"/>
  <c r="P150" i="18"/>
  <c r="I194" i="18"/>
  <c r="P209" i="18"/>
  <c r="P121" i="18"/>
  <c r="P148" i="18"/>
  <c r="P199" i="18"/>
  <c r="I256" i="18"/>
  <c r="AD4" i="18"/>
  <c r="T5" i="18"/>
  <c r="P19" i="18"/>
  <c r="AD37" i="18"/>
  <c r="T38" i="18"/>
  <c r="P54" i="18"/>
  <c r="P55" i="18"/>
  <c r="P133" i="18"/>
  <c r="O196" i="18"/>
  <c r="N88" i="18"/>
  <c r="N80" i="18"/>
  <c r="N75" i="18"/>
  <c r="N107" i="18" s="1"/>
  <c r="N70" i="18"/>
  <c r="N56" i="18"/>
  <c r="O56" i="18" s="1"/>
  <c r="N48" i="18"/>
  <c r="O48" i="18" s="1"/>
  <c r="N87" i="18"/>
  <c r="N119" i="18" s="1"/>
  <c r="N79" i="18"/>
  <c r="N74" i="18"/>
  <c r="N55" i="18"/>
  <c r="O55" i="18" s="1"/>
  <c r="N83" i="18"/>
  <c r="N78" i="18"/>
  <c r="N110" i="18" s="1"/>
  <c r="N142" i="18" s="1"/>
  <c r="N174" i="18" s="1"/>
  <c r="N206" i="18" s="1"/>
  <c r="N238" i="18" s="1"/>
  <c r="N270" i="18" s="1"/>
  <c r="N302" i="18" s="1"/>
  <c r="N334" i="18" s="1"/>
  <c r="O334" i="18" s="1"/>
  <c r="N71" i="18"/>
  <c r="N103" i="18" s="1"/>
  <c r="N40" i="18"/>
  <c r="O40" i="18" s="1"/>
  <c r="T70" i="18"/>
  <c r="N73" i="18"/>
  <c r="N77" i="18"/>
  <c r="P87" i="18"/>
  <c r="AE101" i="18"/>
  <c r="AD101" i="18"/>
  <c r="P105" i="18"/>
  <c r="P108" i="18"/>
  <c r="P146" i="18"/>
  <c r="P162" i="18"/>
  <c r="AB162" i="18" s="1"/>
  <c r="Z163" i="18" s="1"/>
  <c r="O162" i="18"/>
  <c r="AA162" i="18" s="1"/>
  <c r="P140" i="18"/>
  <c r="O164" i="18"/>
  <c r="P175" i="18"/>
  <c r="P176" i="18"/>
  <c r="I138" i="18"/>
  <c r="T163" i="18"/>
  <c r="AD162" i="18"/>
  <c r="AI163" i="18"/>
  <c r="P225" i="18"/>
  <c r="O225" i="18"/>
  <c r="P274" i="18"/>
  <c r="P285" i="18"/>
  <c r="AB285" i="18" s="1"/>
  <c r="Z286" i="18" s="1"/>
  <c r="O285" i="18"/>
  <c r="AA285" i="18" s="1"/>
  <c r="AD132" i="18"/>
  <c r="AE162" i="18"/>
  <c r="P172" i="18"/>
  <c r="N413" i="18"/>
  <c r="O381" i="18"/>
  <c r="N350" i="18"/>
  <c r="O318" i="18"/>
  <c r="P232" i="18"/>
  <c r="P233" i="18"/>
  <c r="P267" i="18"/>
  <c r="AI286" i="18"/>
  <c r="P286" i="18"/>
  <c r="O286" i="18"/>
  <c r="P143" i="18"/>
  <c r="P200" i="18"/>
  <c r="P210" i="18"/>
  <c r="N287" i="18"/>
  <c r="O255" i="18"/>
  <c r="P263" i="18"/>
  <c r="P349" i="18"/>
  <c r="O349" i="18"/>
  <c r="P295" i="18"/>
  <c r="P323" i="18"/>
  <c r="P204" i="18"/>
  <c r="AE223" i="18"/>
  <c r="T224" i="18"/>
  <c r="AD223" i="18"/>
  <c r="AI224" i="18"/>
  <c r="O292" i="18"/>
  <c r="P292" i="18"/>
  <c r="P177" i="18"/>
  <c r="P228" i="18"/>
  <c r="O228" i="18"/>
  <c r="AE254" i="18"/>
  <c r="T255" i="18"/>
  <c r="AD254" i="18"/>
  <c r="AI255" i="18"/>
  <c r="P256" i="18"/>
  <c r="O256" i="18"/>
  <c r="O320" i="18"/>
  <c r="N352" i="18"/>
  <c r="P291" i="18"/>
  <c r="P259" i="18"/>
  <c r="O163" i="18"/>
  <c r="O260" i="18"/>
  <c r="P290" i="18"/>
  <c r="P322" i="18"/>
  <c r="P328" i="18"/>
  <c r="O377" i="18"/>
  <c r="P238" i="18"/>
  <c r="N442" i="18"/>
  <c r="O442" i="18" s="1"/>
  <c r="O410" i="18"/>
  <c r="P243" i="18"/>
  <c r="P332" i="18"/>
  <c r="P241" i="18"/>
  <c r="P261" i="18"/>
  <c r="O288" i="18"/>
  <c r="O289" i="18"/>
  <c r="P289" i="18"/>
  <c r="P324" i="18"/>
  <c r="O324" i="18"/>
  <c r="K405" i="18"/>
  <c r="AE405" i="18" s="1"/>
  <c r="AD405" i="18"/>
  <c r="P207" i="18"/>
  <c r="P330" i="18"/>
  <c r="P395" i="18"/>
  <c r="AE192" i="18"/>
  <c r="P202" i="18"/>
  <c r="P205" i="18"/>
  <c r="P268" i="18"/>
  <c r="N411" i="18"/>
  <c r="O379" i="18"/>
  <c r="N412" i="18"/>
  <c r="O380" i="18"/>
  <c r="I317" i="18"/>
  <c r="P365" i="18"/>
  <c r="P271" i="18"/>
  <c r="AE345" i="18"/>
  <c r="T346" i="18"/>
  <c r="AD345" i="18"/>
  <c r="P265" i="18"/>
  <c r="P305" i="18"/>
  <c r="O317" i="18"/>
  <c r="P335" i="18"/>
  <c r="P353" i="18"/>
  <c r="O353" i="18"/>
  <c r="I378" i="18"/>
  <c r="P417" i="18"/>
  <c r="O417" i="18"/>
  <c r="O348" i="18"/>
  <c r="T437" i="18"/>
  <c r="AE436" i="18"/>
  <c r="AD436" i="18"/>
  <c r="O407" i="18"/>
  <c r="P407" i="18"/>
  <c r="O347" i="18"/>
  <c r="P357" i="18"/>
  <c r="P359" i="18"/>
  <c r="P385" i="18"/>
  <c r="O385" i="18"/>
  <c r="O405" i="18"/>
  <c r="AA405" i="18" s="1"/>
  <c r="P405" i="18"/>
  <c r="AB405" i="18" s="1"/>
  <c r="Z406" i="18" s="1"/>
  <c r="I408" i="18"/>
  <c r="P437" i="18"/>
  <c r="AI437" i="18"/>
  <c r="O437" i="18"/>
  <c r="P325" i="18"/>
  <c r="P350" i="18"/>
  <c r="P355" i="18"/>
  <c r="AE375" i="18"/>
  <c r="AI376" i="18"/>
  <c r="T376" i="18"/>
  <c r="P388" i="18"/>
  <c r="AI406" i="18"/>
  <c r="P425" i="18"/>
  <c r="P380" i="18"/>
  <c r="P383" i="18"/>
  <c r="P393" i="18"/>
  <c r="O436" i="18"/>
  <c r="AA436" i="18" s="1"/>
  <c r="P436" i="18"/>
  <c r="AB436" i="18" s="1"/>
  <c r="Z437" i="18" s="1"/>
  <c r="P440" i="18"/>
  <c r="O440" i="18"/>
  <c r="P363" i="18"/>
  <c r="O408" i="18"/>
  <c r="P410" i="18"/>
  <c r="O438" i="18"/>
  <c r="P438" i="18"/>
  <c r="P443" i="18"/>
  <c r="P447" i="18"/>
  <c r="P439" i="18"/>
  <c r="O439" i="18"/>
  <c r="AD436" i="15"/>
  <c r="AD254" i="15"/>
  <c r="AD223" i="15"/>
  <c r="AD192" i="15"/>
  <c r="AD162" i="15"/>
  <c r="K132" i="15"/>
  <c r="AE132" i="15" s="1"/>
  <c r="AD37" i="15"/>
  <c r="N109" i="15"/>
  <c r="N141" i="15" s="1"/>
  <c r="N173" i="15" s="1"/>
  <c r="O77" i="15"/>
  <c r="I40" i="15"/>
  <c r="I7" i="15"/>
  <c r="P5" i="15"/>
  <c r="O5" i="15"/>
  <c r="I72" i="15"/>
  <c r="P38" i="15"/>
  <c r="P117" i="15"/>
  <c r="N290" i="15"/>
  <c r="N322" i="15" s="1"/>
  <c r="O258" i="15"/>
  <c r="P197" i="15"/>
  <c r="O4" i="15"/>
  <c r="AA4" i="15" s="1"/>
  <c r="P15" i="15"/>
  <c r="O15" i="15"/>
  <c r="P20" i="15"/>
  <c r="P23" i="15"/>
  <c r="O23" i="15"/>
  <c r="N38" i="15"/>
  <c r="AI38" i="15" s="1"/>
  <c r="N42" i="15"/>
  <c r="O42" i="15" s="1"/>
  <c r="N45" i="15"/>
  <c r="O45" i="15" s="1"/>
  <c r="P69" i="15"/>
  <c r="AB69" i="15" s="1"/>
  <c r="Z70" i="15" s="1"/>
  <c r="P132" i="15"/>
  <c r="AB132" i="15" s="1"/>
  <c r="Z133" i="15" s="1"/>
  <c r="O132" i="15"/>
  <c r="AA132" i="15" s="1"/>
  <c r="P51" i="15"/>
  <c r="P75" i="15"/>
  <c r="N196" i="15"/>
  <c r="O164" i="15"/>
  <c r="P181" i="15"/>
  <c r="P229" i="15"/>
  <c r="P138" i="15"/>
  <c r="P72" i="15"/>
  <c r="P102" i="15"/>
  <c r="I103" i="15"/>
  <c r="N353" i="15"/>
  <c r="O321" i="15"/>
  <c r="O13" i="15"/>
  <c r="AB4" i="15"/>
  <c r="Z5" i="15" s="1"/>
  <c r="P40" i="15"/>
  <c r="AE4" i="15"/>
  <c r="P10" i="15"/>
  <c r="O10" i="15"/>
  <c r="N44" i="15"/>
  <c r="O44" i="15" s="1"/>
  <c r="P82" i="15"/>
  <c r="P115" i="15"/>
  <c r="P43" i="15"/>
  <c r="AD4" i="15"/>
  <c r="P13" i="15"/>
  <c r="P56" i="15"/>
  <c r="P7" i="15"/>
  <c r="O17" i="15"/>
  <c r="O18" i="15"/>
  <c r="N86" i="15"/>
  <c r="N78" i="15"/>
  <c r="N73" i="15"/>
  <c r="N54" i="15"/>
  <c r="O54" i="15" s="1"/>
  <c r="N83" i="15"/>
  <c r="N115" i="15" s="1"/>
  <c r="N147" i="15" s="1"/>
  <c r="N51" i="15"/>
  <c r="O51" i="15" s="1"/>
  <c r="N84" i="15"/>
  <c r="N116" i="15" s="1"/>
  <c r="N52" i="15"/>
  <c r="O52" i="15" s="1"/>
  <c r="N88" i="15"/>
  <c r="N120" i="15" s="1"/>
  <c r="N79" i="15"/>
  <c r="N50" i="15"/>
  <c r="O50" i="15" s="1"/>
  <c r="N46" i="15"/>
  <c r="O46" i="15" s="1"/>
  <c r="N41" i="15"/>
  <c r="O41" i="15" s="1"/>
  <c r="N55" i="15"/>
  <c r="O55" i="15" s="1"/>
  <c r="N56" i="15"/>
  <c r="O56" i="15" s="1"/>
  <c r="P52" i="15"/>
  <c r="AI5" i="15"/>
  <c r="P17" i="15"/>
  <c r="O37" i="15"/>
  <c r="AA37" i="15" s="1"/>
  <c r="N47" i="15"/>
  <c r="O47" i="15" s="1"/>
  <c r="P48" i="15"/>
  <c r="K69" i="15"/>
  <c r="AE69" i="15" s="1"/>
  <c r="AD69" i="15"/>
  <c r="N82" i="15"/>
  <c r="N114" i="15" s="1"/>
  <c r="AD101" i="15"/>
  <c r="T102" i="15"/>
  <c r="P109" i="15"/>
  <c r="P151" i="15"/>
  <c r="P53" i="15"/>
  <c r="P80" i="15"/>
  <c r="P104" i="15"/>
  <c r="P107" i="15"/>
  <c r="P120" i="15"/>
  <c r="P143" i="15"/>
  <c r="P199" i="15"/>
  <c r="N318" i="15"/>
  <c r="N350" i="15" s="1"/>
  <c r="N382" i="15" s="1"/>
  <c r="O286" i="15"/>
  <c r="P267" i="15"/>
  <c r="P417" i="15"/>
  <c r="P166" i="15"/>
  <c r="P192" i="15"/>
  <c r="AB192" i="15" s="1"/>
  <c r="Z193" i="15" s="1"/>
  <c r="O192" i="15"/>
  <c r="AA192" i="15" s="1"/>
  <c r="P274" i="15"/>
  <c r="P182" i="15"/>
  <c r="I225" i="15"/>
  <c r="P150" i="15"/>
  <c r="O162" i="15"/>
  <c r="AA162" i="15" s="1"/>
  <c r="P167" i="15"/>
  <c r="P171" i="15"/>
  <c r="P176" i="15"/>
  <c r="P210" i="15"/>
  <c r="P261" i="15"/>
  <c r="O315" i="15"/>
  <c r="AA315" i="15" s="1"/>
  <c r="P315" i="15"/>
  <c r="AB315" i="15" s="1"/>
  <c r="Z316" i="15" s="1"/>
  <c r="P88" i="15"/>
  <c r="P180" i="15"/>
  <c r="O194" i="15"/>
  <c r="N415" i="15"/>
  <c r="N447" i="15" s="1"/>
  <c r="O447" i="15" s="1"/>
  <c r="O383" i="15"/>
  <c r="P226" i="15"/>
  <c r="O226" i="15"/>
  <c r="P260" i="15"/>
  <c r="P70" i="15"/>
  <c r="P83" i="15"/>
  <c r="P85" i="15"/>
  <c r="P135" i="15"/>
  <c r="P165" i="15"/>
  <c r="P172" i="15"/>
  <c r="P178" i="15"/>
  <c r="P194" i="15"/>
  <c r="P195" i="15"/>
  <c r="O195" i="15"/>
  <c r="O227" i="15"/>
  <c r="N259" i="15"/>
  <c r="P230" i="15"/>
  <c r="P133" i="15"/>
  <c r="P200" i="15"/>
  <c r="P225" i="15"/>
  <c r="O225" i="15"/>
  <c r="P236" i="15"/>
  <c r="O255" i="15"/>
  <c r="AI255" i="15"/>
  <c r="P255" i="15"/>
  <c r="P257" i="15"/>
  <c r="O257" i="15"/>
  <c r="AE285" i="15"/>
  <c r="AI286" i="15"/>
  <c r="AD285" i="15"/>
  <c r="T286" i="15"/>
  <c r="O287" i="15"/>
  <c r="T346" i="15"/>
  <c r="AD345" i="15"/>
  <c r="AE345" i="15"/>
  <c r="P289" i="15"/>
  <c r="P318" i="15"/>
  <c r="I287" i="15"/>
  <c r="O289" i="15"/>
  <c r="P350" i="15"/>
  <c r="P332" i="15"/>
  <c r="N381" i="15"/>
  <c r="N413" i="15" s="1"/>
  <c r="O349" i="15"/>
  <c r="N439" i="15"/>
  <c r="O439" i="15" s="1"/>
  <c r="O407" i="15"/>
  <c r="AI163" i="15"/>
  <c r="P163" i="15"/>
  <c r="P168" i="15"/>
  <c r="P173" i="15"/>
  <c r="I195" i="15"/>
  <c r="P205" i="15"/>
  <c r="O224" i="15"/>
  <c r="AI224" i="15"/>
  <c r="P224" i="15"/>
  <c r="P228" i="15"/>
  <c r="P235" i="15"/>
  <c r="P146" i="15"/>
  <c r="P239" i="15"/>
  <c r="P254" i="15"/>
  <c r="AB254" i="15" s="1"/>
  <c r="Z255" i="15" s="1"/>
  <c r="O254" i="15"/>
  <c r="AA254" i="15" s="1"/>
  <c r="P264" i="15"/>
  <c r="P295" i="15"/>
  <c r="P300" i="15"/>
  <c r="N411" i="15"/>
  <c r="N443" i="15" s="1"/>
  <c r="O443" i="15" s="1"/>
  <c r="O379" i="15"/>
  <c r="O193" i="15"/>
  <c r="AI193" i="15"/>
  <c r="P208" i="15"/>
  <c r="P223" i="15"/>
  <c r="AB223" i="15" s="1"/>
  <c r="Z224" i="15" s="1"/>
  <c r="O223" i="15"/>
  <c r="AA223" i="15" s="1"/>
  <c r="P262" i="15"/>
  <c r="O288" i="15"/>
  <c r="P319" i="15"/>
  <c r="O319" i="15"/>
  <c r="P333" i="15"/>
  <c r="P380" i="15"/>
  <c r="N416" i="15"/>
  <c r="N448" i="15" s="1"/>
  <c r="O448" i="15" s="1"/>
  <c r="O384" i="15"/>
  <c r="P231" i="15"/>
  <c r="AE315" i="15"/>
  <c r="AD315" i="15"/>
  <c r="AI316" i="15"/>
  <c r="P359" i="15"/>
  <c r="P211" i="15"/>
  <c r="P270" i="15"/>
  <c r="P290" i="15"/>
  <c r="P395" i="15"/>
  <c r="P298" i="15"/>
  <c r="P327" i="15"/>
  <c r="P352" i="15"/>
  <c r="O352" i="15"/>
  <c r="AI376" i="15"/>
  <c r="P384" i="15"/>
  <c r="P386" i="15"/>
  <c r="P447" i="15"/>
  <c r="P346" i="15"/>
  <c r="O346" i="15"/>
  <c r="AI346" i="15"/>
  <c r="P408" i="15"/>
  <c r="O408" i="15"/>
  <c r="P422" i="15"/>
  <c r="N380" i="15"/>
  <c r="N412" i="15" s="1"/>
  <c r="O348" i="15"/>
  <c r="P320" i="15"/>
  <c r="P330" i="15"/>
  <c r="P376" i="15"/>
  <c r="N409" i="15"/>
  <c r="O377" i="15"/>
  <c r="P293" i="15"/>
  <c r="P325" i="15"/>
  <c r="P334" i="15"/>
  <c r="P351" i="15"/>
  <c r="O378" i="15"/>
  <c r="N410" i="15"/>
  <c r="N442" i="15" s="1"/>
  <c r="O442" i="15" s="1"/>
  <c r="P301" i="15"/>
  <c r="P303" i="15"/>
  <c r="O320" i="15"/>
  <c r="P324" i="15"/>
  <c r="O351" i="15"/>
  <c r="T376" i="15"/>
  <c r="AD375" i="15"/>
  <c r="AE375" i="15"/>
  <c r="AB345" i="15"/>
  <c r="Z346" i="15" s="1"/>
  <c r="P362" i="15"/>
  <c r="P379" i="15"/>
  <c r="P410" i="15"/>
  <c r="P411" i="15"/>
  <c r="P335" i="15"/>
  <c r="P347" i="15"/>
  <c r="P385" i="15"/>
  <c r="P420" i="15"/>
  <c r="P381" i="15"/>
  <c r="P393" i="15"/>
  <c r="P448" i="15"/>
  <c r="P451" i="15"/>
  <c r="P382" i="15"/>
  <c r="P387" i="15"/>
  <c r="P390" i="15"/>
  <c r="AD405" i="15"/>
  <c r="P357" i="15"/>
  <c r="P360" i="15"/>
  <c r="P363" i="15"/>
  <c r="P365" i="15"/>
  <c r="P377" i="15"/>
  <c r="AI406" i="15"/>
  <c r="O437" i="15"/>
  <c r="AI437" i="15"/>
  <c r="P421" i="15"/>
  <c r="P425" i="15"/>
  <c r="P406" i="15"/>
  <c r="O406" i="15"/>
  <c r="P424" i="15"/>
  <c r="O438" i="15"/>
  <c r="P438" i="15"/>
  <c r="P440" i="15"/>
  <c r="P450" i="15"/>
  <c r="P456" i="15"/>
  <c r="AD315" i="11"/>
  <c r="O196" i="11"/>
  <c r="AE4" i="11"/>
  <c r="O23" i="11"/>
  <c r="O162" i="11"/>
  <c r="AA162" i="11" s="1"/>
  <c r="P196" i="11"/>
  <c r="AD69" i="11"/>
  <c r="O9" i="11"/>
  <c r="O15" i="11"/>
  <c r="AD223" i="11"/>
  <c r="O375" i="11"/>
  <c r="AA375" i="11" s="1"/>
  <c r="AI375" i="11" s="1"/>
  <c r="O378" i="11"/>
  <c r="O12" i="11"/>
  <c r="P17" i="11"/>
  <c r="O132" i="11"/>
  <c r="AA132" i="11" s="1"/>
  <c r="O436" i="11"/>
  <c r="AA436" i="11" s="1"/>
  <c r="N256" i="11"/>
  <c r="N288" i="11" s="1"/>
  <c r="N320" i="11" s="1"/>
  <c r="N352" i="11" s="1"/>
  <c r="N384" i="11" s="1"/>
  <c r="N416" i="11" s="1"/>
  <c r="N448" i="11" s="1"/>
  <c r="O448" i="11" s="1"/>
  <c r="O224" i="11"/>
  <c r="N351" i="11"/>
  <c r="N383" i="11" s="1"/>
  <c r="N415" i="11" s="1"/>
  <c r="O319" i="11"/>
  <c r="N291" i="11"/>
  <c r="O259" i="11"/>
  <c r="P135" i="11"/>
  <c r="AD254" i="11"/>
  <c r="N381" i="11"/>
  <c r="O349" i="11"/>
  <c r="P301" i="11"/>
  <c r="O228" i="11"/>
  <c r="N260" i="11"/>
  <c r="N292" i="11" s="1"/>
  <c r="N324" i="11" s="1"/>
  <c r="O410" i="11"/>
  <c r="N442" i="11"/>
  <c r="O442" i="11" s="1"/>
  <c r="N43" i="11"/>
  <c r="O43" i="11" s="1"/>
  <c r="T70" i="11"/>
  <c r="N194" i="11"/>
  <c r="O5" i="11"/>
  <c r="I7" i="11"/>
  <c r="P133" i="11"/>
  <c r="P209" i="11"/>
  <c r="O289" i="11"/>
  <c r="P289" i="11"/>
  <c r="P327" i="11"/>
  <c r="P143" i="11"/>
  <c r="P226" i="11"/>
  <c r="T255" i="11"/>
  <c r="P151" i="11"/>
  <c r="AI5" i="11"/>
  <c r="P14" i="11"/>
  <c r="O18" i="11"/>
  <c r="O20" i="11"/>
  <c r="P173" i="11"/>
  <c r="O286" i="11"/>
  <c r="N318" i="11"/>
  <c r="N350" i="11" s="1"/>
  <c r="P260" i="11"/>
  <c r="P335" i="11"/>
  <c r="O7" i="11"/>
  <c r="P148" i="11"/>
  <c r="P167" i="11"/>
  <c r="P22" i="11"/>
  <c r="P243" i="11"/>
  <c r="AE254" i="11"/>
  <c r="P285" i="11"/>
  <c r="AB285" i="11" s="1"/>
  <c r="Z286" i="11" s="1"/>
  <c r="O285" i="11"/>
  <c r="AA285" i="11" s="1"/>
  <c r="Y286" i="11" s="1"/>
  <c r="P355" i="11"/>
  <c r="P395" i="11"/>
  <c r="T406" i="11"/>
  <c r="P392" i="11"/>
  <c r="O376" i="11"/>
  <c r="N408" i="11"/>
  <c r="N440" i="11" s="1"/>
  <c r="O440" i="11" s="1"/>
  <c r="O379" i="11"/>
  <c r="P379" i="11"/>
  <c r="AD405" i="11"/>
  <c r="AE285" i="11"/>
  <c r="AD285" i="11"/>
  <c r="P302" i="11"/>
  <c r="P332" i="11"/>
  <c r="P406" i="11"/>
  <c r="O406" i="11"/>
  <c r="O411" i="11"/>
  <c r="P420" i="11"/>
  <c r="AI437" i="11"/>
  <c r="O255" i="11"/>
  <c r="P294" i="11"/>
  <c r="O317" i="11"/>
  <c r="P317" i="11"/>
  <c r="P320" i="11"/>
  <c r="P357" i="11"/>
  <c r="O377" i="11"/>
  <c r="O412" i="11"/>
  <c r="AE405" i="11"/>
  <c r="P445" i="11"/>
  <c r="O225" i="11"/>
  <c r="P263" i="11"/>
  <c r="P365" i="11"/>
  <c r="P377" i="11"/>
  <c r="O405" i="11"/>
  <c r="AA405" i="11" s="1"/>
  <c r="Y406" i="11" s="1"/>
  <c r="P405" i="11"/>
  <c r="AB405" i="11" s="1"/>
  <c r="Z406" i="11" s="1"/>
  <c r="P412" i="11"/>
  <c r="P132" i="11"/>
  <c r="AB132" i="11" s="1"/>
  <c r="Z133" i="11" s="1"/>
  <c r="AB192" i="11"/>
  <c r="Z193" i="11" s="1"/>
  <c r="P255" i="11"/>
  <c r="T316" i="11"/>
  <c r="AE375" i="11"/>
  <c r="AD375" i="11"/>
  <c r="T376" i="11"/>
  <c r="O407" i="11"/>
  <c r="P407" i="11"/>
  <c r="AB345" i="11"/>
  <c r="Z346" i="11" s="1"/>
  <c r="O417" i="11"/>
  <c r="AB315" i="11"/>
  <c r="Z316" i="11" s="1"/>
  <c r="O347" i="11"/>
  <c r="AB436" i="11"/>
  <c r="Z437" i="11" s="1"/>
  <c r="AD345" i="11"/>
  <c r="I439" i="11"/>
  <c r="AD436" i="11"/>
  <c r="T437" i="11"/>
  <c r="O441" i="11"/>
  <c r="P451" i="11"/>
  <c r="AE436" i="11"/>
  <c r="P441" i="11"/>
  <c r="O444" i="11"/>
  <c r="P446" i="11"/>
  <c r="O449" i="11"/>
  <c r="P454" i="11"/>
  <c r="O439" i="11"/>
  <c r="P444" i="11"/>
  <c r="P449" i="11"/>
  <c r="P439" i="11"/>
  <c r="I408" i="11"/>
  <c r="AI406" i="11"/>
  <c r="O409" i="11"/>
  <c r="P413" i="11"/>
  <c r="P418" i="11"/>
  <c r="I378" i="11"/>
  <c r="AI376" i="11"/>
  <c r="P389" i="11"/>
  <c r="O380" i="11"/>
  <c r="O385" i="11"/>
  <c r="P380" i="11"/>
  <c r="P385" i="11"/>
  <c r="P393" i="11"/>
  <c r="P383" i="11"/>
  <c r="P388" i="11"/>
  <c r="P375" i="11"/>
  <c r="AB375" i="11" s="1"/>
  <c r="Z376" i="11" s="1"/>
  <c r="P378" i="11"/>
  <c r="P391" i="11"/>
  <c r="I347" i="11"/>
  <c r="AI346" i="11"/>
  <c r="O353" i="11"/>
  <c r="O345" i="11"/>
  <c r="AA345" i="11" s="1"/>
  <c r="O348" i="11"/>
  <c r="P353" i="11"/>
  <c r="P358" i="11"/>
  <c r="O346" i="11"/>
  <c r="P348" i="11"/>
  <c r="P361" i="11"/>
  <c r="I317" i="11"/>
  <c r="AI316" i="11"/>
  <c r="AE315" i="11"/>
  <c r="O315" i="11"/>
  <c r="AA315" i="11" s="1"/>
  <c r="P323" i="11"/>
  <c r="P328" i="11"/>
  <c r="O316" i="11"/>
  <c r="P318" i="11"/>
  <c r="O321" i="11"/>
  <c r="P331" i="11"/>
  <c r="I256" i="11"/>
  <c r="I288" i="11"/>
  <c r="AI286" i="11"/>
  <c r="P299" i="11"/>
  <c r="O287" i="11"/>
  <c r="P256" i="11"/>
  <c r="P257" i="11"/>
  <c r="O257" i="11"/>
  <c r="P254" i="11"/>
  <c r="AB254" i="11" s="1"/>
  <c r="Z255" i="11" s="1"/>
  <c r="O254" i="11"/>
  <c r="AA254" i="11" s="1"/>
  <c r="AI255" i="11"/>
  <c r="P274" i="11"/>
  <c r="P262" i="11"/>
  <c r="P267" i="11"/>
  <c r="I227" i="11"/>
  <c r="P223" i="11"/>
  <c r="AB223" i="11" s="1"/>
  <c r="Z224" i="11" s="1"/>
  <c r="P227" i="11"/>
  <c r="O227" i="11"/>
  <c r="P237" i="11"/>
  <c r="P231" i="11"/>
  <c r="AE223" i="11"/>
  <c r="P236" i="11"/>
  <c r="AI224" i="11"/>
  <c r="P239" i="11"/>
  <c r="I194" i="11"/>
  <c r="AI193" i="11"/>
  <c r="AD192" i="11"/>
  <c r="T193" i="11"/>
  <c r="P207" i="11"/>
  <c r="AE192" i="11"/>
  <c r="P197" i="11"/>
  <c r="P202" i="11"/>
  <c r="P210" i="11"/>
  <c r="O192" i="11"/>
  <c r="AA192" i="11" s="1"/>
  <c r="O195" i="11"/>
  <c r="P200" i="11"/>
  <c r="P205" i="11"/>
  <c r="O193" i="11"/>
  <c r="P195" i="11"/>
  <c r="P208" i="11"/>
  <c r="AE162" i="11"/>
  <c r="P171" i="11"/>
  <c r="P169" i="11"/>
  <c r="T163" i="11"/>
  <c r="AD162" i="11"/>
  <c r="P174" i="11"/>
  <c r="P182" i="11"/>
  <c r="AI163" i="11"/>
  <c r="P164" i="11"/>
  <c r="O164" i="11"/>
  <c r="P166" i="11"/>
  <c r="AB162" i="11"/>
  <c r="Z163" i="11" s="1"/>
  <c r="I165" i="11"/>
  <c r="P179" i="11"/>
  <c r="P177" i="11"/>
  <c r="I135" i="11"/>
  <c r="P136" i="11"/>
  <c r="P141" i="11"/>
  <c r="P149" i="11"/>
  <c r="P134" i="11"/>
  <c r="P139" i="11"/>
  <c r="P152" i="11"/>
  <c r="P144" i="11"/>
  <c r="AD132" i="11"/>
  <c r="T133" i="11"/>
  <c r="P147" i="11"/>
  <c r="AE132" i="11"/>
  <c r="P137" i="11"/>
  <c r="P142" i="11"/>
  <c r="P150" i="11"/>
  <c r="P11" i="11"/>
  <c r="O11" i="11"/>
  <c r="P10" i="11"/>
  <c r="O10" i="11"/>
  <c r="P21" i="11"/>
  <c r="O21" i="11"/>
  <c r="P19" i="11"/>
  <c r="O19" i="11"/>
  <c r="T38" i="11"/>
  <c r="AD37" i="11"/>
  <c r="P102" i="11"/>
  <c r="N88" i="11"/>
  <c r="N89" i="11"/>
  <c r="N121" i="11" s="1"/>
  <c r="O121" i="11" s="1"/>
  <c r="N86" i="11"/>
  <c r="N118" i="11" s="1"/>
  <c r="N85" i="11"/>
  <c r="N84" i="11"/>
  <c r="N81" i="11"/>
  <c r="N80" i="11"/>
  <c r="N79" i="11"/>
  <c r="N52" i="11"/>
  <c r="O52" i="11" s="1"/>
  <c r="N76" i="11"/>
  <c r="N108" i="11" s="1"/>
  <c r="N71" i="11"/>
  <c r="N103" i="11" s="1"/>
  <c r="N135" i="11" s="1"/>
  <c r="N167" i="11" s="1"/>
  <c r="N199" i="11" s="1"/>
  <c r="N75" i="11"/>
  <c r="N72" i="11"/>
  <c r="N69" i="11"/>
  <c r="N47" i="11"/>
  <c r="O47" i="11" s="1"/>
  <c r="N42" i="11"/>
  <c r="O42" i="11" s="1"/>
  <c r="N78" i="11"/>
  <c r="N110" i="11" s="1"/>
  <c r="N70" i="11"/>
  <c r="N102" i="11" s="1"/>
  <c r="N134" i="11" s="1"/>
  <c r="N166" i="11" s="1"/>
  <c r="N198" i="11" s="1"/>
  <c r="N230" i="11" s="1"/>
  <c r="N262" i="11" s="1"/>
  <c r="N57" i="11"/>
  <c r="O57" i="11" s="1"/>
  <c r="N56" i="11"/>
  <c r="O56" i="11" s="1"/>
  <c r="N49" i="11"/>
  <c r="O49" i="11" s="1"/>
  <c r="N44" i="11"/>
  <c r="O44" i="11" s="1"/>
  <c r="N82" i="11"/>
  <c r="N74" i="11"/>
  <c r="N83" i="11"/>
  <c r="N115" i="11" s="1"/>
  <c r="N48" i="11"/>
  <c r="O48" i="11" s="1"/>
  <c r="N46" i="11"/>
  <c r="O46" i="11" s="1"/>
  <c r="N55" i="11"/>
  <c r="O55" i="11" s="1"/>
  <c r="N53" i="11"/>
  <c r="O53" i="11" s="1"/>
  <c r="N77" i="11"/>
  <c r="N51" i="11"/>
  <c r="O51" i="11" s="1"/>
  <c r="N45" i="11"/>
  <c r="O45" i="11" s="1"/>
  <c r="N38" i="11"/>
  <c r="O38" i="11" s="1"/>
  <c r="O37" i="11"/>
  <c r="AA37" i="11" s="1"/>
  <c r="N87" i="11"/>
  <c r="P8" i="11"/>
  <c r="P41" i="11"/>
  <c r="O39" i="11"/>
  <c r="P16" i="11"/>
  <c r="O16" i="11"/>
  <c r="AE37" i="11"/>
  <c r="P38" i="11"/>
  <c r="N54" i="11"/>
  <c r="O54" i="11" s="1"/>
  <c r="I40" i="11"/>
  <c r="N41" i="11"/>
  <c r="O41" i="11" s="1"/>
  <c r="P47" i="11"/>
  <c r="P4" i="11"/>
  <c r="AB4" i="11" s="1"/>
  <c r="Z5" i="11" s="1"/>
  <c r="T5" i="11"/>
  <c r="AD4" i="11"/>
  <c r="P24" i="11"/>
  <c r="O24" i="11"/>
  <c r="N40" i="11"/>
  <c r="O40" i="11" s="1"/>
  <c r="I71" i="11"/>
  <c r="P73" i="11"/>
  <c r="P6" i="11"/>
  <c r="O6" i="11"/>
  <c r="N50" i="11"/>
  <c r="O50" i="11" s="1"/>
  <c r="N73" i="11"/>
  <c r="N105" i="11" s="1"/>
  <c r="N137" i="11" s="1"/>
  <c r="N169" i="11" s="1"/>
  <c r="N201" i="11" s="1"/>
  <c r="P54" i="11"/>
  <c r="P57" i="11"/>
  <c r="P78" i="11"/>
  <c r="I103" i="11"/>
  <c r="P51" i="11"/>
  <c r="P70" i="11"/>
  <c r="P53" i="11"/>
  <c r="P56" i="11"/>
  <c r="P104" i="11"/>
  <c r="P52" i="11"/>
  <c r="P105" i="11"/>
  <c r="T102" i="11"/>
  <c r="AE101" i="11"/>
  <c r="AD101" i="11"/>
  <c r="P107" i="11"/>
  <c r="P116" i="11"/>
  <c r="P101" i="11"/>
  <c r="AB101" i="11" s="1"/>
  <c r="Z102" i="11" s="1"/>
  <c r="P110" i="11"/>
  <c r="P118" i="11"/>
  <c r="P109" i="11"/>
  <c r="P117" i="11"/>
  <c r="L69" i="5"/>
  <c r="L37" i="5"/>
  <c r="L101" i="5"/>
  <c r="Q103" i="5" l="1"/>
  <c r="R103" i="5" s="1"/>
  <c r="R6" i="5"/>
  <c r="C14" i="18"/>
  <c r="L4" i="18" s="1"/>
  <c r="C15" i="18"/>
  <c r="C15" i="21"/>
  <c r="L6" i="21" s="1"/>
  <c r="C14" i="21"/>
  <c r="L4" i="21" s="1"/>
  <c r="AF4" i="21" s="1"/>
  <c r="AH4" i="21" s="1"/>
  <c r="AI223" i="11"/>
  <c r="I381" i="21"/>
  <c r="I73" i="18"/>
  <c r="L4" i="15"/>
  <c r="AF4" i="15" s="1"/>
  <c r="AH4" i="15" s="1"/>
  <c r="O120" i="21"/>
  <c r="I439" i="15"/>
  <c r="O150" i="18"/>
  <c r="O88" i="21"/>
  <c r="I257" i="15"/>
  <c r="AI38" i="18"/>
  <c r="I288" i="18"/>
  <c r="AI223" i="18"/>
  <c r="L6" i="11"/>
  <c r="L7" i="11"/>
  <c r="L15" i="11"/>
  <c r="L23" i="11"/>
  <c r="L8" i="11"/>
  <c r="L16" i="11"/>
  <c r="L24" i="11"/>
  <c r="L9" i="11"/>
  <c r="L17" i="11"/>
  <c r="L10" i="11"/>
  <c r="L18" i="11"/>
  <c r="L11" i="11"/>
  <c r="L19" i="11"/>
  <c r="L12" i="11"/>
  <c r="L20" i="11"/>
  <c r="L13" i="11"/>
  <c r="L21" i="11"/>
  <c r="L14" i="11"/>
  <c r="L22" i="11"/>
  <c r="O139" i="15"/>
  <c r="I348" i="18"/>
  <c r="I138" i="15"/>
  <c r="AI4" i="11"/>
  <c r="O230" i="15"/>
  <c r="I165" i="15"/>
  <c r="O144" i="15"/>
  <c r="O81" i="15"/>
  <c r="I318" i="15"/>
  <c r="O85" i="15"/>
  <c r="O134" i="15"/>
  <c r="O118" i="18"/>
  <c r="O75" i="15"/>
  <c r="I440" i="18"/>
  <c r="O70" i="15"/>
  <c r="O166" i="15"/>
  <c r="Y5" i="18"/>
  <c r="N197" i="18"/>
  <c r="O197" i="18" s="1"/>
  <c r="O87" i="15"/>
  <c r="O119" i="15"/>
  <c r="I378" i="15"/>
  <c r="N140" i="15"/>
  <c r="N172" i="15" s="1"/>
  <c r="O89" i="15"/>
  <c r="O80" i="15"/>
  <c r="N182" i="21"/>
  <c r="O182" i="21" s="1"/>
  <c r="I227" i="21"/>
  <c r="AF4" i="11"/>
  <c r="AH4" i="11" s="1"/>
  <c r="O107" i="15"/>
  <c r="N136" i="15"/>
  <c r="N168" i="15" s="1"/>
  <c r="N200" i="15" s="1"/>
  <c r="AI405" i="21"/>
  <c r="N165" i="15"/>
  <c r="O165" i="15" s="1"/>
  <c r="O118" i="21"/>
  <c r="O133" i="15"/>
  <c r="O74" i="15"/>
  <c r="O101" i="15"/>
  <c r="AA101" i="15" s="1"/>
  <c r="Y102" i="15" s="1"/>
  <c r="I106" i="21"/>
  <c r="N114" i="18"/>
  <c r="N146" i="18" s="1"/>
  <c r="I318" i="21"/>
  <c r="O86" i="21"/>
  <c r="O71" i="15"/>
  <c r="O103" i="15"/>
  <c r="I228" i="18"/>
  <c r="I195" i="21"/>
  <c r="O230" i="21"/>
  <c r="O72" i="15"/>
  <c r="O180" i="18"/>
  <c r="I408" i="15"/>
  <c r="AI70" i="15"/>
  <c r="O69" i="18"/>
  <c r="AA69" i="18" s="1"/>
  <c r="AI69" i="18" s="1"/>
  <c r="O108" i="18"/>
  <c r="O113" i="18"/>
  <c r="O104" i="18"/>
  <c r="O133" i="18"/>
  <c r="N168" i="18"/>
  <c r="N200" i="18" s="1"/>
  <c r="N232" i="18" s="1"/>
  <c r="N264" i="18" s="1"/>
  <c r="N296" i="18" s="1"/>
  <c r="N328" i="18" s="1"/>
  <c r="N360" i="18" s="1"/>
  <c r="N392" i="18" s="1"/>
  <c r="O140" i="18"/>
  <c r="O148" i="18"/>
  <c r="O89" i="18"/>
  <c r="I348" i="15"/>
  <c r="O69" i="15"/>
  <c r="AA69" i="15" s="1"/>
  <c r="Y70" i="15" s="1"/>
  <c r="AI70" i="18"/>
  <c r="O101" i="18"/>
  <c r="AA101" i="18" s="1"/>
  <c r="AI101" i="18" s="1"/>
  <c r="O76" i="18"/>
  <c r="O84" i="18"/>
  <c r="O81" i="18"/>
  <c r="Y376" i="18"/>
  <c r="AI375" i="18"/>
  <c r="O76" i="15"/>
  <c r="Q71" i="5"/>
  <c r="R71" i="5" s="1"/>
  <c r="O72" i="18"/>
  <c r="Q7" i="5"/>
  <c r="O116" i="18"/>
  <c r="Y193" i="18"/>
  <c r="AI315" i="18"/>
  <c r="I72" i="21"/>
  <c r="O86" i="18"/>
  <c r="O102" i="15"/>
  <c r="N294" i="15"/>
  <c r="N326" i="15" s="1"/>
  <c r="O198" i="15"/>
  <c r="AI102" i="15"/>
  <c r="Y133" i="21"/>
  <c r="O103" i="11"/>
  <c r="O288" i="11"/>
  <c r="O89" i="11"/>
  <c r="O267" i="15"/>
  <c r="O177" i="18"/>
  <c r="O381" i="15"/>
  <c r="O318" i="11"/>
  <c r="O273" i="18"/>
  <c r="AI436" i="21"/>
  <c r="O291" i="21"/>
  <c r="O171" i="21"/>
  <c r="O166" i="21"/>
  <c r="AI223" i="21"/>
  <c r="O350" i="15"/>
  <c r="O107" i="21"/>
  <c r="O144" i="21"/>
  <c r="O320" i="11"/>
  <c r="O408" i="11"/>
  <c r="O203" i="15"/>
  <c r="O206" i="18"/>
  <c r="O112" i="15"/>
  <c r="O142" i="18"/>
  <c r="O135" i="15"/>
  <c r="O176" i="15"/>
  <c r="O115" i="15"/>
  <c r="O302" i="18"/>
  <c r="O113" i="21"/>
  <c r="O198" i="21"/>
  <c r="O88" i="15"/>
  <c r="O176" i="21"/>
  <c r="I8" i="11"/>
  <c r="O411" i="15"/>
  <c r="O83" i="15"/>
  <c r="O87" i="18"/>
  <c r="I166" i="18"/>
  <c r="O74" i="21"/>
  <c r="O410" i="15"/>
  <c r="O172" i="18"/>
  <c r="O204" i="21"/>
  <c r="O384" i="11"/>
  <c r="O235" i="15"/>
  <c r="O109" i="15"/>
  <c r="O236" i="18"/>
  <c r="O75" i="18"/>
  <c r="Y38" i="18"/>
  <c r="O204" i="18"/>
  <c r="O270" i="18"/>
  <c r="O119" i="21"/>
  <c r="AI133" i="18"/>
  <c r="O256" i="11"/>
  <c r="O292" i="11"/>
  <c r="Y376" i="11"/>
  <c r="O416" i="15"/>
  <c r="O141" i="15"/>
  <c r="O317" i="21"/>
  <c r="O114" i="21"/>
  <c r="Q39" i="5"/>
  <c r="R39" i="5" s="1"/>
  <c r="AI405" i="15"/>
  <c r="O260" i="21"/>
  <c r="O109" i="21"/>
  <c r="O105" i="11"/>
  <c r="O86" i="11"/>
  <c r="O351" i="11"/>
  <c r="O290" i="15"/>
  <c r="O113" i="15"/>
  <c r="O167" i="15"/>
  <c r="O241" i="18"/>
  <c r="O108" i="21"/>
  <c r="O77" i="21"/>
  <c r="O141" i="21"/>
  <c r="O71" i="21"/>
  <c r="I348" i="11"/>
  <c r="O383" i="11"/>
  <c r="O417" i="21"/>
  <c r="O208" i="21"/>
  <c r="O140" i="21"/>
  <c r="O82" i="21"/>
  <c r="I195" i="11"/>
  <c r="O70" i="11"/>
  <c r="O172" i="21"/>
  <c r="I318" i="11"/>
  <c r="O71" i="11"/>
  <c r="O166" i="11"/>
  <c r="O149" i="15"/>
  <c r="O174" i="18"/>
  <c r="O209" i="18"/>
  <c r="AI38" i="21"/>
  <c r="I408" i="21"/>
  <c r="O134" i="21"/>
  <c r="O85" i="21"/>
  <c r="O380" i="21"/>
  <c r="O385" i="21"/>
  <c r="O240" i="21"/>
  <c r="O112" i="21"/>
  <c r="O87" i="21"/>
  <c r="I137" i="21"/>
  <c r="I105" i="18"/>
  <c r="AI436" i="15"/>
  <c r="AI375" i="21"/>
  <c r="Y316" i="21"/>
  <c r="Y193" i="21"/>
  <c r="Q256" i="21"/>
  <c r="R256" i="21" s="1"/>
  <c r="Q347" i="21"/>
  <c r="R347" i="21" s="1"/>
  <c r="Q103" i="21"/>
  <c r="R103" i="21" s="1"/>
  <c r="Q438" i="21"/>
  <c r="R438" i="21" s="1"/>
  <c r="Q194" i="21"/>
  <c r="R194" i="21" s="1"/>
  <c r="Q287" i="21"/>
  <c r="R287" i="21" s="1"/>
  <c r="Q39" i="21"/>
  <c r="R39" i="21" s="1"/>
  <c r="Q377" i="21"/>
  <c r="R377" i="21" s="1"/>
  <c r="Q134" i="21"/>
  <c r="R134" i="21" s="1"/>
  <c r="Q225" i="21"/>
  <c r="R225" i="21" s="1"/>
  <c r="Q317" i="21"/>
  <c r="R317" i="21" s="1"/>
  <c r="Q71" i="21"/>
  <c r="R71" i="21" s="1"/>
  <c r="Q407" i="21"/>
  <c r="R407" i="21" s="1"/>
  <c r="Q164" i="21"/>
  <c r="R164" i="21" s="1"/>
  <c r="Q7" i="21"/>
  <c r="R7" i="21" s="1"/>
  <c r="Q256" i="18"/>
  <c r="R256" i="18" s="1"/>
  <c r="Q347" i="18"/>
  <c r="R347" i="18" s="1"/>
  <c r="Q103" i="18"/>
  <c r="R103" i="18" s="1"/>
  <c r="Q438" i="18"/>
  <c r="R438" i="18" s="1"/>
  <c r="Q194" i="18"/>
  <c r="R194" i="18" s="1"/>
  <c r="Q287" i="18"/>
  <c r="R287" i="18" s="1"/>
  <c r="Q39" i="18"/>
  <c r="R39" i="18" s="1"/>
  <c r="Q377" i="18"/>
  <c r="R377" i="18" s="1"/>
  <c r="Q134" i="18"/>
  <c r="R134" i="18" s="1"/>
  <c r="Q225" i="18"/>
  <c r="R225" i="18" s="1"/>
  <c r="Q317" i="18"/>
  <c r="R317" i="18" s="1"/>
  <c r="Q71" i="18"/>
  <c r="R71" i="18" s="1"/>
  <c r="Q407" i="18"/>
  <c r="R407" i="18" s="1"/>
  <c r="Q164" i="18"/>
  <c r="R164" i="18" s="1"/>
  <c r="Q7" i="18"/>
  <c r="R7" i="18" s="1"/>
  <c r="Q317" i="11"/>
  <c r="R317" i="11" s="1"/>
  <c r="Q407" i="11"/>
  <c r="R407" i="11" s="1"/>
  <c r="Q164" i="11"/>
  <c r="R164" i="11" s="1"/>
  <c r="Q256" i="11"/>
  <c r="R256" i="11" s="1"/>
  <c r="Q347" i="11"/>
  <c r="R347" i="11" s="1"/>
  <c r="Q438" i="11"/>
  <c r="R438" i="11" s="1"/>
  <c r="Q194" i="11"/>
  <c r="R194" i="11" s="1"/>
  <c r="Q287" i="11"/>
  <c r="R287" i="11" s="1"/>
  <c r="Q377" i="11"/>
  <c r="R377" i="11" s="1"/>
  <c r="Q134" i="11"/>
  <c r="R134" i="11" s="1"/>
  <c r="Q225" i="11"/>
  <c r="R225" i="11" s="1"/>
  <c r="Q256" i="15"/>
  <c r="R256" i="15" s="1"/>
  <c r="Q347" i="15"/>
  <c r="R347" i="15" s="1"/>
  <c r="Q103" i="15"/>
  <c r="R103" i="15" s="1"/>
  <c r="Q438" i="15"/>
  <c r="R438" i="15" s="1"/>
  <c r="Q194" i="15"/>
  <c r="R194" i="15" s="1"/>
  <c r="Q287" i="15"/>
  <c r="R287" i="15" s="1"/>
  <c r="Q39" i="15"/>
  <c r="R39" i="15" s="1"/>
  <c r="Q377" i="15"/>
  <c r="R377" i="15" s="1"/>
  <c r="Q134" i="15"/>
  <c r="R134" i="15" s="1"/>
  <c r="Q225" i="15"/>
  <c r="R225" i="15" s="1"/>
  <c r="Q317" i="15"/>
  <c r="R317" i="15" s="1"/>
  <c r="Q71" i="15"/>
  <c r="R71" i="15" s="1"/>
  <c r="Q407" i="15"/>
  <c r="R407" i="15" s="1"/>
  <c r="Q164" i="15"/>
  <c r="R164" i="15" s="1"/>
  <c r="Q7" i="15"/>
  <c r="R7" i="15" s="1"/>
  <c r="Q7" i="11"/>
  <c r="R7" i="11" s="1"/>
  <c r="Q103" i="11"/>
  <c r="R103" i="11" s="1"/>
  <c r="Q39" i="11"/>
  <c r="R39" i="11" s="1"/>
  <c r="Q71" i="11"/>
  <c r="R71" i="11" s="1"/>
  <c r="N409" i="21"/>
  <c r="O377" i="21"/>
  <c r="N110" i="21"/>
  <c r="O78" i="21"/>
  <c r="N105" i="21"/>
  <c r="O73" i="21"/>
  <c r="N410" i="21"/>
  <c r="O378" i="21"/>
  <c r="N351" i="21"/>
  <c r="O319" i="21"/>
  <c r="N355" i="21"/>
  <c r="O323" i="21"/>
  <c r="N116" i="21"/>
  <c r="O84" i="21"/>
  <c r="O101" i="21"/>
  <c r="AA101" i="21" s="1"/>
  <c r="N133" i="21"/>
  <c r="N386" i="21"/>
  <c r="O354" i="21"/>
  <c r="Y286" i="21"/>
  <c r="AI285" i="21"/>
  <c r="I166" i="21"/>
  <c r="O69" i="21"/>
  <c r="AA69" i="21" s="1"/>
  <c r="O104" i="21"/>
  <c r="N136" i="21"/>
  <c r="Y5" i="21"/>
  <c r="AI4" i="21"/>
  <c r="I440" i="21"/>
  <c r="I350" i="21"/>
  <c r="O290" i="21"/>
  <c r="N381" i="21"/>
  <c r="O349" i="21"/>
  <c r="I258" i="21"/>
  <c r="O81" i="21"/>
  <c r="O76" i="21"/>
  <c r="AI70" i="21"/>
  <c r="Y163" i="21"/>
  <c r="AI162" i="21"/>
  <c r="I7" i="21"/>
  <c r="O414" i="21"/>
  <c r="O322" i="21"/>
  <c r="O106" i="21"/>
  <c r="O227" i="21"/>
  <c r="N294" i="21"/>
  <c r="O262" i="21"/>
  <c r="N149" i="21"/>
  <c r="O117" i="21"/>
  <c r="O102" i="21"/>
  <c r="O258" i="21"/>
  <c r="O103" i="21"/>
  <c r="O138" i="21"/>
  <c r="O146" i="21"/>
  <c r="N178" i="21"/>
  <c r="N235" i="21"/>
  <c r="O203" i="21"/>
  <c r="N205" i="21"/>
  <c r="O173" i="21"/>
  <c r="N115" i="21"/>
  <c r="O83" i="21"/>
  <c r="AI102" i="21"/>
  <c r="Y38" i="21"/>
  <c r="AI37" i="21"/>
  <c r="I41" i="21"/>
  <c r="N444" i="21"/>
  <c r="O444" i="21" s="1"/>
  <c r="O412" i="21"/>
  <c r="N111" i="21"/>
  <c r="O79" i="21"/>
  <c r="O145" i="21"/>
  <c r="N177" i="21"/>
  <c r="N202" i="21"/>
  <c r="O170" i="21"/>
  <c r="N268" i="21"/>
  <c r="O236" i="21"/>
  <c r="N167" i="21"/>
  <c r="O135" i="21"/>
  <c r="O292" i="21"/>
  <c r="N324" i="21"/>
  <c r="Y346" i="21"/>
  <c r="AI345" i="21"/>
  <c r="Y255" i="21"/>
  <c r="AI254" i="21"/>
  <c r="O259" i="21"/>
  <c r="I288" i="21"/>
  <c r="N352" i="21"/>
  <c r="O320" i="21"/>
  <c r="O89" i="21"/>
  <c r="O272" i="21"/>
  <c r="O80" i="21"/>
  <c r="O72" i="21"/>
  <c r="O75" i="21"/>
  <c r="O139" i="21"/>
  <c r="O70" i="21"/>
  <c r="N151" i="18"/>
  <c r="O151" i="18" s="1"/>
  <c r="O119" i="18"/>
  <c r="N384" i="18"/>
  <c r="O352" i="18"/>
  <c r="AI254" i="18"/>
  <c r="Y255" i="18"/>
  <c r="I139" i="18"/>
  <c r="N382" i="18"/>
  <c r="O350" i="18"/>
  <c r="I257" i="18"/>
  <c r="N319" i="18"/>
  <c r="O287" i="18"/>
  <c r="AI285" i="18"/>
  <c r="Y286" i="18"/>
  <c r="AI162" i="18"/>
  <c r="Y163" i="18"/>
  <c r="N106" i="18"/>
  <c r="O74" i="18"/>
  <c r="O88" i="18"/>
  <c r="N120" i="18"/>
  <c r="N445" i="18"/>
  <c r="O445" i="18" s="1"/>
  <c r="O413" i="18"/>
  <c r="AI405" i="18"/>
  <c r="Y406" i="18"/>
  <c r="N444" i="18"/>
  <c r="O444" i="18" s="1"/>
  <c r="O412" i="18"/>
  <c r="N105" i="18"/>
  <c r="O73" i="18"/>
  <c r="N112" i="18"/>
  <c r="O80" i="18"/>
  <c r="N111" i="18"/>
  <c r="O79" i="18"/>
  <c r="Y133" i="18"/>
  <c r="AI132" i="18"/>
  <c r="N135" i="18"/>
  <c r="O103" i="18"/>
  <c r="N452" i="18"/>
  <c r="O452" i="18" s="1"/>
  <c r="O420" i="18"/>
  <c r="AI436" i="18"/>
  <c r="Y437" i="18"/>
  <c r="I379" i="18"/>
  <c r="I318" i="18"/>
  <c r="N443" i="18"/>
  <c r="O443" i="18" s="1"/>
  <c r="O411" i="18"/>
  <c r="N102" i="18"/>
  <c r="O70" i="18"/>
  <c r="O78" i="18"/>
  <c r="N258" i="18"/>
  <c r="O226" i="18"/>
  <c r="I409" i="18"/>
  <c r="AI345" i="18"/>
  <c r="Y346" i="18"/>
  <c r="O238" i="18"/>
  <c r="N109" i="18"/>
  <c r="O77" i="18"/>
  <c r="O83" i="18"/>
  <c r="N115" i="18"/>
  <c r="N139" i="18"/>
  <c r="O107" i="18"/>
  <c r="I195" i="18"/>
  <c r="O71" i="18"/>
  <c r="O145" i="18"/>
  <c r="N300" i="18"/>
  <c r="O268" i="18"/>
  <c r="I42" i="18"/>
  <c r="N259" i="18"/>
  <c r="O227" i="18"/>
  <c r="O388" i="18"/>
  <c r="O110" i="18"/>
  <c r="N181" i="18"/>
  <c r="O181" i="18" s="1"/>
  <c r="O149" i="18"/>
  <c r="I9" i="18"/>
  <c r="N441" i="15"/>
  <c r="O441" i="15" s="1"/>
  <c r="O409" i="15"/>
  <c r="N385" i="15"/>
  <c r="O353" i="15"/>
  <c r="Y5" i="15"/>
  <c r="AI4" i="15"/>
  <c r="O199" i="15"/>
  <c r="N105" i="15"/>
  <c r="O73" i="15"/>
  <c r="O82" i="15"/>
  <c r="O196" i="15"/>
  <c r="N228" i="15"/>
  <c r="O117" i="15"/>
  <c r="N444" i="15"/>
  <c r="O444" i="15" s="1"/>
  <c r="O412" i="15"/>
  <c r="I288" i="15"/>
  <c r="Y286" i="15"/>
  <c r="AI285" i="15"/>
  <c r="Y163" i="15"/>
  <c r="AI162" i="15"/>
  <c r="N111" i="15"/>
  <c r="O79" i="15"/>
  <c r="N110" i="15"/>
  <c r="O78" i="15"/>
  <c r="O299" i="15"/>
  <c r="N331" i="15"/>
  <c r="I196" i="15"/>
  <c r="Y316" i="15"/>
  <c r="AI315" i="15"/>
  <c r="N152" i="15"/>
  <c r="O152" i="15" s="1"/>
  <c r="O120" i="15"/>
  <c r="N118" i="15"/>
  <c r="O86" i="15"/>
  <c r="N177" i="15"/>
  <c r="O145" i="15"/>
  <c r="I8" i="15"/>
  <c r="N146" i="15"/>
  <c r="O114" i="15"/>
  <c r="Y133" i="15"/>
  <c r="AI132" i="15"/>
  <c r="O240" i="15"/>
  <c r="N272" i="15"/>
  <c r="I73" i="15"/>
  <c r="O231" i="15"/>
  <c r="N263" i="15"/>
  <c r="O415" i="15"/>
  <c r="AI375" i="15"/>
  <c r="Y376" i="15"/>
  <c r="AI345" i="15"/>
  <c r="Y346" i="15"/>
  <c r="N291" i="15"/>
  <c r="O259" i="15"/>
  <c r="N414" i="15"/>
  <c r="O382" i="15"/>
  <c r="O116" i="15"/>
  <c r="N148" i="15"/>
  <c r="O84" i="15"/>
  <c r="O208" i="15"/>
  <c r="N445" i="15"/>
  <c r="O445" i="15" s="1"/>
  <c r="O413" i="15"/>
  <c r="O318" i="15"/>
  <c r="N138" i="15"/>
  <c r="O106" i="15"/>
  <c r="N205" i="15"/>
  <c r="O173" i="15"/>
  <c r="O380" i="15"/>
  <c r="AI223" i="15"/>
  <c r="Y224" i="15"/>
  <c r="I226" i="15"/>
  <c r="Y38" i="15"/>
  <c r="AI37" i="15"/>
  <c r="I104" i="15"/>
  <c r="Y255" i="15"/>
  <c r="AI254" i="15"/>
  <c r="O171" i="15"/>
  <c r="Y193" i="15"/>
  <c r="AI192" i="15"/>
  <c r="N179" i="15"/>
  <c r="O147" i="15"/>
  <c r="N354" i="15"/>
  <c r="O322" i="15"/>
  <c r="O38" i="15"/>
  <c r="I41" i="15"/>
  <c r="O134" i="11"/>
  <c r="O416" i="11"/>
  <c r="O198" i="11"/>
  <c r="O352" i="11"/>
  <c r="I136" i="11"/>
  <c r="AI405" i="11"/>
  <c r="O260" i="11"/>
  <c r="O262" i="11"/>
  <c r="N294" i="11"/>
  <c r="O108" i="11"/>
  <c r="N140" i="11"/>
  <c r="O115" i="11"/>
  <c r="N147" i="11"/>
  <c r="O110" i="11"/>
  <c r="N142" i="11"/>
  <c r="O169" i="11"/>
  <c r="N382" i="11"/>
  <c r="O350" i="11"/>
  <c r="N356" i="11"/>
  <c r="O324" i="11"/>
  <c r="O167" i="11"/>
  <c r="O230" i="11"/>
  <c r="O194" i="11"/>
  <c r="N226" i="11"/>
  <c r="O415" i="11"/>
  <c r="N447" i="11"/>
  <c r="O447" i="11" s="1"/>
  <c r="O201" i="11"/>
  <c r="N233" i="11"/>
  <c r="AI285" i="11"/>
  <c r="O135" i="11"/>
  <c r="O137" i="11"/>
  <c r="Y133" i="11"/>
  <c r="AI132" i="11"/>
  <c r="O381" i="11"/>
  <c r="N413" i="11"/>
  <c r="O78" i="11"/>
  <c r="O73" i="11"/>
  <c r="O199" i="11"/>
  <c r="N231" i="11"/>
  <c r="O118" i="11"/>
  <c r="N150" i="11"/>
  <c r="O291" i="11"/>
  <c r="N323" i="11"/>
  <c r="I440" i="11"/>
  <c r="Y437" i="11"/>
  <c r="AI436" i="11"/>
  <c r="I409" i="11"/>
  <c r="I379" i="11"/>
  <c r="Y346" i="11"/>
  <c r="AI345" i="11"/>
  <c r="Y316" i="11"/>
  <c r="AI315" i="11"/>
  <c r="I257" i="11"/>
  <c r="I289" i="11"/>
  <c r="AI254" i="11"/>
  <c r="Y255" i="11"/>
  <c r="I228" i="11"/>
  <c r="Y193" i="11"/>
  <c r="AI192" i="11"/>
  <c r="I166" i="11"/>
  <c r="AI162" i="11"/>
  <c r="Y163" i="11"/>
  <c r="AI70" i="11"/>
  <c r="N106" i="11"/>
  <c r="O74" i="11"/>
  <c r="N111" i="11"/>
  <c r="O79" i="11"/>
  <c r="I41" i="11"/>
  <c r="N114" i="11"/>
  <c r="O82" i="11"/>
  <c r="N112" i="11"/>
  <c r="O80" i="11"/>
  <c r="O102" i="11"/>
  <c r="AI38" i="11"/>
  <c r="I104" i="11"/>
  <c r="N107" i="11"/>
  <c r="O75" i="11"/>
  <c r="N117" i="11"/>
  <c r="O85" i="11"/>
  <c r="AI37" i="11"/>
  <c r="Y38" i="11"/>
  <c r="N120" i="11"/>
  <c r="O88" i="11"/>
  <c r="O83" i="11"/>
  <c r="O76" i="11"/>
  <c r="I72" i="11"/>
  <c r="N109" i="11"/>
  <c r="O77" i="11"/>
  <c r="N101" i="11"/>
  <c r="AI102" i="11" s="1"/>
  <c r="O69" i="11"/>
  <c r="AA69" i="11" s="1"/>
  <c r="N113" i="11"/>
  <c r="O81" i="11"/>
  <c r="N104" i="11"/>
  <c r="O72" i="11"/>
  <c r="N116" i="11"/>
  <c r="O84" i="11"/>
  <c r="N119" i="11"/>
  <c r="O87" i="11"/>
  <c r="J102" i="5"/>
  <c r="AC94" i="5"/>
  <c r="AC96" i="5"/>
  <c r="J101" i="5"/>
  <c r="K101" i="5" s="1"/>
  <c r="M101" i="5"/>
  <c r="W101" i="5"/>
  <c r="AF101" i="5" s="1"/>
  <c r="I102" i="5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M102" i="5"/>
  <c r="J103" i="5"/>
  <c r="K103" i="5" s="1"/>
  <c r="M103" i="5"/>
  <c r="P103" i="5" s="1"/>
  <c r="J104" i="5"/>
  <c r="K104" i="5" s="1"/>
  <c r="M104" i="5"/>
  <c r="P104" i="5" s="1"/>
  <c r="J105" i="5"/>
  <c r="K105" i="5" s="1"/>
  <c r="M105" i="5"/>
  <c r="P105" i="5" s="1"/>
  <c r="J106" i="5"/>
  <c r="K106" i="5" s="1"/>
  <c r="M106" i="5"/>
  <c r="P106" i="5" s="1"/>
  <c r="J107" i="5"/>
  <c r="K107" i="5" s="1"/>
  <c r="M107" i="5"/>
  <c r="J108" i="5"/>
  <c r="K108" i="5" s="1"/>
  <c r="M108" i="5"/>
  <c r="J109" i="5"/>
  <c r="K109" i="5" s="1"/>
  <c r="M109" i="5"/>
  <c r="J110" i="5"/>
  <c r="K110" i="5" s="1"/>
  <c r="M110" i="5"/>
  <c r="J111" i="5"/>
  <c r="K111" i="5" s="1"/>
  <c r="M111" i="5"/>
  <c r="P111" i="5" s="1"/>
  <c r="J112" i="5"/>
  <c r="K112" i="5" s="1"/>
  <c r="M112" i="5"/>
  <c r="P112" i="5" s="1"/>
  <c r="J113" i="5"/>
  <c r="K113" i="5" s="1"/>
  <c r="M113" i="5"/>
  <c r="P113" i="5" s="1"/>
  <c r="J114" i="5"/>
  <c r="K114" i="5" s="1"/>
  <c r="M114" i="5"/>
  <c r="P114" i="5" s="1"/>
  <c r="J115" i="5"/>
  <c r="K115" i="5" s="1"/>
  <c r="M115" i="5"/>
  <c r="J116" i="5"/>
  <c r="K116" i="5" s="1"/>
  <c r="M116" i="5"/>
  <c r="P116" i="5" s="1"/>
  <c r="J117" i="5"/>
  <c r="K117" i="5" s="1"/>
  <c r="M117" i="5"/>
  <c r="P117" i="5" s="1"/>
  <c r="J118" i="5"/>
  <c r="K118" i="5" s="1"/>
  <c r="M118" i="5"/>
  <c r="J119" i="5"/>
  <c r="K119" i="5" s="1"/>
  <c r="M119" i="5"/>
  <c r="P119" i="5" s="1"/>
  <c r="J120" i="5"/>
  <c r="K120" i="5" s="1"/>
  <c r="M120" i="5"/>
  <c r="J121" i="5"/>
  <c r="K121" i="5" s="1"/>
  <c r="M121" i="5"/>
  <c r="N37" i="5"/>
  <c r="N75" i="5" s="1"/>
  <c r="N107" i="5" s="1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5" i="5"/>
  <c r="J7" i="5"/>
  <c r="AC128" i="5"/>
  <c r="AC126" i="5"/>
  <c r="J70" i="5"/>
  <c r="J71" i="5"/>
  <c r="K71" i="5" s="1"/>
  <c r="J72" i="5"/>
  <c r="K72" i="5" s="1"/>
  <c r="J74" i="5"/>
  <c r="K74" i="5" s="1"/>
  <c r="J75" i="5"/>
  <c r="J77" i="5"/>
  <c r="K77" i="5" s="1"/>
  <c r="J78" i="5"/>
  <c r="J79" i="5"/>
  <c r="K79" i="5" s="1"/>
  <c r="J80" i="5"/>
  <c r="K80" i="5" s="1"/>
  <c r="J82" i="5"/>
  <c r="K82" i="5" s="1"/>
  <c r="J83" i="5"/>
  <c r="K83" i="5" s="1"/>
  <c r="J85" i="5"/>
  <c r="K85" i="5" s="1"/>
  <c r="J86" i="5"/>
  <c r="K86" i="5" s="1"/>
  <c r="J87" i="5"/>
  <c r="J88" i="5"/>
  <c r="K88" i="5" s="1"/>
  <c r="J69" i="5"/>
  <c r="J38" i="5"/>
  <c r="J42" i="5"/>
  <c r="J45" i="5"/>
  <c r="J46" i="5"/>
  <c r="J50" i="5"/>
  <c r="J53" i="5"/>
  <c r="J54" i="5"/>
  <c r="J37" i="5"/>
  <c r="K37" i="5" s="1"/>
  <c r="J10" i="5"/>
  <c r="K10" i="5" s="1"/>
  <c r="J11" i="5"/>
  <c r="J18" i="5"/>
  <c r="J21" i="5"/>
  <c r="J22" i="5"/>
  <c r="J73" i="5"/>
  <c r="K73" i="5" s="1"/>
  <c r="J44" i="5"/>
  <c r="M89" i="5"/>
  <c r="M88" i="5"/>
  <c r="P88" i="5" s="1"/>
  <c r="M87" i="5"/>
  <c r="P87" i="5" s="1"/>
  <c r="M86" i="5"/>
  <c r="P86" i="5" s="1"/>
  <c r="M85" i="5"/>
  <c r="P85" i="5" s="1"/>
  <c r="M84" i="5"/>
  <c r="P84" i="5" s="1"/>
  <c r="M83" i="5"/>
  <c r="P83" i="5" s="1"/>
  <c r="M82" i="5"/>
  <c r="P82" i="5" s="1"/>
  <c r="M81" i="5"/>
  <c r="M80" i="5"/>
  <c r="P80" i="5" s="1"/>
  <c r="M79" i="5"/>
  <c r="P79" i="5" s="1"/>
  <c r="M78" i="5"/>
  <c r="M77" i="5"/>
  <c r="P77" i="5" s="1"/>
  <c r="M76" i="5"/>
  <c r="P76" i="5" s="1"/>
  <c r="M75" i="5"/>
  <c r="P75" i="5" s="1"/>
  <c r="M74" i="5"/>
  <c r="P74" i="5" s="1"/>
  <c r="M73" i="5"/>
  <c r="M72" i="5"/>
  <c r="P72" i="5" s="1"/>
  <c r="M71" i="5"/>
  <c r="M70" i="5"/>
  <c r="I70" i="5"/>
  <c r="W69" i="5"/>
  <c r="AF69" i="5" s="1"/>
  <c r="M69" i="5"/>
  <c r="P69" i="5" s="1"/>
  <c r="AC64" i="5"/>
  <c r="AC62" i="5"/>
  <c r="AC31" i="5"/>
  <c r="AC29" i="5"/>
  <c r="M24" i="5"/>
  <c r="P24" i="5" s="1"/>
  <c r="M23" i="5"/>
  <c r="P23" i="5" s="1"/>
  <c r="M22" i="5"/>
  <c r="M21" i="5"/>
  <c r="P21" i="5" s="1"/>
  <c r="M20" i="5"/>
  <c r="M19" i="5"/>
  <c r="M18" i="5"/>
  <c r="P18" i="5" s="1"/>
  <c r="M17" i="5"/>
  <c r="M16" i="5"/>
  <c r="M15" i="5"/>
  <c r="M14" i="5"/>
  <c r="P14" i="5" s="1"/>
  <c r="M13" i="5"/>
  <c r="P13" i="5" s="1"/>
  <c r="M12" i="5"/>
  <c r="P12" i="5" s="1"/>
  <c r="M11" i="5"/>
  <c r="M10" i="5"/>
  <c r="P10" i="5" s="1"/>
  <c r="M9" i="5"/>
  <c r="M8" i="5"/>
  <c r="M7" i="5"/>
  <c r="M6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I38" i="5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W37" i="5"/>
  <c r="T38" i="5" s="1"/>
  <c r="M37" i="5"/>
  <c r="Q8" i="5" l="1"/>
  <c r="R8" i="5" s="1"/>
  <c r="R7" i="5"/>
  <c r="I382" i="21"/>
  <c r="I74" i="18"/>
  <c r="I258" i="15"/>
  <c r="I440" i="15"/>
  <c r="L8" i="21"/>
  <c r="I349" i="18"/>
  <c r="L17" i="21"/>
  <c r="L21" i="21"/>
  <c r="L16" i="21"/>
  <c r="L24" i="21"/>
  <c r="L10" i="21"/>
  <c r="L18" i="21"/>
  <c r="L14" i="21"/>
  <c r="L11" i="21"/>
  <c r="L22" i="21"/>
  <c r="L19" i="21"/>
  <c r="L7" i="21"/>
  <c r="L12" i="21"/>
  <c r="L15" i="21"/>
  <c r="L20" i="21"/>
  <c r="L23" i="21"/>
  <c r="L9" i="21"/>
  <c r="L13" i="21"/>
  <c r="L24" i="18"/>
  <c r="L16" i="18"/>
  <c r="L8" i="18"/>
  <c r="L23" i="18"/>
  <c r="L15" i="18"/>
  <c r="L7" i="18"/>
  <c r="L22" i="18"/>
  <c r="L14" i="18"/>
  <c r="L6" i="18"/>
  <c r="L21" i="18"/>
  <c r="L13" i="18"/>
  <c r="L20" i="18"/>
  <c r="L12" i="18"/>
  <c r="L19" i="18"/>
  <c r="L11" i="18"/>
  <c r="L18" i="18"/>
  <c r="L10" i="18"/>
  <c r="L17" i="18"/>
  <c r="L9" i="18"/>
  <c r="AF4" i="18"/>
  <c r="AH4" i="18" s="1"/>
  <c r="AK4" i="18" s="1"/>
  <c r="L24" i="15"/>
  <c r="L16" i="15"/>
  <c r="L8" i="15"/>
  <c r="L23" i="15"/>
  <c r="L15" i="15"/>
  <c r="L7" i="15"/>
  <c r="L22" i="15"/>
  <c r="L14" i="15"/>
  <c r="L6" i="15"/>
  <c r="L21" i="15"/>
  <c r="L13" i="15"/>
  <c r="L20" i="15"/>
  <c r="L12" i="15"/>
  <c r="L19" i="15"/>
  <c r="L11" i="15"/>
  <c r="L18" i="15"/>
  <c r="L10" i="15"/>
  <c r="L17" i="15"/>
  <c r="L9" i="15"/>
  <c r="I289" i="18"/>
  <c r="I166" i="15"/>
  <c r="I229" i="18"/>
  <c r="O114" i="18"/>
  <c r="I441" i="18"/>
  <c r="N229" i="18"/>
  <c r="O229" i="18" s="1"/>
  <c r="I139" i="15"/>
  <c r="I379" i="15"/>
  <c r="O140" i="15"/>
  <c r="I319" i="15"/>
  <c r="O168" i="15"/>
  <c r="N197" i="15"/>
  <c r="N229" i="15" s="1"/>
  <c r="AI101" i="15"/>
  <c r="I196" i="21"/>
  <c r="Y102" i="18"/>
  <c r="I107" i="21"/>
  <c r="AI69" i="15"/>
  <c r="I228" i="21"/>
  <c r="O136" i="15"/>
  <c r="O264" i="18"/>
  <c r="I319" i="21"/>
  <c r="I73" i="21"/>
  <c r="O328" i="18"/>
  <c r="O232" i="18"/>
  <c r="I409" i="15"/>
  <c r="O360" i="18"/>
  <c r="O294" i="15"/>
  <c r="I9" i="11"/>
  <c r="I10" i="11" s="1"/>
  <c r="Q72" i="5"/>
  <c r="R72" i="5" s="1"/>
  <c r="Q40" i="5"/>
  <c r="R40" i="5" s="1"/>
  <c r="I349" i="15"/>
  <c r="O168" i="18"/>
  <c r="Y70" i="18"/>
  <c r="Q104" i="5"/>
  <c r="R104" i="5" s="1"/>
  <c r="O200" i="18"/>
  <c r="O296" i="18"/>
  <c r="I167" i="18"/>
  <c r="I196" i="11"/>
  <c r="N77" i="5"/>
  <c r="N109" i="5" s="1"/>
  <c r="O109" i="5" s="1"/>
  <c r="N53" i="5"/>
  <c r="AE101" i="5"/>
  <c r="N56" i="5"/>
  <c r="O7" i="5"/>
  <c r="N89" i="5"/>
  <c r="N121" i="5" s="1"/>
  <c r="O121" i="5" s="1"/>
  <c r="N48" i="5"/>
  <c r="N81" i="5"/>
  <c r="N113" i="5" s="1"/>
  <c r="O113" i="5" s="1"/>
  <c r="T70" i="5"/>
  <c r="N41" i="5"/>
  <c r="O41" i="5" s="1"/>
  <c r="N85" i="5"/>
  <c r="N117" i="5" s="1"/>
  <c r="O117" i="5" s="1"/>
  <c r="AB69" i="5"/>
  <c r="Z70" i="5" s="1"/>
  <c r="N57" i="5"/>
  <c r="N84" i="5"/>
  <c r="N116" i="5" s="1"/>
  <c r="O116" i="5" s="1"/>
  <c r="O6" i="5"/>
  <c r="N49" i="5"/>
  <c r="N73" i="5"/>
  <c r="N105" i="5" s="1"/>
  <c r="O105" i="5" s="1"/>
  <c r="I319" i="11"/>
  <c r="I71" i="5"/>
  <c r="I349" i="11"/>
  <c r="N45" i="5"/>
  <c r="N76" i="5"/>
  <c r="N108" i="5" s="1"/>
  <c r="O108" i="5" s="1"/>
  <c r="I106" i="18"/>
  <c r="N40" i="5"/>
  <c r="O40" i="5" s="1"/>
  <c r="N71" i="5"/>
  <c r="N103" i="5" s="1"/>
  <c r="O103" i="5" s="1"/>
  <c r="I137" i="11"/>
  <c r="I138" i="21"/>
  <c r="I409" i="21"/>
  <c r="P6" i="5"/>
  <c r="Q348" i="21"/>
  <c r="R348" i="21" s="1"/>
  <c r="Q104" i="21"/>
  <c r="R104" i="21" s="1"/>
  <c r="Q439" i="21"/>
  <c r="R439" i="21" s="1"/>
  <c r="Q195" i="21"/>
  <c r="R195" i="21" s="1"/>
  <c r="Q288" i="21"/>
  <c r="R288" i="21" s="1"/>
  <c r="Q40" i="21"/>
  <c r="R40" i="21" s="1"/>
  <c r="Q378" i="21"/>
  <c r="R378" i="21" s="1"/>
  <c r="Q135" i="21"/>
  <c r="R135" i="21" s="1"/>
  <c r="Q226" i="21"/>
  <c r="R226" i="21" s="1"/>
  <c r="Q318" i="21"/>
  <c r="R318" i="21" s="1"/>
  <c r="Q72" i="21"/>
  <c r="R72" i="21" s="1"/>
  <c r="Q408" i="21"/>
  <c r="R408" i="21" s="1"/>
  <c r="Q165" i="21"/>
  <c r="R165" i="21" s="1"/>
  <c r="Q8" i="21"/>
  <c r="R8" i="21" s="1"/>
  <c r="Q257" i="21"/>
  <c r="R257" i="21" s="1"/>
  <c r="Q348" i="18"/>
  <c r="R348" i="18" s="1"/>
  <c r="Q104" i="18"/>
  <c r="R104" i="18" s="1"/>
  <c r="Q439" i="18"/>
  <c r="R439" i="18" s="1"/>
  <c r="Q195" i="18"/>
  <c r="R195" i="18" s="1"/>
  <c r="Q288" i="18"/>
  <c r="R288" i="18" s="1"/>
  <c r="Q40" i="18"/>
  <c r="R40" i="18" s="1"/>
  <c r="Q378" i="18"/>
  <c r="R378" i="18" s="1"/>
  <c r="Q135" i="18"/>
  <c r="R135" i="18" s="1"/>
  <c r="Q226" i="18"/>
  <c r="R226" i="18" s="1"/>
  <c r="Q318" i="18"/>
  <c r="R318" i="18" s="1"/>
  <c r="Q72" i="18"/>
  <c r="R72" i="18" s="1"/>
  <c r="Q408" i="18"/>
  <c r="R408" i="18" s="1"/>
  <c r="Q165" i="18"/>
  <c r="R165" i="18" s="1"/>
  <c r="Q8" i="18"/>
  <c r="R8" i="18" s="1"/>
  <c r="Q257" i="18"/>
  <c r="R257" i="18" s="1"/>
  <c r="Q9" i="5"/>
  <c r="R9" i="5" s="1"/>
  <c r="Q73" i="5"/>
  <c r="R73" i="5" s="1"/>
  <c r="Q105" i="5"/>
  <c r="R105" i="5" s="1"/>
  <c r="Q41" i="5"/>
  <c r="R41" i="5" s="1"/>
  <c r="Q226" i="11"/>
  <c r="R226" i="11" s="1"/>
  <c r="Q318" i="11"/>
  <c r="R318" i="11" s="1"/>
  <c r="Q408" i="11"/>
  <c r="R408" i="11" s="1"/>
  <c r="Q165" i="11"/>
  <c r="R165" i="11" s="1"/>
  <c r="Q257" i="11"/>
  <c r="R257" i="11" s="1"/>
  <c r="Q348" i="11"/>
  <c r="R348" i="11" s="1"/>
  <c r="Q439" i="11"/>
  <c r="R439" i="11" s="1"/>
  <c r="Q195" i="11"/>
  <c r="R195" i="11" s="1"/>
  <c r="Q288" i="11"/>
  <c r="R288" i="11" s="1"/>
  <c r="Q378" i="11"/>
  <c r="R378" i="11" s="1"/>
  <c r="Q135" i="11"/>
  <c r="R135" i="11" s="1"/>
  <c r="Q348" i="15"/>
  <c r="R348" i="15" s="1"/>
  <c r="Q104" i="15"/>
  <c r="R104" i="15" s="1"/>
  <c r="Q439" i="15"/>
  <c r="R439" i="15" s="1"/>
  <c r="Q195" i="15"/>
  <c r="R195" i="15" s="1"/>
  <c r="Q288" i="15"/>
  <c r="R288" i="15" s="1"/>
  <c r="Q40" i="15"/>
  <c r="R40" i="15" s="1"/>
  <c r="Q378" i="15"/>
  <c r="R378" i="15" s="1"/>
  <c r="Q135" i="15"/>
  <c r="R135" i="15" s="1"/>
  <c r="Q226" i="15"/>
  <c r="R226" i="15" s="1"/>
  <c r="Q318" i="15"/>
  <c r="R318" i="15" s="1"/>
  <c r="Q72" i="15"/>
  <c r="R72" i="15" s="1"/>
  <c r="Q408" i="15"/>
  <c r="R408" i="15" s="1"/>
  <c r="Q165" i="15"/>
  <c r="R165" i="15" s="1"/>
  <c r="Q8" i="15"/>
  <c r="R8" i="15" s="1"/>
  <c r="Q257" i="15"/>
  <c r="R257" i="15" s="1"/>
  <c r="Q104" i="11"/>
  <c r="R104" i="11" s="1"/>
  <c r="Q40" i="11"/>
  <c r="R40" i="11" s="1"/>
  <c r="Q72" i="11"/>
  <c r="R72" i="11" s="1"/>
  <c r="Q8" i="11"/>
  <c r="R8" i="11" s="1"/>
  <c r="N234" i="21"/>
  <c r="O202" i="21"/>
  <c r="N181" i="21"/>
  <c r="O181" i="21" s="1"/>
  <c r="O149" i="21"/>
  <c r="I8" i="21"/>
  <c r="N168" i="21"/>
  <c r="O136" i="21"/>
  <c r="AI101" i="21"/>
  <c r="Y102" i="21"/>
  <c r="N148" i="21"/>
  <c r="O116" i="21"/>
  <c r="I289" i="21"/>
  <c r="N199" i="21"/>
  <c r="O167" i="21"/>
  <c r="O177" i="21"/>
  <c r="N209" i="21"/>
  <c r="N147" i="21"/>
  <c r="O115" i="21"/>
  <c r="N137" i="21"/>
  <c r="O105" i="21"/>
  <c r="N441" i="21"/>
  <c r="O441" i="21" s="1"/>
  <c r="O409" i="21"/>
  <c r="N267" i="21"/>
  <c r="O235" i="21"/>
  <c r="N326" i="21"/>
  <c r="O294" i="21"/>
  <c r="N210" i="21"/>
  <c r="O178" i="21"/>
  <c r="N442" i="21"/>
  <c r="O442" i="21" s="1"/>
  <c r="O410" i="21"/>
  <c r="N300" i="21"/>
  <c r="O268" i="21"/>
  <c r="O205" i="21"/>
  <c r="N237" i="21"/>
  <c r="N413" i="21"/>
  <c r="O381" i="21"/>
  <c r="I351" i="21"/>
  <c r="I167" i="21"/>
  <c r="N387" i="21"/>
  <c r="O355" i="21"/>
  <c r="AK4" i="21"/>
  <c r="I259" i="21"/>
  <c r="N418" i="21"/>
  <c r="O386" i="21"/>
  <c r="O351" i="21"/>
  <c r="N383" i="21"/>
  <c r="N142" i="21"/>
  <c r="O110" i="21"/>
  <c r="N384" i="21"/>
  <c r="O352" i="21"/>
  <c r="N356" i="21"/>
  <c r="O324" i="21"/>
  <c r="N143" i="21"/>
  <c r="O111" i="21"/>
  <c r="I42" i="21"/>
  <c r="I441" i="21"/>
  <c r="AI69" i="21"/>
  <c r="Y70" i="21"/>
  <c r="N165" i="21"/>
  <c r="O133" i="21"/>
  <c r="AI133" i="21"/>
  <c r="N291" i="18"/>
  <c r="O259" i="18"/>
  <c r="I43" i="18"/>
  <c r="N424" i="18"/>
  <c r="O392" i="18"/>
  <c r="N332" i="18"/>
  <c r="O300" i="18"/>
  <c r="N171" i="18"/>
  <c r="O139" i="18"/>
  <c r="N137" i="18"/>
  <c r="O105" i="18"/>
  <c r="N167" i="18"/>
  <c r="O135" i="18"/>
  <c r="I258" i="18"/>
  <c r="O120" i="18"/>
  <c r="N152" i="18"/>
  <c r="O152" i="18" s="1"/>
  <c r="O384" i="18"/>
  <c r="N416" i="18"/>
  <c r="I10" i="18"/>
  <c r="N290" i="18"/>
  <c r="O258" i="18"/>
  <c r="AI102" i="18"/>
  <c r="N134" i="18"/>
  <c r="O102" i="18"/>
  <c r="O109" i="18"/>
  <c r="N141" i="18"/>
  <c r="I140" i="18"/>
  <c r="N147" i="18"/>
  <c r="O115" i="18"/>
  <c r="I196" i="18"/>
  <c r="I319" i="18"/>
  <c r="N143" i="18"/>
  <c r="O111" i="18"/>
  <c r="N178" i="18"/>
  <c r="O146" i="18"/>
  <c r="I410" i="18"/>
  <c r="I380" i="18"/>
  <c r="N144" i="18"/>
  <c r="O112" i="18"/>
  <c r="N138" i="18"/>
  <c r="O106" i="18"/>
  <c r="N351" i="18"/>
  <c r="O319" i="18"/>
  <c r="N414" i="18"/>
  <c r="O382" i="18"/>
  <c r="AK4" i="15"/>
  <c r="N180" i="15"/>
  <c r="O148" i="15"/>
  <c r="N446" i="15"/>
  <c r="O446" i="15" s="1"/>
  <c r="O414" i="15"/>
  <c r="N363" i="15"/>
  <c r="O331" i="15"/>
  <c r="I289" i="15"/>
  <c r="N142" i="15"/>
  <c r="O110" i="15"/>
  <c r="N137" i="15"/>
  <c r="O105" i="15"/>
  <c r="N204" i="15"/>
  <c r="O172" i="15"/>
  <c r="I74" i="15"/>
  <c r="I9" i="15"/>
  <c r="O177" i="15"/>
  <c r="N209" i="15"/>
  <c r="N143" i="15"/>
  <c r="O111" i="15"/>
  <c r="N260" i="15"/>
  <c r="O228" i="15"/>
  <c r="N232" i="15"/>
  <c r="O200" i="15"/>
  <c r="N323" i="15"/>
  <c r="O291" i="15"/>
  <c r="N295" i="15"/>
  <c r="O263" i="15"/>
  <c r="N304" i="15"/>
  <c r="O304" i="15" s="1"/>
  <c r="O272" i="15"/>
  <c r="I197" i="15"/>
  <c r="N211" i="15"/>
  <c r="O179" i="15"/>
  <c r="N358" i="15"/>
  <c r="O326" i="15"/>
  <c r="N386" i="15"/>
  <c r="O354" i="15"/>
  <c r="N237" i="15"/>
  <c r="O205" i="15"/>
  <c r="N170" i="15"/>
  <c r="O138" i="15"/>
  <c r="I42" i="15"/>
  <c r="I105" i="15"/>
  <c r="N178" i="15"/>
  <c r="O146" i="15"/>
  <c r="N150" i="15"/>
  <c r="O118" i="15"/>
  <c r="N417" i="15"/>
  <c r="O385" i="15"/>
  <c r="I227" i="15"/>
  <c r="O117" i="11"/>
  <c r="N149" i="11"/>
  <c r="O233" i="11"/>
  <c r="N265" i="11"/>
  <c r="O116" i="11"/>
  <c r="N148" i="11"/>
  <c r="O109" i="11"/>
  <c r="N141" i="11"/>
  <c r="O120" i="11"/>
  <c r="N152" i="11"/>
  <c r="O152" i="11" s="1"/>
  <c r="O111" i="11"/>
  <c r="N143" i="11"/>
  <c r="N445" i="11"/>
  <c r="O445" i="11" s="1"/>
  <c r="O413" i="11"/>
  <c r="N388" i="11"/>
  <c r="O356" i="11"/>
  <c r="O107" i="11"/>
  <c r="N139" i="11"/>
  <c r="O104" i="11"/>
  <c r="N136" i="11"/>
  <c r="O112" i="11"/>
  <c r="N144" i="11"/>
  <c r="O106" i="11"/>
  <c r="N138" i="11"/>
  <c r="N182" i="11"/>
  <c r="O182" i="11" s="1"/>
  <c r="O150" i="11"/>
  <c r="N414" i="11"/>
  <c r="O382" i="11"/>
  <c r="N172" i="11"/>
  <c r="O140" i="11"/>
  <c r="O113" i="11"/>
  <c r="N145" i="11"/>
  <c r="O114" i="11"/>
  <c r="N146" i="11"/>
  <c r="N263" i="11"/>
  <c r="O231" i="11"/>
  <c r="N174" i="11"/>
  <c r="O142" i="11"/>
  <c r="N326" i="11"/>
  <c r="O294" i="11"/>
  <c r="N258" i="11"/>
  <c r="O226" i="11"/>
  <c r="O119" i="11"/>
  <c r="N151" i="11"/>
  <c r="O151" i="11" s="1"/>
  <c r="O101" i="11"/>
  <c r="AA101" i="11" s="1"/>
  <c r="AI101" i="11" s="1"/>
  <c r="N133" i="11"/>
  <c r="N355" i="11"/>
  <c r="O323" i="11"/>
  <c r="N179" i="11"/>
  <c r="O147" i="11"/>
  <c r="I441" i="11"/>
  <c r="I410" i="11"/>
  <c r="I380" i="11"/>
  <c r="I258" i="11"/>
  <c r="I290" i="11"/>
  <c r="I229" i="11"/>
  <c r="I167" i="11"/>
  <c r="I42" i="11"/>
  <c r="I73" i="11"/>
  <c r="Y70" i="11"/>
  <c r="AI69" i="11"/>
  <c r="AK4" i="11"/>
  <c r="I105" i="11"/>
  <c r="P71" i="5"/>
  <c r="J19" i="5"/>
  <c r="K19" i="5" s="1"/>
  <c r="J5" i="5"/>
  <c r="J51" i="5"/>
  <c r="K51" i="5" s="1"/>
  <c r="J43" i="5"/>
  <c r="K43" i="5" s="1"/>
  <c r="N54" i="5"/>
  <c r="N46" i="5"/>
  <c r="N69" i="5"/>
  <c r="N101" i="5" s="1"/>
  <c r="O101" i="5" s="1"/>
  <c r="AA101" i="5" s="1"/>
  <c r="AI101" i="5" s="1"/>
  <c r="N82" i="5"/>
  <c r="N114" i="5" s="1"/>
  <c r="O114" i="5" s="1"/>
  <c r="N74" i="5"/>
  <c r="N106" i="5" s="1"/>
  <c r="O106" i="5" s="1"/>
  <c r="J14" i="5"/>
  <c r="K14" i="5" s="1"/>
  <c r="J57" i="5"/>
  <c r="K57" i="5" s="1"/>
  <c r="J49" i="5"/>
  <c r="K49" i="5" s="1"/>
  <c r="J41" i="5"/>
  <c r="K41" i="5" s="1"/>
  <c r="N52" i="5"/>
  <c r="N44" i="5"/>
  <c r="N88" i="5"/>
  <c r="N120" i="5" s="1"/>
  <c r="O120" i="5" s="1"/>
  <c r="N80" i="5"/>
  <c r="N112" i="5" s="1"/>
  <c r="O112" i="5" s="1"/>
  <c r="N72" i="5"/>
  <c r="N104" i="5" s="1"/>
  <c r="O104" i="5" s="1"/>
  <c r="P108" i="5"/>
  <c r="J13" i="5"/>
  <c r="K13" i="5" s="1"/>
  <c r="J56" i="5"/>
  <c r="K56" i="5" s="1"/>
  <c r="J48" i="5"/>
  <c r="K48" i="5" s="1"/>
  <c r="J40" i="5"/>
  <c r="K40" i="5" s="1"/>
  <c r="N51" i="5"/>
  <c r="N43" i="5"/>
  <c r="N87" i="5"/>
  <c r="N119" i="5" s="1"/>
  <c r="O119" i="5" s="1"/>
  <c r="N79" i="5"/>
  <c r="N111" i="5" s="1"/>
  <c r="O111" i="5" s="1"/>
  <c r="J12" i="5"/>
  <c r="K12" i="5" s="1"/>
  <c r="J55" i="5"/>
  <c r="K55" i="5" s="1"/>
  <c r="J47" i="5"/>
  <c r="K47" i="5" s="1"/>
  <c r="J39" i="5"/>
  <c r="K39" i="5" s="1"/>
  <c r="J84" i="5"/>
  <c r="K84" i="5" s="1"/>
  <c r="J76" i="5"/>
  <c r="K76" i="5" s="1"/>
  <c r="N38" i="5"/>
  <c r="O38" i="5" s="1"/>
  <c r="N50" i="5"/>
  <c r="N42" i="5"/>
  <c r="N86" i="5"/>
  <c r="N118" i="5" s="1"/>
  <c r="O118" i="5" s="1"/>
  <c r="N78" i="5"/>
  <c r="N110" i="5" s="1"/>
  <c r="O110" i="5" s="1"/>
  <c r="N70" i="5"/>
  <c r="N102" i="5" s="1"/>
  <c r="O107" i="5"/>
  <c r="J20" i="5"/>
  <c r="K20" i="5" s="1"/>
  <c r="J6" i="5"/>
  <c r="K6" i="5" s="1"/>
  <c r="J52" i="5"/>
  <c r="K52" i="5" s="1"/>
  <c r="J89" i="5"/>
  <c r="K89" i="5" s="1"/>
  <c r="J81" i="5"/>
  <c r="K81" i="5" s="1"/>
  <c r="N55" i="5"/>
  <c r="N47" i="5"/>
  <c r="N39" i="5"/>
  <c r="O39" i="5" s="1"/>
  <c r="N83" i="5"/>
  <c r="N115" i="5" s="1"/>
  <c r="O115" i="5" s="1"/>
  <c r="T102" i="5"/>
  <c r="AD101" i="5"/>
  <c r="P120" i="5"/>
  <c r="P109" i="5"/>
  <c r="P121" i="5"/>
  <c r="P110" i="5"/>
  <c r="P102" i="5"/>
  <c r="P118" i="5"/>
  <c r="P115" i="5"/>
  <c r="P107" i="5"/>
  <c r="P101" i="5"/>
  <c r="AB101" i="5" s="1"/>
  <c r="Z102" i="5" s="1"/>
  <c r="J4" i="5"/>
  <c r="K4" i="5" s="1"/>
  <c r="J17" i="5"/>
  <c r="K17" i="5" s="1"/>
  <c r="J9" i="5"/>
  <c r="K9" i="5" s="1"/>
  <c r="J24" i="5"/>
  <c r="K24" i="5" s="1"/>
  <c r="J16" i="5"/>
  <c r="K16" i="5" s="1"/>
  <c r="J8" i="5"/>
  <c r="K8" i="5" s="1"/>
  <c r="J23" i="5"/>
  <c r="K23" i="5" s="1"/>
  <c r="J15" i="5"/>
  <c r="K15" i="5" s="1"/>
  <c r="K18" i="5"/>
  <c r="AD69" i="5"/>
  <c r="K87" i="5"/>
  <c r="K75" i="5"/>
  <c r="K78" i="5"/>
  <c r="P78" i="5"/>
  <c r="P89" i="5"/>
  <c r="P70" i="5"/>
  <c r="P73" i="5"/>
  <c r="P81" i="5"/>
  <c r="K69" i="5"/>
  <c r="AE69" i="5" s="1"/>
  <c r="AF37" i="5"/>
  <c r="K45" i="5"/>
  <c r="K54" i="5"/>
  <c r="K44" i="5"/>
  <c r="K22" i="5"/>
  <c r="K46" i="5"/>
  <c r="K7" i="5"/>
  <c r="K11" i="5"/>
  <c r="K21" i="5"/>
  <c r="K50" i="5"/>
  <c r="K42" i="5"/>
  <c r="K53" i="5"/>
  <c r="O9" i="5"/>
  <c r="P7" i="5"/>
  <c r="P15" i="5"/>
  <c r="O8" i="5"/>
  <c r="P8" i="5"/>
  <c r="P16" i="5"/>
  <c r="P11" i="5"/>
  <c r="P19" i="5"/>
  <c r="P22" i="5"/>
  <c r="P9" i="5"/>
  <c r="P17" i="5"/>
  <c r="P20" i="5"/>
  <c r="P48" i="5"/>
  <c r="P45" i="5"/>
  <c r="P40" i="5"/>
  <c r="P49" i="5"/>
  <c r="P41" i="5"/>
  <c r="P53" i="5"/>
  <c r="P50" i="5"/>
  <c r="P42" i="5"/>
  <c r="P55" i="5"/>
  <c r="P38" i="5"/>
  <c r="P44" i="5"/>
  <c r="P56" i="5"/>
  <c r="P52" i="5"/>
  <c r="P37" i="5"/>
  <c r="AB37" i="5" s="1"/>
  <c r="Z38" i="5" s="1"/>
  <c r="P39" i="5"/>
  <c r="P47" i="5"/>
  <c r="O37" i="5"/>
  <c r="AA37" i="5" s="1"/>
  <c r="P43" i="5"/>
  <c r="P51" i="5"/>
  <c r="P54" i="5"/>
  <c r="P46" i="5"/>
  <c r="P57" i="5"/>
  <c r="I350" i="18" l="1"/>
  <c r="I383" i="21"/>
  <c r="I441" i="15"/>
  <c r="I290" i="18"/>
  <c r="I75" i="18"/>
  <c r="I259" i="15"/>
  <c r="I320" i="15"/>
  <c r="I167" i="15"/>
  <c r="I230" i="18"/>
  <c r="N261" i="18"/>
  <c r="O261" i="18" s="1"/>
  <c r="I442" i="18"/>
  <c r="I380" i="15"/>
  <c r="I140" i="15"/>
  <c r="O197" i="15"/>
  <c r="I197" i="21"/>
  <c r="I108" i="21"/>
  <c r="I74" i="21"/>
  <c r="I229" i="21"/>
  <c r="I350" i="15"/>
  <c r="I320" i="21"/>
  <c r="I168" i="18"/>
  <c r="I410" i="15"/>
  <c r="AH101" i="5"/>
  <c r="AK101" i="5" s="1"/>
  <c r="O73" i="5"/>
  <c r="I197" i="11"/>
  <c r="I138" i="11"/>
  <c r="O72" i="5"/>
  <c r="AI102" i="5"/>
  <c r="O102" i="5"/>
  <c r="AI38" i="5"/>
  <c r="I72" i="5"/>
  <c r="I350" i="11"/>
  <c r="I139" i="21"/>
  <c r="O71" i="5"/>
  <c r="I410" i="21"/>
  <c r="I107" i="18"/>
  <c r="I320" i="11"/>
  <c r="Y102" i="11"/>
  <c r="Q440" i="21"/>
  <c r="R440" i="21" s="1"/>
  <c r="Q196" i="21"/>
  <c r="R196" i="21" s="1"/>
  <c r="Q289" i="21"/>
  <c r="R289" i="21" s="1"/>
  <c r="Q41" i="21"/>
  <c r="R41" i="21" s="1"/>
  <c r="Q379" i="21"/>
  <c r="R379" i="21" s="1"/>
  <c r="Q136" i="21"/>
  <c r="R136" i="21" s="1"/>
  <c r="Q227" i="21"/>
  <c r="R227" i="21" s="1"/>
  <c r="Q319" i="21"/>
  <c r="R319" i="21" s="1"/>
  <c r="Q73" i="21"/>
  <c r="R73" i="21" s="1"/>
  <c r="Q409" i="21"/>
  <c r="R409" i="21" s="1"/>
  <c r="Q166" i="21"/>
  <c r="R166" i="21" s="1"/>
  <c r="Q9" i="21"/>
  <c r="R9" i="21" s="1"/>
  <c r="Q258" i="21"/>
  <c r="R258" i="21" s="1"/>
  <c r="Q349" i="21"/>
  <c r="R349" i="21" s="1"/>
  <c r="Q105" i="21"/>
  <c r="R105" i="21" s="1"/>
  <c r="Q440" i="18"/>
  <c r="R440" i="18" s="1"/>
  <c r="Q196" i="18"/>
  <c r="R196" i="18" s="1"/>
  <c r="Q289" i="18"/>
  <c r="R289" i="18" s="1"/>
  <c r="Q41" i="18"/>
  <c r="R41" i="18" s="1"/>
  <c r="Q379" i="18"/>
  <c r="R379" i="18" s="1"/>
  <c r="Q136" i="18"/>
  <c r="R136" i="18" s="1"/>
  <c r="Q227" i="18"/>
  <c r="R227" i="18" s="1"/>
  <c r="Q319" i="18"/>
  <c r="R319" i="18" s="1"/>
  <c r="Q73" i="18"/>
  <c r="R73" i="18" s="1"/>
  <c r="Q409" i="18"/>
  <c r="R409" i="18" s="1"/>
  <c r="Q166" i="18"/>
  <c r="R166" i="18" s="1"/>
  <c r="Q9" i="18"/>
  <c r="R9" i="18" s="1"/>
  <c r="Q258" i="18"/>
  <c r="R258" i="18" s="1"/>
  <c r="Q349" i="18"/>
  <c r="R349" i="18" s="1"/>
  <c r="Q105" i="18"/>
  <c r="R105" i="18" s="1"/>
  <c r="Q10" i="5"/>
  <c r="R10" i="5" s="1"/>
  <c r="Q74" i="5"/>
  <c r="R74" i="5" s="1"/>
  <c r="Q106" i="5"/>
  <c r="R106" i="5" s="1"/>
  <c r="Q42" i="5"/>
  <c r="R42" i="5" s="1"/>
  <c r="Q379" i="11"/>
  <c r="R379" i="11" s="1"/>
  <c r="Q136" i="11"/>
  <c r="R136" i="11" s="1"/>
  <c r="Q227" i="11"/>
  <c r="R227" i="11" s="1"/>
  <c r="Q319" i="11"/>
  <c r="R319" i="11" s="1"/>
  <c r="Q409" i="11"/>
  <c r="R409" i="11" s="1"/>
  <c r="Q166" i="11"/>
  <c r="R166" i="11" s="1"/>
  <c r="Q258" i="11"/>
  <c r="R258" i="11" s="1"/>
  <c r="Q349" i="11"/>
  <c r="R349" i="11" s="1"/>
  <c r="Q440" i="11"/>
  <c r="R440" i="11" s="1"/>
  <c r="Q196" i="11"/>
  <c r="R196" i="11" s="1"/>
  <c r="Q289" i="11"/>
  <c r="R289" i="11" s="1"/>
  <c r="Q440" i="15"/>
  <c r="R440" i="15" s="1"/>
  <c r="Q196" i="15"/>
  <c r="R196" i="15" s="1"/>
  <c r="Q289" i="15"/>
  <c r="R289" i="15" s="1"/>
  <c r="Q41" i="15"/>
  <c r="R41" i="15" s="1"/>
  <c r="Q379" i="15"/>
  <c r="R379" i="15" s="1"/>
  <c r="Q136" i="15"/>
  <c r="R136" i="15" s="1"/>
  <c r="Q227" i="15"/>
  <c r="R227" i="15" s="1"/>
  <c r="Q319" i="15"/>
  <c r="R319" i="15" s="1"/>
  <c r="Q73" i="15"/>
  <c r="R73" i="15" s="1"/>
  <c r="Q409" i="15"/>
  <c r="R409" i="15" s="1"/>
  <c r="Q166" i="15"/>
  <c r="R166" i="15" s="1"/>
  <c r="Q9" i="15"/>
  <c r="R9" i="15" s="1"/>
  <c r="Q258" i="15"/>
  <c r="R258" i="15" s="1"/>
  <c r="Q349" i="15"/>
  <c r="R349" i="15" s="1"/>
  <c r="Q105" i="15"/>
  <c r="R105" i="15" s="1"/>
  <c r="Q105" i="11"/>
  <c r="R105" i="11" s="1"/>
  <c r="Q41" i="11"/>
  <c r="R41" i="11" s="1"/>
  <c r="Q73" i="11"/>
  <c r="R73" i="11" s="1"/>
  <c r="Q9" i="11"/>
  <c r="R9" i="11" s="1"/>
  <c r="N231" i="21"/>
  <c r="O199" i="21"/>
  <c r="O210" i="21"/>
  <c r="N242" i="21"/>
  <c r="N299" i="21"/>
  <c r="O267" i="21"/>
  <c r="N388" i="21"/>
  <c r="O356" i="21"/>
  <c r="N174" i="21"/>
  <c r="O142" i="21"/>
  <c r="N419" i="21"/>
  <c r="O387" i="21"/>
  <c r="N180" i="21"/>
  <c r="O148" i="21"/>
  <c r="I43" i="21"/>
  <c r="N450" i="21"/>
  <c r="O450" i="21" s="1"/>
  <c r="O418" i="21"/>
  <c r="I290" i="21"/>
  <c r="N175" i="21"/>
  <c r="O143" i="21"/>
  <c r="N415" i="21"/>
  <c r="O383" i="21"/>
  <c r="I260" i="21"/>
  <c r="I352" i="21"/>
  <c r="N269" i="21"/>
  <c r="O237" i="21"/>
  <c r="N332" i="21"/>
  <c r="O300" i="21"/>
  <c r="N169" i="21"/>
  <c r="O137" i="21"/>
  <c r="I442" i="21"/>
  <c r="N358" i="21"/>
  <c r="O326" i="21"/>
  <c r="I168" i="21"/>
  <c r="N197" i="21"/>
  <c r="O165" i="21"/>
  <c r="O147" i="21"/>
  <c r="N179" i="21"/>
  <c r="I9" i="21"/>
  <c r="N266" i="21"/>
  <c r="O234" i="21"/>
  <c r="N416" i="21"/>
  <c r="O384" i="21"/>
  <c r="N445" i="21"/>
  <c r="O445" i="21" s="1"/>
  <c r="O413" i="21"/>
  <c r="N241" i="21"/>
  <c r="O209" i="21"/>
  <c r="N200" i="21"/>
  <c r="O168" i="21"/>
  <c r="N176" i="18"/>
  <c r="O144" i="18"/>
  <c r="N179" i="18"/>
  <c r="O147" i="18"/>
  <c r="N364" i="18"/>
  <c r="O364" i="18" s="1"/>
  <c r="O332" i="18"/>
  <c r="N170" i="18"/>
  <c r="O138" i="18"/>
  <c r="N210" i="18"/>
  <c r="O178" i="18"/>
  <c r="I320" i="18"/>
  <c r="O137" i="18"/>
  <c r="N169" i="18"/>
  <c r="N323" i="18"/>
  <c r="O291" i="18"/>
  <c r="I259" i="18"/>
  <c r="I411" i="18"/>
  <c r="N173" i="18"/>
  <c r="O141" i="18"/>
  <c r="N166" i="18"/>
  <c r="O134" i="18"/>
  <c r="O414" i="18"/>
  <c r="N446" i="18"/>
  <c r="O446" i="18" s="1"/>
  <c r="O351" i="18"/>
  <c r="N383" i="18"/>
  <c r="I141" i="18"/>
  <c r="I381" i="18"/>
  <c r="N175" i="18"/>
  <c r="O143" i="18"/>
  <c r="I197" i="18"/>
  <c r="N199" i="18"/>
  <c r="O167" i="18"/>
  <c r="N456" i="18"/>
  <c r="O456" i="18" s="1"/>
  <c r="O424" i="18"/>
  <c r="N322" i="18"/>
  <c r="O290" i="18"/>
  <c r="I11" i="18"/>
  <c r="N448" i="18"/>
  <c r="O448" i="18" s="1"/>
  <c r="O416" i="18"/>
  <c r="O171" i="18"/>
  <c r="N203" i="18"/>
  <c r="I44" i="18"/>
  <c r="N212" i="15"/>
  <c r="O212" i="15" s="1"/>
  <c r="O180" i="15"/>
  <c r="N390" i="15"/>
  <c r="O358" i="15"/>
  <c r="O209" i="15"/>
  <c r="N241" i="15"/>
  <c r="N236" i="15"/>
  <c r="O204" i="15"/>
  <c r="I228" i="15"/>
  <c r="I290" i="15"/>
  <c r="I43" i="15"/>
  <c r="N269" i="15"/>
  <c r="O237" i="15"/>
  <c r="I198" i="15"/>
  <c r="N261" i="15"/>
  <c r="O229" i="15"/>
  <c r="I10" i="15"/>
  <c r="N202" i="15"/>
  <c r="O170" i="15"/>
  <c r="N175" i="15"/>
  <c r="O143" i="15"/>
  <c r="N210" i="15"/>
  <c r="O178" i="15"/>
  <c r="N327" i="15"/>
  <c r="O295" i="15"/>
  <c r="N449" i="15"/>
  <c r="O449" i="15" s="1"/>
  <c r="O417" i="15"/>
  <c r="I106" i="15"/>
  <c r="N418" i="15"/>
  <c r="O386" i="15"/>
  <c r="N292" i="15"/>
  <c r="O260" i="15"/>
  <c r="N169" i="15"/>
  <c r="O137" i="15"/>
  <c r="N182" i="15"/>
  <c r="O182" i="15" s="1"/>
  <c r="O150" i="15"/>
  <c r="N174" i="15"/>
  <c r="O142" i="15"/>
  <c r="N395" i="15"/>
  <c r="O395" i="15" s="1"/>
  <c r="O363" i="15"/>
  <c r="N243" i="15"/>
  <c r="O243" i="15" s="1"/>
  <c r="O211" i="15"/>
  <c r="I75" i="15"/>
  <c r="O232" i="15"/>
  <c r="N264" i="15"/>
  <c r="N355" i="15"/>
  <c r="O323" i="15"/>
  <c r="N171" i="11"/>
  <c r="O139" i="11"/>
  <c r="N180" i="11"/>
  <c r="O148" i="11"/>
  <c r="N206" i="11"/>
  <c r="O174" i="11"/>
  <c r="N204" i="11"/>
  <c r="O172" i="11"/>
  <c r="N295" i="11"/>
  <c r="O263" i="11"/>
  <c r="N446" i="11"/>
  <c r="O446" i="11" s="1"/>
  <c r="O414" i="11"/>
  <c r="N420" i="11"/>
  <c r="O388" i="11"/>
  <c r="N387" i="11"/>
  <c r="O355" i="11"/>
  <c r="N290" i="11"/>
  <c r="O258" i="11"/>
  <c r="O146" i="11"/>
  <c r="N178" i="11"/>
  <c r="N176" i="11"/>
  <c r="O144" i="11"/>
  <c r="N181" i="11"/>
  <c r="O181" i="11" s="1"/>
  <c r="O149" i="11"/>
  <c r="N165" i="11"/>
  <c r="O133" i="11"/>
  <c r="AI133" i="11"/>
  <c r="N211" i="11"/>
  <c r="O179" i="11"/>
  <c r="N170" i="11"/>
  <c r="O138" i="11"/>
  <c r="N297" i="11"/>
  <c r="O265" i="11"/>
  <c r="N177" i="11"/>
  <c r="O145" i="11"/>
  <c r="N168" i="11"/>
  <c r="O136" i="11"/>
  <c r="N173" i="11"/>
  <c r="O141" i="11"/>
  <c r="N175" i="11"/>
  <c r="O143" i="11"/>
  <c r="N358" i="11"/>
  <c r="O326" i="11"/>
  <c r="I442" i="11"/>
  <c r="I411" i="11"/>
  <c r="I381" i="11"/>
  <c r="I259" i="11"/>
  <c r="I291" i="11"/>
  <c r="I230" i="11"/>
  <c r="I168" i="11"/>
  <c r="I11" i="11"/>
  <c r="I74" i="11"/>
  <c r="I106" i="11"/>
  <c r="I43" i="11"/>
  <c r="O69" i="5"/>
  <c r="AA69" i="5" s="1"/>
  <c r="Y70" i="5" s="1"/>
  <c r="O74" i="5"/>
  <c r="Y102" i="5"/>
  <c r="O70" i="5"/>
  <c r="AI70" i="5"/>
  <c r="AH69" i="5"/>
  <c r="O75" i="5"/>
  <c r="AE37" i="5"/>
  <c r="AD37" i="5"/>
  <c r="O10" i="5"/>
  <c r="O44" i="5"/>
  <c r="O45" i="5"/>
  <c r="O43" i="5"/>
  <c r="O42" i="5"/>
  <c r="Y38" i="5"/>
  <c r="AI37" i="5"/>
  <c r="I351" i="18" l="1"/>
  <c r="I384" i="21"/>
  <c r="I442" i="15"/>
  <c r="I291" i="18"/>
  <c r="I260" i="15"/>
  <c r="I76" i="18"/>
  <c r="I168" i="15"/>
  <c r="I231" i="18"/>
  <c r="I321" i="15"/>
  <c r="N293" i="18"/>
  <c r="O293" i="18" s="1"/>
  <c r="I381" i="15"/>
  <c r="I443" i="18"/>
  <c r="I141" i="15"/>
  <c r="I109" i="21"/>
  <c r="I198" i="21"/>
  <c r="I351" i="15"/>
  <c r="I75" i="21"/>
  <c r="I230" i="21"/>
  <c r="I411" i="15"/>
  <c r="I169" i="18"/>
  <c r="I321" i="21"/>
  <c r="I139" i="11"/>
  <c r="I198" i="11"/>
  <c r="I108" i="18"/>
  <c r="I73" i="5"/>
  <c r="I351" i="11"/>
  <c r="I411" i="21"/>
  <c r="I321" i="11"/>
  <c r="I140" i="21"/>
  <c r="AI69" i="5"/>
  <c r="AK69" i="5" s="1"/>
  <c r="Q290" i="21"/>
  <c r="R290" i="21" s="1"/>
  <c r="Q42" i="21"/>
  <c r="R42" i="21" s="1"/>
  <c r="Q380" i="21"/>
  <c r="R380" i="21" s="1"/>
  <c r="Q137" i="21"/>
  <c r="R137" i="21" s="1"/>
  <c r="Q228" i="21"/>
  <c r="R228" i="21" s="1"/>
  <c r="Q320" i="21"/>
  <c r="R320" i="21" s="1"/>
  <c r="Q74" i="21"/>
  <c r="R74" i="21" s="1"/>
  <c r="Q410" i="21"/>
  <c r="R410" i="21" s="1"/>
  <c r="Q167" i="21"/>
  <c r="R167" i="21" s="1"/>
  <c r="Q10" i="21"/>
  <c r="R10" i="21" s="1"/>
  <c r="Q259" i="21"/>
  <c r="R259" i="21" s="1"/>
  <c r="Q350" i="21"/>
  <c r="R350" i="21" s="1"/>
  <c r="Q106" i="21"/>
  <c r="R106" i="21" s="1"/>
  <c r="Q441" i="21"/>
  <c r="R441" i="21" s="1"/>
  <c r="Q197" i="21"/>
  <c r="R197" i="21" s="1"/>
  <c r="Q290" i="18"/>
  <c r="R290" i="18" s="1"/>
  <c r="Q42" i="18"/>
  <c r="R42" i="18" s="1"/>
  <c r="Q380" i="18"/>
  <c r="R380" i="18" s="1"/>
  <c r="Q137" i="18"/>
  <c r="R137" i="18" s="1"/>
  <c r="Q228" i="18"/>
  <c r="R228" i="18" s="1"/>
  <c r="Q320" i="18"/>
  <c r="R320" i="18" s="1"/>
  <c r="Q74" i="18"/>
  <c r="R74" i="18" s="1"/>
  <c r="Q410" i="18"/>
  <c r="R410" i="18" s="1"/>
  <c r="Q167" i="18"/>
  <c r="R167" i="18" s="1"/>
  <c r="Q10" i="18"/>
  <c r="R10" i="18" s="1"/>
  <c r="Q259" i="18"/>
  <c r="R259" i="18" s="1"/>
  <c r="Q350" i="18"/>
  <c r="R350" i="18" s="1"/>
  <c r="Q106" i="18"/>
  <c r="R106" i="18" s="1"/>
  <c r="Q441" i="18"/>
  <c r="R441" i="18" s="1"/>
  <c r="Q197" i="18"/>
  <c r="R197" i="18" s="1"/>
  <c r="Q11" i="5"/>
  <c r="R11" i="5" s="1"/>
  <c r="Q43" i="5"/>
  <c r="R43" i="5" s="1"/>
  <c r="Q75" i="5"/>
  <c r="R75" i="5" s="1"/>
  <c r="Q107" i="5"/>
  <c r="R107" i="5" s="1"/>
  <c r="Q290" i="11"/>
  <c r="R290" i="11" s="1"/>
  <c r="Q380" i="11"/>
  <c r="R380" i="11" s="1"/>
  <c r="Q137" i="11"/>
  <c r="R137" i="11" s="1"/>
  <c r="Q228" i="11"/>
  <c r="R228" i="11" s="1"/>
  <c r="Q320" i="11"/>
  <c r="R320" i="11" s="1"/>
  <c r="Q410" i="11"/>
  <c r="R410" i="11" s="1"/>
  <c r="Q167" i="11"/>
  <c r="R167" i="11" s="1"/>
  <c r="Q259" i="11"/>
  <c r="R259" i="11" s="1"/>
  <c r="Q350" i="11"/>
  <c r="R350" i="11" s="1"/>
  <c r="Q441" i="11"/>
  <c r="R441" i="11" s="1"/>
  <c r="Q197" i="11"/>
  <c r="R197" i="11" s="1"/>
  <c r="Q290" i="15"/>
  <c r="R290" i="15" s="1"/>
  <c r="Q42" i="15"/>
  <c r="R42" i="15" s="1"/>
  <c r="Q380" i="15"/>
  <c r="R380" i="15" s="1"/>
  <c r="Q137" i="15"/>
  <c r="R137" i="15" s="1"/>
  <c r="Q228" i="15"/>
  <c r="R228" i="15" s="1"/>
  <c r="Q320" i="15"/>
  <c r="R320" i="15" s="1"/>
  <c r="Q74" i="15"/>
  <c r="R74" i="15" s="1"/>
  <c r="Q410" i="15"/>
  <c r="R410" i="15" s="1"/>
  <c r="Q167" i="15"/>
  <c r="R167" i="15" s="1"/>
  <c r="Q10" i="15"/>
  <c r="R10" i="15" s="1"/>
  <c r="Q259" i="15"/>
  <c r="R259" i="15" s="1"/>
  <c r="Q350" i="15"/>
  <c r="R350" i="15" s="1"/>
  <c r="Q106" i="15"/>
  <c r="R106" i="15" s="1"/>
  <c r="Q441" i="15"/>
  <c r="R441" i="15" s="1"/>
  <c r="Q197" i="15"/>
  <c r="R197" i="15" s="1"/>
  <c r="Q42" i="11"/>
  <c r="R42" i="11" s="1"/>
  <c r="Q74" i="11"/>
  <c r="R74" i="11" s="1"/>
  <c r="Q10" i="11"/>
  <c r="R10" i="11" s="1"/>
  <c r="Q106" i="11"/>
  <c r="R106" i="11" s="1"/>
  <c r="O266" i="21"/>
  <c r="N298" i="21"/>
  <c r="O169" i="21"/>
  <c r="N201" i="21"/>
  <c r="I261" i="21"/>
  <c r="I291" i="21"/>
  <c r="N263" i="21"/>
  <c r="O231" i="21"/>
  <c r="N447" i="21"/>
  <c r="O447" i="21" s="1"/>
  <c r="O415" i="21"/>
  <c r="N212" i="21"/>
  <c r="O212" i="21" s="1"/>
  <c r="O180" i="21"/>
  <c r="N364" i="21"/>
  <c r="O364" i="21" s="1"/>
  <c r="O332" i="21"/>
  <c r="N451" i="21"/>
  <c r="O451" i="21" s="1"/>
  <c r="O419" i="21"/>
  <c r="N420" i="21"/>
  <c r="O388" i="21"/>
  <c r="I443" i="21"/>
  <c r="O200" i="21"/>
  <c r="N232" i="21"/>
  <c r="N390" i="21"/>
  <c r="O358" i="21"/>
  <c r="I10" i="21"/>
  <c r="I169" i="21"/>
  <c r="N206" i="21"/>
  <c r="O174" i="21"/>
  <c r="N229" i="21"/>
  <c r="O197" i="21"/>
  <c r="N273" i="21"/>
  <c r="O241" i="21"/>
  <c r="N301" i="21"/>
  <c r="O269" i="21"/>
  <c r="N274" i="21"/>
  <c r="O274" i="21" s="1"/>
  <c r="O242" i="21"/>
  <c r="N211" i="21"/>
  <c r="O179" i="21"/>
  <c r="N207" i="21"/>
  <c r="O175" i="21"/>
  <c r="I44" i="21"/>
  <c r="N448" i="21"/>
  <c r="O448" i="21" s="1"/>
  <c r="O416" i="21"/>
  <c r="I353" i="21"/>
  <c r="N331" i="21"/>
  <c r="O299" i="21"/>
  <c r="I412" i="18"/>
  <c r="I382" i="18"/>
  <c r="I142" i="18"/>
  <c r="I12" i="18"/>
  <c r="N415" i="18"/>
  <c r="O383" i="18"/>
  <c r="N355" i="18"/>
  <c r="O323" i="18"/>
  <c r="N208" i="18"/>
  <c r="O176" i="18"/>
  <c r="N198" i="18"/>
  <c r="O166" i="18"/>
  <c r="N242" i="18"/>
  <c r="O210" i="18"/>
  <c r="N211" i="18"/>
  <c r="O179" i="18"/>
  <c r="I198" i="18"/>
  <c r="I45" i="18"/>
  <c r="N354" i="18"/>
  <c r="O322" i="18"/>
  <c r="N235" i="18"/>
  <c r="O203" i="18"/>
  <c r="N231" i="18"/>
  <c r="O199" i="18"/>
  <c r="N207" i="18"/>
  <c r="O175" i="18"/>
  <c r="N205" i="18"/>
  <c r="O173" i="18"/>
  <c r="I260" i="18"/>
  <c r="N201" i="18"/>
  <c r="O169" i="18"/>
  <c r="I321" i="18"/>
  <c r="N202" i="18"/>
  <c r="O170" i="18"/>
  <c r="N242" i="15"/>
  <c r="O210" i="15"/>
  <c r="I11" i="15"/>
  <c r="N324" i="15"/>
  <c r="O292" i="15"/>
  <c r="N201" i="15"/>
  <c r="O169" i="15"/>
  <c r="I199" i="15"/>
  <c r="N450" i="15"/>
  <c r="O450" i="15" s="1"/>
  <c r="O418" i="15"/>
  <c r="N234" i="15"/>
  <c r="O202" i="15"/>
  <c r="I107" i="15"/>
  <c r="I229" i="15"/>
  <c r="I76" i="15"/>
  <c r="N301" i="15"/>
  <c r="O269" i="15"/>
  <c r="N268" i="15"/>
  <c r="O236" i="15"/>
  <c r="N296" i="15"/>
  <c r="O264" i="15"/>
  <c r="N206" i="15"/>
  <c r="O174" i="15"/>
  <c r="N207" i="15"/>
  <c r="O175" i="15"/>
  <c r="I44" i="15"/>
  <c r="N273" i="15"/>
  <c r="O241" i="15"/>
  <c r="N422" i="15"/>
  <c r="O390" i="15"/>
  <c r="N387" i="15"/>
  <c r="O355" i="15"/>
  <c r="I291" i="15"/>
  <c r="N293" i="15"/>
  <c r="O261" i="15"/>
  <c r="N359" i="15"/>
  <c r="O327" i="15"/>
  <c r="N200" i="11"/>
  <c r="O168" i="11"/>
  <c r="N243" i="11"/>
  <c r="O243" i="11" s="1"/>
  <c r="O211" i="11"/>
  <c r="O176" i="11"/>
  <c r="N208" i="11"/>
  <c r="N452" i="11"/>
  <c r="O452" i="11" s="1"/>
  <c r="O420" i="11"/>
  <c r="O204" i="11"/>
  <c r="N236" i="11"/>
  <c r="N207" i="11"/>
  <c r="O175" i="11"/>
  <c r="N209" i="11"/>
  <c r="O177" i="11"/>
  <c r="N210" i="11"/>
  <c r="O178" i="11"/>
  <c r="O165" i="11"/>
  <c r="N197" i="11"/>
  <c r="N238" i="11"/>
  <c r="O206" i="11"/>
  <c r="O290" i="11"/>
  <c r="N322" i="11"/>
  <c r="O295" i="11"/>
  <c r="N327" i="11"/>
  <c r="N212" i="11"/>
  <c r="O212" i="11" s="1"/>
  <c r="O180" i="11"/>
  <c r="N390" i="11"/>
  <c r="O358" i="11"/>
  <c r="N205" i="11"/>
  <c r="O173" i="11"/>
  <c r="N202" i="11"/>
  <c r="O170" i="11"/>
  <c r="N329" i="11"/>
  <c r="O297" i="11"/>
  <c r="N419" i="11"/>
  <c r="O387" i="11"/>
  <c r="N203" i="11"/>
  <c r="O171" i="11"/>
  <c r="I443" i="11"/>
  <c r="I412" i="11"/>
  <c r="I382" i="11"/>
  <c r="I260" i="11"/>
  <c r="I292" i="11"/>
  <c r="I231" i="11"/>
  <c r="I169" i="11"/>
  <c r="I12" i="11"/>
  <c r="I107" i="11"/>
  <c r="I75" i="11"/>
  <c r="I44" i="11"/>
  <c r="O76" i="5"/>
  <c r="AH37" i="5"/>
  <c r="AK37" i="5" s="1"/>
  <c r="O11" i="5"/>
  <c r="O46" i="5"/>
  <c r="I352" i="18" l="1"/>
  <c r="I385" i="21"/>
  <c r="I443" i="15"/>
  <c r="I292" i="18"/>
  <c r="I261" i="15"/>
  <c r="I232" i="18"/>
  <c r="I77" i="18"/>
  <c r="I169" i="15"/>
  <c r="N325" i="18"/>
  <c r="O325" i="18" s="1"/>
  <c r="I322" i="15"/>
  <c r="I444" i="18"/>
  <c r="I382" i="15"/>
  <c r="I142" i="15"/>
  <c r="I199" i="21"/>
  <c r="I110" i="21"/>
  <c r="I352" i="15"/>
  <c r="I76" i="21"/>
  <c r="I412" i="15"/>
  <c r="I170" i="18"/>
  <c r="I231" i="21"/>
  <c r="I322" i="21"/>
  <c r="I140" i="11"/>
  <c r="I199" i="11"/>
  <c r="I412" i="21"/>
  <c r="I74" i="5"/>
  <c r="I352" i="11"/>
  <c r="I109" i="18"/>
  <c r="I322" i="11"/>
  <c r="I141" i="21"/>
  <c r="Q381" i="21"/>
  <c r="R381" i="21" s="1"/>
  <c r="Q138" i="21"/>
  <c r="R138" i="21" s="1"/>
  <c r="Q229" i="21"/>
  <c r="R229" i="21" s="1"/>
  <c r="Q321" i="21"/>
  <c r="R321" i="21" s="1"/>
  <c r="Q75" i="21"/>
  <c r="R75" i="21" s="1"/>
  <c r="Q411" i="21"/>
  <c r="R411" i="21" s="1"/>
  <c r="Q168" i="21"/>
  <c r="R168" i="21" s="1"/>
  <c r="Q11" i="21"/>
  <c r="R11" i="21" s="1"/>
  <c r="Q260" i="21"/>
  <c r="R260" i="21" s="1"/>
  <c r="Q351" i="21"/>
  <c r="R351" i="21" s="1"/>
  <c r="Q107" i="21"/>
  <c r="R107" i="21" s="1"/>
  <c r="Q442" i="21"/>
  <c r="R442" i="21" s="1"/>
  <c r="Q198" i="21"/>
  <c r="R198" i="21" s="1"/>
  <c r="Q291" i="21"/>
  <c r="R291" i="21" s="1"/>
  <c r="Q43" i="21"/>
  <c r="R43" i="21" s="1"/>
  <c r="Q381" i="18"/>
  <c r="R381" i="18" s="1"/>
  <c r="Q138" i="18"/>
  <c r="R138" i="18" s="1"/>
  <c r="Q229" i="18"/>
  <c r="R229" i="18" s="1"/>
  <c r="Q321" i="18"/>
  <c r="R321" i="18" s="1"/>
  <c r="Q75" i="18"/>
  <c r="R75" i="18" s="1"/>
  <c r="Q411" i="18"/>
  <c r="R411" i="18" s="1"/>
  <c r="Q168" i="18"/>
  <c r="R168" i="18" s="1"/>
  <c r="Q11" i="18"/>
  <c r="R11" i="18" s="1"/>
  <c r="Q260" i="18"/>
  <c r="R260" i="18" s="1"/>
  <c r="Q351" i="18"/>
  <c r="R351" i="18" s="1"/>
  <c r="Q107" i="18"/>
  <c r="R107" i="18" s="1"/>
  <c r="Q442" i="18"/>
  <c r="R442" i="18" s="1"/>
  <c r="Q198" i="18"/>
  <c r="R198" i="18" s="1"/>
  <c r="Q291" i="18"/>
  <c r="R291" i="18" s="1"/>
  <c r="Q43" i="18"/>
  <c r="R43" i="18" s="1"/>
  <c r="Q12" i="5"/>
  <c r="R12" i="5" s="1"/>
  <c r="Q44" i="5"/>
  <c r="R44" i="5" s="1"/>
  <c r="Q76" i="5"/>
  <c r="R76" i="5" s="1"/>
  <c r="Q108" i="5"/>
  <c r="R108" i="5" s="1"/>
  <c r="Q442" i="11"/>
  <c r="R442" i="11" s="1"/>
  <c r="Q198" i="11"/>
  <c r="R198" i="11" s="1"/>
  <c r="Q291" i="11"/>
  <c r="R291" i="11" s="1"/>
  <c r="Q381" i="11"/>
  <c r="R381" i="11" s="1"/>
  <c r="Q138" i="11"/>
  <c r="R138" i="11" s="1"/>
  <c r="Q229" i="11"/>
  <c r="R229" i="11" s="1"/>
  <c r="Q321" i="11"/>
  <c r="R321" i="11" s="1"/>
  <c r="Q411" i="11"/>
  <c r="R411" i="11" s="1"/>
  <c r="Q168" i="11"/>
  <c r="R168" i="11" s="1"/>
  <c r="Q260" i="11"/>
  <c r="R260" i="11" s="1"/>
  <c r="Q351" i="11"/>
  <c r="R351" i="11" s="1"/>
  <c r="Q381" i="15"/>
  <c r="R381" i="15" s="1"/>
  <c r="Q138" i="15"/>
  <c r="R138" i="15" s="1"/>
  <c r="Q229" i="15"/>
  <c r="R229" i="15" s="1"/>
  <c r="Q321" i="15"/>
  <c r="R321" i="15" s="1"/>
  <c r="Q75" i="15"/>
  <c r="R75" i="15" s="1"/>
  <c r="Q411" i="15"/>
  <c r="R411" i="15" s="1"/>
  <c r="Q168" i="15"/>
  <c r="R168" i="15" s="1"/>
  <c r="Q11" i="15"/>
  <c r="R11" i="15" s="1"/>
  <c r="Q260" i="15"/>
  <c r="R260" i="15" s="1"/>
  <c r="Q351" i="15"/>
  <c r="R351" i="15" s="1"/>
  <c r="Q107" i="15"/>
  <c r="R107" i="15" s="1"/>
  <c r="Q442" i="15"/>
  <c r="R442" i="15" s="1"/>
  <c r="Q198" i="15"/>
  <c r="R198" i="15" s="1"/>
  <c r="Q291" i="15"/>
  <c r="R291" i="15" s="1"/>
  <c r="Q43" i="15"/>
  <c r="R43" i="15" s="1"/>
  <c r="Q43" i="11"/>
  <c r="R43" i="11" s="1"/>
  <c r="Q75" i="11"/>
  <c r="R75" i="11" s="1"/>
  <c r="Q11" i="11"/>
  <c r="R11" i="11" s="1"/>
  <c r="Q107" i="11"/>
  <c r="R107" i="11" s="1"/>
  <c r="I444" i="21"/>
  <c r="N295" i="21"/>
  <c r="O263" i="21"/>
  <c r="N363" i="21"/>
  <c r="O331" i="21"/>
  <c r="N243" i="21"/>
  <c r="O243" i="21" s="1"/>
  <c r="O211" i="21"/>
  <c r="N333" i="21"/>
  <c r="O301" i="21"/>
  <c r="N238" i="21"/>
  <c r="O206" i="21"/>
  <c r="I292" i="21"/>
  <c r="O420" i="21"/>
  <c r="N452" i="21"/>
  <c r="O452" i="21" s="1"/>
  <c r="I262" i="21"/>
  <c r="N330" i="21"/>
  <c r="O298" i="21"/>
  <c r="N261" i="21"/>
  <c r="O229" i="21"/>
  <c r="I354" i="21"/>
  <c r="I170" i="21"/>
  <c r="N305" i="21"/>
  <c r="O305" i="21" s="1"/>
  <c r="O273" i="21"/>
  <c r="I11" i="21"/>
  <c r="N233" i="21"/>
  <c r="O201" i="21"/>
  <c r="N239" i="21"/>
  <c r="O207" i="21"/>
  <c r="I45" i="21"/>
  <c r="N422" i="21"/>
  <c r="O390" i="21"/>
  <c r="N264" i="21"/>
  <c r="O232" i="21"/>
  <c r="N243" i="18"/>
  <c r="O243" i="18" s="1"/>
  <c r="O211" i="18"/>
  <c r="N240" i="18"/>
  <c r="O208" i="18"/>
  <c r="I383" i="18"/>
  <c r="I322" i="18"/>
  <c r="N239" i="18"/>
  <c r="O207" i="18"/>
  <c r="N267" i="18"/>
  <c r="O235" i="18"/>
  <c r="I199" i="18"/>
  <c r="O355" i="18"/>
  <c r="N387" i="18"/>
  <c r="N447" i="18"/>
  <c r="O447" i="18" s="1"/>
  <c r="O415" i="18"/>
  <c r="N233" i="18"/>
  <c r="O201" i="18"/>
  <c r="I261" i="18"/>
  <c r="N230" i="18"/>
  <c r="O198" i="18"/>
  <c r="N263" i="18"/>
  <c r="O231" i="18"/>
  <c r="N386" i="18"/>
  <c r="O354" i="18"/>
  <c r="N237" i="18"/>
  <c r="O205" i="18"/>
  <c r="N274" i="18"/>
  <c r="O274" i="18" s="1"/>
  <c r="O242" i="18"/>
  <c r="N234" i="18"/>
  <c r="O202" i="18"/>
  <c r="I46" i="18"/>
  <c r="I13" i="18"/>
  <c r="I143" i="18"/>
  <c r="I413" i="18"/>
  <c r="N391" i="15"/>
  <c r="O359" i="15"/>
  <c r="N325" i="15"/>
  <c r="O293" i="15"/>
  <c r="I292" i="15"/>
  <c r="N419" i="15"/>
  <c r="O387" i="15"/>
  <c r="N328" i="15"/>
  <c r="O296" i="15"/>
  <c r="I77" i="15"/>
  <c r="I230" i="15"/>
  <c r="N266" i="15"/>
  <c r="O234" i="15"/>
  <c r="N454" i="15"/>
  <c r="O454" i="15" s="1"/>
  <c r="O422" i="15"/>
  <c r="N238" i="15"/>
  <c r="O206" i="15"/>
  <c r="I12" i="15"/>
  <c r="N305" i="15"/>
  <c r="O305" i="15" s="1"/>
  <c r="O273" i="15"/>
  <c r="N239" i="15"/>
  <c r="O207" i="15"/>
  <c r="I108" i="15"/>
  <c r="N356" i="15"/>
  <c r="O324" i="15"/>
  <c r="N300" i="15"/>
  <c r="O268" i="15"/>
  <c r="N274" i="15"/>
  <c r="O274" i="15" s="1"/>
  <c r="O242" i="15"/>
  <c r="I45" i="15"/>
  <c r="N333" i="15"/>
  <c r="O301" i="15"/>
  <c r="I200" i="15"/>
  <c r="O201" i="15"/>
  <c r="N233" i="15"/>
  <c r="N354" i="11"/>
  <c r="O322" i="11"/>
  <c r="N240" i="11"/>
  <c r="O208" i="11"/>
  <c r="N237" i="11"/>
  <c r="O205" i="11"/>
  <c r="N241" i="11"/>
  <c r="O209" i="11"/>
  <c r="N422" i="11"/>
  <c r="O390" i="11"/>
  <c r="N270" i="11"/>
  <c r="O238" i="11"/>
  <c r="N239" i="11"/>
  <c r="O207" i="11"/>
  <c r="N229" i="11"/>
  <c r="O197" i="11"/>
  <c r="N268" i="11"/>
  <c r="O236" i="11"/>
  <c r="O329" i="11"/>
  <c r="N361" i="11"/>
  <c r="N232" i="11"/>
  <c r="O200" i="11"/>
  <c r="O419" i="11"/>
  <c r="N451" i="11"/>
  <c r="O451" i="11" s="1"/>
  <c r="N359" i="11"/>
  <c r="O327" i="11"/>
  <c r="N235" i="11"/>
  <c r="O203" i="11"/>
  <c r="N234" i="11"/>
  <c r="O202" i="11"/>
  <c r="N242" i="11"/>
  <c r="O210" i="11"/>
  <c r="I444" i="11"/>
  <c r="I413" i="11"/>
  <c r="I383" i="11"/>
  <c r="I261" i="11"/>
  <c r="I293" i="11"/>
  <c r="I232" i="11"/>
  <c r="I170" i="11"/>
  <c r="I76" i="11"/>
  <c r="I45" i="11"/>
  <c r="I108" i="11"/>
  <c r="I13" i="11"/>
  <c r="O77" i="5"/>
  <c r="O12" i="5"/>
  <c r="O47" i="5"/>
  <c r="I386" i="21" l="1"/>
  <c r="I444" i="15"/>
  <c r="I353" i="18"/>
  <c r="I262" i="15"/>
  <c r="I293" i="18"/>
  <c r="I233" i="18"/>
  <c r="I78" i="18"/>
  <c r="I170" i="15"/>
  <c r="N357" i="18"/>
  <c r="O357" i="18" s="1"/>
  <c r="I323" i="15"/>
  <c r="I383" i="15"/>
  <c r="I445" i="18"/>
  <c r="I111" i="21"/>
  <c r="I143" i="15"/>
  <c r="I200" i="21"/>
  <c r="I77" i="21"/>
  <c r="I353" i="15"/>
  <c r="I413" i="15"/>
  <c r="I171" i="18"/>
  <c r="I141" i="11"/>
  <c r="I232" i="21"/>
  <c r="I323" i="21"/>
  <c r="I200" i="11"/>
  <c r="I110" i="18"/>
  <c r="I353" i="11"/>
  <c r="I323" i="11"/>
  <c r="I75" i="5"/>
  <c r="I142" i="21"/>
  <c r="I413" i="21"/>
  <c r="Q230" i="21"/>
  <c r="R230" i="21" s="1"/>
  <c r="Q322" i="21"/>
  <c r="R322" i="21" s="1"/>
  <c r="Q76" i="21"/>
  <c r="R76" i="21" s="1"/>
  <c r="Q412" i="21"/>
  <c r="R412" i="21" s="1"/>
  <c r="Q169" i="21"/>
  <c r="R169" i="21" s="1"/>
  <c r="Q12" i="21"/>
  <c r="R12" i="21" s="1"/>
  <c r="Q261" i="21"/>
  <c r="R261" i="21" s="1"/>
  <c r="Q352" i="21"/>
  <c r="R352" i="21" s="1"/>
  <c r="Q108" i="21"/>
  <c r="R108" i="21" s="1"/>
  <c r="Q443" i="21"/>
  <c r="R443" i="21" s="1"/>
  <c r="Q199" i="21"/>
  <c r="R199" i="21" s="1"/>
  <c r="Q292" i="21"/>
  <c r="R292" i="21" s="1"/>
  <c r="Q44" i="21"/>
  <c r="R44" i="21" s="1"/>
  <c r="Q382" i="21"/>
  <c r="R382" i="21" s="1"/>
  <c r="Q139" i="21"/>
  <c r="R139" i="21" s="1"/>
  <c r="Q230" i="18"/>
  <c r="R230" i="18" s="1"/>
  <c r="Q322" i="18"/>
  <c r="R322" i="18" s="1"/>
  <c r="Q76" i="18"/>
  <c r="R76" i="18" s="1"/>
  <c r="Q412" i="18"/>
  <c r="R412" i="18" s="1"/>
  <c r="Q169" i="18"/>
  <c r="R169" i="18" s="1"/>
  <c r="Q12" i="18"/>
  <c r="R12" i="18" s="1"/>
  <c r="Q261" i="18"/>
  <c r="R261" i="18" s="1"/>
  <c r="Q352" i="18"/>
  <c r="R352" i="18" s="1"/>
  <c r="Q108" i="18"/>
  <c r="R108" i="18" s="1"/>
  <c r="Q443" i="18"/>
  <c r="R443" i="18" s="1"/>
  <c r="Q199" i="18"/>
  <c r="R199" i="18" s="1"/>
  <c r="Q292" i="18"/>
  <c r="R292" i="18" s="1"/>
  <c r="Q44" i="18"/>
  <c r="R44" i="18" s="1"/>
  <c r="Q382" i="18"/>
  <c r="R382" i="18" s="1"/>
  <c r="Q139" i="18"/>
  <c r="R139" i="18" s="1"/>
  <c r="Q13" i="5"/>
  <c r="R13" i="5" s="1"/>
  <c r="Q45" i="5"/>
  <c r="R45" i="5" s="1"/>
  <c r="Q77" i="5"/>
  <c r="R77" i="5" s="1"/>
  <c r="Q109" i="5"/>
  <c r="R109" i="5" s="1"/>
  <c r="Q352" i="11"/>
  <c r="R352" i="11" s="1"/>
  <c r="Q443" i="11"/>
  <c r="R443" i="11" s="1"/>
  <c r="Q199" i="11"/>
  <c r="R199" i="11" s="1"/>
  <c r="Q292" i="11"/>
  <c r="R292" i="11" s="1"/>
  <c r="Q382" i="11"/>
  <c r="R382" i="11" s="1"/>
  <c r="Q139" i="11"/>
  <c r="R139" i="11" s="1"/>
  <c r="Q230" i="11"/>
  <c r="R230" i="11" s="1"/>
  <c r="Q322" i="11"/>
  <c r="R322" i="11" s="1"/>
  <c r="Q412" i="11"/>
  <c r="R412" i="11" s="1"/>
  <c r="Q169" i="11"/>
  <c r="R169" i="11" s="1"/>
  <c r="Q261" i="11"/>
  <c r="R261" i="11" s="1"/>
  <c r="Q230" i="15"/>
  <c r="R230" i="15" s="1"/>
  <c r="Q322" i="15"/>
  <c r="R322" i="15" s="1"/>
  <c r="Q76" i="15"/>
  <c r="R76" i="15" s="1"/>
  <c r="Q412" i="15"/>
  <c r="R412" i="15" s="1"/>
  <c r="Q169" i="15"/>
  <c r="R169" i="15" s="1"/>
  <c r="Q12" i="15"/>
  <c r="R12" i="15" s="1"/>
  <c r="Q261" i="15"/>
  <c r="R261" i="15" s="1"/>
  <c r="Q352" i="15"/>
  <c r="R352" i="15" s="1"/>
  <c r="Q108" i="15"/>
  <c r="R108" i="15" s="1"/>
  <c r="Q443" i="15"/>
  <c r="R443" i="15" s="1"/>
  <c r="Q199" i="15"/>
  <c r="R199" i="15" s="1"/>
  <c r="Q292" i="15"/>
  <c r="R292" i="15" s="1"/>
  <c r="Q44" i="15"/>
  <c r="R44" i="15" s="1"/>
  <c r="Q382" i="15"/>
  <c r="R382" i="15" s="1"/>
  <c r="Q139" i="15"/>
  <c r="R139" i="15" s="1"/>
  <c r="Q76" i="11"/>
  <c r="R76" i="11" s="1"/>
  <c r="Q12" i="11"/>
  <c r="R12" i="11" s="1"/>
  <c r="Q108" i="11"/>
  <c r="R108" i="11" s="1"/>
  <c r="Q44" i="11"/>
  <c r="R44" i="11" s="1"/>
  <c r="O261" i="21"/>
  <c r="N293" i="21"/>
  <c r="N395" i="21"/>
  <c r="O395" i="21" s="1"/>
  <c r="O363" i="21"/>
  <c r="N362" i="21"/>
  <c r="O330" i="21"/>
  <c r="N270" i="21"/>
  <c r="O238" i="21"/>
  <c r="N271" i="21"/>
  <c r="O239" i="21"/>
  <c r="N454" i="21"/>
  <c r="O454" i="21" s="1"/>
  <c r="O422" i="21"/>
  <c r="I355" i="21"/>
  <c r="I263" i="21"/>
  <c r="N296" i="21"/>
  <c r="O264" i="21"/>
  <c r="I445" i="21"/>
  <c r="I171" i="21"/>
  <c r="N365" i="21"/>
  <c r="O365" i="21" s="1"/>
  <c r="O333" i="21"/>
  <c r="N265" i="21"/>
  <c r="O233" i="21"/>
  <c r="N327" i="21"/>
  <c r="O295" i="21"/>
  <c r="I46" i="21"/>
  <c r="I12" i="21"/>
  <c r="I293" i="21"/>
  <c r="I144" i="18"/>
  <c r="N265" i="18"/>
  <c r="O233" i="18"/>
  <c r="N419" i="18"/>
  <c r="O387" i="18"/>
  <c r="N299" i="18"/>
  <c r="O267" i="18"/>
  <c r="N271" i="18"/>
  <c r="O239" i="18"/>
  <c r="N272" i="18"/>
  <c r="O240" i="18"/>
  <c r="N266" i="18"/>
  <c r="O234" i="18"/>
  <c r="N269" i="18"/>
  <c r="O237" i="18"/>
  <c r="N295" i="18"/>
  <c r="O263" i="18"/>
  <c r="I14" i="18"/>
  <c r="N262" i="18"/>
  <c r="O230" i="18"/>
  <c r="I47" i="18"/>
  <c r="I323" i="18"/>
  <c r="I384" i="18"/>
  <c r="N418" i="18"/>
  <c r="O386" i="18"/>
  <c r="I262" i="18"/>
  <c r="I414" i="18"/>
  <c r="I200" i="18"/>
  <c r="I78" i="15"/>
  <c r="N451" i="15"/>
  <c r="O451" i="15" s="1"/>
  <c r="O419" i="15"/>
  <c r="I201" i="15"/>
  <c r="I13" i="15"/>
  <c r="N271" i="15"/>
  <c r="O239" i="15"/>
  <c r="O266" i="15"/>
  <c r="N298" i="15"/>
  <c r="N332" i="15"/>
  <c r="O300" i="15"/>
  <c r="I231" i="15"/>
  <c r="N265" i="15"/>
  <c r="O233" i="15"/>
  <c r="N357" i="15"/>
  <c r="O325" i="15"/>
  <c r="I46" i="15"/>
  <c r="N360" i="15"/>
  <c r="O328" i="15"/>
  <c r="I293" i="15"/>
  <c r="I109" i="15"/>
  <c r="O238" i="15"/>
  <c r="N270" i="15"/>
  <c r="N423" i="15"/>
  <c r="O391" i="15"/>
  <c r="N365" i="15"/>
  <c r="O365" i="15" s="1"/>
  <c r="O333" i="15"/>
  <c r="N388" i="15"/>
  <c r="O356" i="15"/>
  <c r="N391" i="11"/>
  <c r="O359" i="11"/>
  <c r="O241" i="11"/>
  <c r="N273" i="11"/>
  <c r="N271" i="11"/>
  <c r="O239" i="11"/>
  <c r="N269" i="11"/>
  <c r="O237" i="11"/>
  <c r="O242" i="11"/>
  <c r="N274" i="11"/>
  <c r="O274" i="11" s="1"/>
  <c r="O234" i="11"/>
  <c r="N266" i="11"/>
  <c r="N300" i="11"/>
  <c r="O268" i="11"/>
  <c r="N302" i="11"/>
  <c r="O270" i="11"/>
  <c r="N272" i="11"/>
  <c r="O240" i="11"/>
  <c r="N267" i="11"/>
  <c r="O235" i="11"/>
  <c r="N264" i="11"/>
  <c r="O232" i="11"/>
  <c r="N393" i="11"/>
  <c r="O361" i="11"/>
  <c r="O229" i="11"/>
  <c r="N261" i="11"/>
  <c r="N454" i="11"/>
  <c r="O454" i="11" s="1"/>
  <c r="O422" i="11"/>
  <c r="N386" i="11"/>
  <c r="O354" i="11"/>
  <c r="I445" i="11"/>
  <c r="I414" i="11"/>
  <c r="I384" i="11"/>
  <c r="I262" i="11"/>
  <c r="I294" i="11"/>
  <c r="I233" i="11"/>
  <c r="I171" i="11"/>
  <c r="I46" i="11"/>
  <c r="I14" i="11"/>
  <c r="I77" i="11"/>
  <c r="I109" i="11"/>
  <c r="O78" i="5"/>
  <c r="O13" i="5"/>
  <c r="O48" i="5"/>
  <c r="I445" i="15" l="1"/>
  <c r="I387" i="21"/>
  <c r="I354" i="18"/>
  <c r="I263" i="15"/>
  <c r="I294" i="18"/>
  <c r="I234" i="18"/>
  <c r="N389" i="18"/>
  <c r="O389" i="18" s="1"/>
  <c r="I79" i="18"/>
  <c r="I171" i="15"/>
  <c r="I112" i="21"/>
  <c r="I324" i="15"/>
  <c r="I384" i="15"/>
  <c r="I446" i="18"/>
  <c r="I144" i="15"/>
  <c r="I414" i="15"/>
  <c r="I201" i="21"/>
  <c r="I78" i="21"/>
  <c r="I354" i="15"/>
  <c r="I142" i="11"/>
  <c r="I172" i="18"/>
  <c r="I324" i="21"/>
  <c r="I233" i="21"/>
  <c r="I201" i="11"/>
  <c r="I324" i="11"/>
  <c r="I143" i="21"/>
  <c r="I76" i="5"/>
  <c r="I414" i="21"/>
  <c r="I354" i="11"/>
  <c r="I111" i="18"/>
  <c r="Q323" i="21"/>
  <c r="R323" i="21" s="1"/>
  <c r="Q77" i="21"/>
  <c r="R77" i="21" s="1"/>
  <c r="Q413" i="21"/>
  <c r="R413" i="21" s="1"/>
  <c r="Q170" i="21"/>
  <c r="R170" i="21" s="1"/>
  <c r="Q13" i="21"/>
  <c r="R13" i="21" s="1"/>
  <c r="Q262" i="21"/>
  <c r="R262" i="21" s="1"/>
  <c r="Q353" i="21"/>
  <c r="R353" i="21" s="1"/>
  <c r="Q109" i="21"/>
  <c r="R109" i="21" s="1"/>
  <c r="Q444" i="21"/>
  <c r="R444" i="21" s="1"/>
  <c r="Q200" i="21"/>
  <c r="R200" i="21" s="1"/>
  <c r="Q293" i="21"/>
  <c r="R293" i="21" s="1"/>
  <c r="Q45" i="21"/>
  <c r="R45" i="21" s="1"/>
  <c r="Q383" i="21"/>
  <c r="R383" i="21" s="1"/>
  <c r="Q140" i="21"/>
  <c r="R140" i="21" s="1"/>
  <c r="Q231" i="21"/>
  <c r="R231" i="21" s="1"/>
  <c r="Q323" i="18"/>
  <c r="R323" i="18" s="1"/>
  <c r="Q77" i="18"/>
  <c r="R77" i="18" s="1"/>
  <c r="Q413" i="18"/>
  <c r="R413" i="18" s="1"/>
  <c r="Q170" i="18"/>
  <c r="R170" i="18" s="1"/>
  <c r="Q13" i="18"/>
  <c r="R13" i="18" s="1"/>
  <c r="Q262" i="18"/>
  <c r="R262" i="18" s="1"/>
  <c r="Q353" i="18"/>
  <c r="R353" i="18" s="1"/>
  <c r="Q109" i="18"/>
  <c r="R109" i="18" s="1"/>
  <c r="Q444" i="18"/>
  <c r="R444" i="18" s="1"/>
  <c r="Q200" i="18"/>
  <c r="R200" i="18" s="1"/>
  <c r="Q293" i="18"/>
  <c r="R293" i="18" s="1"/>
  <c r="Q45" i="18"/>
  <c r="R45" i="18" s="1"/>
  <c r="Q383" i="18"/>
  <c r="R383" i="18" s="1"/>
  <c r="Q140" i="18"/>
  <c r="R140" i="18" s="1"/>
  <c r="Q231" i="18"/>
  <c r="R231" i="18" s="1"/>
  <c r="Q14" i="5"/>
  <c r="R14" i="5" s="1"/>
  <c r="Q110" i="5"/>
  <c r="R110" i="5" s="1"/>
  <c r="Q46" i="5"/>
  <c r="R46" i="5" s="1"/>
  <c r="Q78" i="5"/>
  <c r="R78" i="5" s="1"/>
  <c r="Q262" i="11"/>
  <c r="R262" i="11" s="1"/>
  <c r="Q353" i="11"/>
  <c r="R353" i="11" s="1"/>
  <c r="Q444" i="11"/>
  <c r="R444" i="11" s="1"/>
  <c r="Q200" i="11"/>
  <c r="R200" i="11" s="1"/>
  <c r="Q293" i="11"/>
  <c r="R293" i="11" s="1"/>
  <c r="Q383" i="11"/>
  <c r="R383" i="11" s="1"/>
  <c r="Q140" i="11"/>
  <c r="R140" i="11" s="1"/>
  <c r="Q231" i="11"/>
  <c r="R231" i="11" s="1"/>
  <c r="Q323" i="11"/>
  <c r="R323" i="11" s="1"/>
  <c r="Q413" i="11"/>
  <c r="R413" i="11" s="1"/>
  <c r="Q170" i="11"/>
  <c r="R170" i="11" s="1"/>
  <c r="Q323" i="15"/>
  <c r="R323" i="15" s="1"/>
  <c r="Q77" i="15"/>
  <c r="R77" i="15" s="1"/>
  <c r="Q413" i="15"/>
  <c r="R413" i="15" s="1"/>
  <c r="Q170" i="15"/>
  <c r="R170" i="15" s="1"/>
  <c r="Q13" i="15"/>
  <c r="R13" i="15" s="1"/>
  <c r="Q262" i="15"/>
  <c r="R262" i="15" s="1"/>
  <c r="Q353" i="15"/>
  <c r="R353" i="15" s="1"/>
  <c r="Q109" i="15"/>
  <c r="R109" i="15" s="1"/>
  <c r="Q444" i="15"/>
  <c r="R444" i="15" s="1"/>
  <c r="Q200" i="15"/>
  <c r="R200" i="15" s="1"/>
  <c r="Q293" i="15"/>
  <c r="R293" i="15" s="1"/>
  <c r="Q45" i="15"/>
  <c r="R45" i="15" s="1"/>
  <c r="Q383" i="15"/>
  <c r="R383" i="15" s="1"/>
  <c r="Q140" i="15"/>
  <c r="R140" i="15" s="1"/>
  <c r="Q231" i="15"/>
  <c r="R231" i="15" s="1"/>
  <c r="Q77" i="11"/>
  <c r="R77" i="11" s="1"/>
  <c r="Q13" i="11"/>
  <c r="R13" i="11" s="1"/>
  <c r="Q109" i="11"/>
  <c r="R109" i="11" s="1"/>
  <c r="Q45" i="11"/>
  <c r="R45" i="11" s="1"/>
  <c r="I356" i="21"/>
  <c r="I13" i="21"/>
  <c r="N359" i="21"/>
  <c r="O327" i="21"/>
  <c r="I172" i="21"/>
  <c r="I294" i="21"/>
  <c r="N297" i="21"/>
  <c r="O265" i="21"/>
  <c r="N394" i="21"/>
  <c r="O394" i="21" s="1"/>
  <c r="O362" i="21"/>
  <c r="N325" i="21"/>
  <c r="O293" i="21"/>
  <c r="I47" i="21"/>
  <c r="N302" i="21"/>
  <c r="O270" i="21"/>
  <c r="N328" i="21"/>
  <c r="O296" i="21"/>
  <c r="I264" i="21"/>
  <c r="N303" i="21"/>
  <c r="O271" i="21"/>
  <c r="I446" i="21"/>
  <c r="I263" i="18"/>
  <c r="I324" i="18"/>
  <c r="I15" i="18"/>
  <c r="O266" i="18"/>
  <c r="N298" i="18"/>
  <c r="N304" i="18"/>
  <c r="O304" i="18" s="1"/>
  <c r="O272" i="18"/>
  <c r="I48" i="18"/>
  <c r="N327" i="18"/>
  <c r="O295" i="18"/>
  <c r="N297" i="18"/>
  <c r="O265" i="18"/>
  <c r="N303" i="18"/>
  <c r="O271" i="18"/>
  <c r="I145" i="18"/>
  <c r="N294" i="18"/>
  <c r="O262" i="18"/>
  <c r="N451" i="18"/>
  <c r="O451" i="18" s="1"/>
  <c r="O419" i="18"/>
  <c r="I201" i="18"/>
  <c r="O269" i="18"/>
  <c r="N301" i="18"/>
  <c r="I415" i="18"/>
  <c r="I385" i="18"/>
  <c r="N450" i="18"/>
  <c r="O450" i="18" s="1"/>
  <c r="O418" i="18"/>
  <c r="N331" i="18"/>
  <c r="O299" i="18"/>
  <c r="I232" i="15"/>
  <c r="N330" i="15"/>
  <c r="O298" i="15"/>
  <c r="O271" i="15"/>
  <c r="N303" i="15"/>
  <c r="I110" i="15"/>
  <c r="I47" i="15"/>
  <c r="I14" i="15"/>
  <c r="O357" i="15"/>
  <c r="N389" i="15"/>
  <c r="N455" i="15"/>
  <c r="O455" i="15" s="1"/>
  <c r="O423" i="15"/>
  <c r="I294" i="15"/>
  <c r="N302" i="15"/>
  <c r="O270" i="15"/>
  <c r="N297" i="15"/>
  <c r="O265" i="15"/>
  <c r="N364" i="15"/>
  <c r="O364" i="15" s="1"/>
  <c r="O332" i="15"/>
  <c r="N420" i="15"/>
  <c r="O388" i="15"/>
  <c r="N392" i="15"/>
  <c r="O360" i="15"/>
  <c r="I79" i="15"/>
  <c r="I202" i="15"/>
  <c r="N425" i="11"/>
  <c r="O425" i="11" s="1"/>
  <c r="O393" i="11"/>
  <c r="N305" i="11"/>
  <c r="O305" i="11" s="1"/>
  <c r="O273" i="11"/>
  <c r="N334" i="11"/>
  <c r="O334" i="11" s="1"/>
  <c r="O302" i="11"/>
  <c r="N296" i="11"/>
  <c r="O264" i="11"/>
  <c r="N293" i="11"/>
  <c r="O261" i="11"/>
  <c r="N332" i="11"/>
  <c r="O300" i="11"/>
  <c r="O267" i="11"/>
  <c r="N299" i="11"/>
  <c r="O386" i="11"/>
  <c r="N418" i="11"/>
  <c r="N298" i="11"/>
  <c r="O266" i="11"/>
  <c r="N301" i="11"/>
  <c r="O269" i="11"/>
  <c r="N304" i="11"/>
  <c r="O304" i="11" s="1"/>
  <c r="O272" i="11"/>
  <c r="N303" i="11"/>
  <c r="O271" i="11"/>
  <c r="N423" i="11"/>
  <c r="O391" i="11"/>
  <c r="I446" i="11"/>
  <c r="I415" i="11"/>
  <c r="I385" i="11"/>
  <c r="I263" i="11"/>
  <c r="I295" i="11"/>
  <c r="I234" i="11"/>
  <c r="I172" i="11"/>
  <c r="I110" i="11"/>
  <c r="I47" i="11"/>
  <c r="I15" i="11"/>
  <c r="I78" i="11"/>
  <c r="O79" i="5"/>
  <c r="O14" i="5"/>
  <c r="O49" i="5"/>
  <c r="I446" i="15" l="1"/>
  <c r="I355" i="18"/>
  <c r="I388" i="21"/>
  <c r="I264" i="15"/>
  <c r="I295" i="18"/>
  <c r="N421" i="18"/>
  <c r="O421" i="18" s="1"/>
  <c r="I235" i="18"/>
  <c r="I172" i="15"/>
  <c r="I80" i="18"/>
  <c r="I325" i="15"/>
  <c r="I113" i="21"/>
  <c r="I447" i="18"/>
  <c r="I385" i="15"/>
  <c r="I145" i="15"/>
  <c r="I415" i="15"/>
  <c r="I143" i="11"/>
  <c r="I355" i="15"/>
  <c r="I79" i="21"/>
  <c r="I202" i="21"/>
  <c r="I173" i="18"/>
  <c r="I234" i="21"/>
  <c r="I325" i="21"/>
  <c r="I202" i="11"/>
  <c r="I325" i="11"/>
  <c r="I144" i="21"/>
  <c r="I112" i="18"/>
  <c r="I415" i="21"/>
  <c r="I355" i="11"/>
  <c r="I77" i="5"/>
  <c r="Q414" i="21"/>
  <c r="R414" i="21" s="1"/>
  <c r="Q171" i="21"/>
  <c r="R171" i="21" s="1"/>
  <c r="Q14" i="21"/>
  <c r="R14" i="21" s="1"/>
  <c r="Q263" i="21"/>
  <c r="R263" i="21" s="1"/>
  <c r="Q354" i="21"/>
  <c r="R354" i="21" s="1"/>
  <c r="Q110" i="21"/>
  <c r="R110" i="21" s="1"/>
  <c r="Q445" i="21"/>
  <c r="R445" i="21" s="1"/>
  <c r="Q201" i="21"/>
  <c r="R201" i="21" s="1"/>
  <c r="Q294" i="21"/>
  <c r="R294" i="21" s="1"/>
  <c r="Q46" i="21"/>
  <c r="R46" i="21" s="1"/>
  <c r="Q384" i="21"/>
  <c r="R384" i="21" s="1"/>
  <c r="Q141" i="21"/>
  <c r="R141" i="21" s="1"/>
  <c r="Q232" i="21"/>
  <c r="R232" i="21" s="1"/>
  <c r="Q324" i="21"/>
  <c r="R324" i="21" s="1"/>
  <c r="Q78" i="21"/>
  <c r="R78" i="21" s="1"/>
  <c r="Q414" i="18"/>
  <c r="R414" i="18" s="1"/>
  <c r="Q171" i="18"/>
  <c r="R171" i="18" s="1"/>
  <c r="Q14" i="18"/>
  <c r="R14" i="18" s="1"/>
  <c r="Q263" i="18"/>
  <c r="R263" i="18" s="1"/>
  <c r="Q354" i="18"/>
  <c r="R354" i="18" s="1"/>
  <c r="Q110" i="18"/>
  <c r="R110" i="18" s="1"/>
  <c r="Q445" i="18"/>
  <c r="R445" i="18" s="1"/>
  <c r="Q201" i="18"/>
  <c r="R201" i="18" s="1"/>
  <c r="Q294" i="18"/>
  <c r="R294" i="18" s="1"/>
  <c r="Q46" i="18"/>
  <c r="R46" i="18" s="1"/>
  <c r="Q384" i="18"/>
  <c r="R384" i="18" s="1"/>
  <c r="Q141" i="18"/>
  <c r="R141" i="18" s="1"/>
  <c r="Q232" i="18"/>
  <c r="R232" i="18" s="1"/>
  <c r="Q324" i="18"/>
  <c r="R324" i="18" s="1"/>
  <c r="Q78" i="18"/>
  <c r="R78" i="18" s="1"/>
  <c r="Q15" i="5"/>
  <c r="R15" i="5" s="1"/>
  <c r="Q111" i="5"/>
  <c r="R111" i="5" s="1"/>
  <c r="Q47" i="5"/>
  <c r="R47" i="5" s="1"/>
  <c r="Q79" i="5"/>
  <c r="R79" i="5" s="1"/>
  <c r="Q414" i="11"/>
  <c r="R414" i="11" s="1"/>
  <c r="Q171" i="11"/>
  <c r="R171" i="11" s="1"/>
  <c r="Q263" i="11"/>
  <c r="R263" i="11" s="1"/>
  <c r="Q354" i="11"/>
  <c r="R354" i="11" s="1"/>
  <c r="Q445" i="11"/>
  <c r="R445" i="11" s="1"/>
  <c r="Q201" i="11"/>
  <c r="R201" i="11" s="1"/>
  <c r="Q294" i="11"/>
  <c r="R294" i="11" s="1"/>
  <c r="Q384" i="11"/>
  <c r="R384" i="11" s="1"/>
  <c r="Q141" i="11"/>
  <c r="R141" i="11" s="1"/>
  <c r="Q232" i="11"/>
  <c r="R232" i="11" s="1"/>
  <c r="Q324" i="11"/>
  <c r="R324" i="11" s="1"/>
  <c r="Q414" i="15"/>
  <c r="R414" i="15" s="1"/>
  <c r="Q171" i="15"/>
  <c r="R171" i="15" s="1"/>
  <c r="Q14" i="15"/>
  <c r="R14" i="15" s="1"/>
  <c r="Q263" i="15"/>
  <c r="R263" i="15" s="1"/>
  <c r="Q354" i="15"/>
  <c r="R354" i="15" s="1"/>
  <c r="Q110" i="15"/>
  <c r="R110" i="15" s="1"/>
  <c r="Q445" i="15"/>
  <c r="R445" i="15" s="1"/>
  <c r="Q201" i="15"/>
  <c r="R201" i="15" s="1"/>
  <c r="Q294" i="15"/>
  <c r="R294" i="15" s="1"/>
  <c r="Q46" i="15"/>
  <c r="R46" i="15" s="1"/>
  <c r="Q384" i="15"/>
  <c r="R384" i="15" s="1"/>
  <c r="Q141" i="15"/>
  <c r="R141" i="15" s="1"/>
  <c r="Q232" i="15"/>
  <c r="R232" i="15" s="1"/>
  <c r="Q324" i="15"/>
  <c r="R324" i="15" s="1"/>
  <c r="Q78" i="15"/>
  <c r="R78" i="15" s="1"/>
  <c r="Q78" i="11"/>
  <c r="R78" i="11" s="1"/>
  <c r="Q14" i="11"/>
  <c r="R14" i="11" s="1"/>
  <c r="Q110" i="11"/>
  <c r="R110" i="11" s="1"/>
  <c r="Q46" i="11"/>
  <c r="R46" i="11" s="1"/>
  <c r="N329" i="21"/>
  <c r="O297" i="21"/>
  <c r="I14" i="21"/>
  <c r="N335" i="21"/>
  <c r="O335" i="21" s="1"/>
  <c r="O303" i="21"/>
  <c r="N334" i="21"/>
  <c r="O334" i="21" s="1"/>
  <c r="O302" i="21"/>
  <c r="I48" i="21"/>
  <c r="I265" i="21"/>
  <c r="I173" i="21"/>
  <c r="I447" i="21"/>
  <c r="I295" i="21"/>
  <c r="N360" i="21"/>
  <c r="O328" i="21"/>
  <c r="N357" i="21"/>
  <c r="O325" i="21"/>
  <c r="N391" i="21"/>
  <c r="O359" i="21"/>
  <c r="I357" i="21"/>
  <c r="I146" i="18"/>
  <c r="N363" i="18"/>
  <c r="O331" i="18"/>
  <c r="N330" i="18"/>
  <c r="O298" i="18"/>
  <c r="I16" i="18"/>
  <c r="I386" i="18"/>
  <c r="I264" i="18"/>
  <c r="I202" i="18"/>
  <c r="N335" i="18"/>
  <c r="O335" i="18" s="1"/>
  <c r="O303" i="18"/>
  <c r="I416" i="18"/>
  <c r="N329" i="18"/>
  <c r="O297" i="18"/>
  <c r="N359" i="18"/>
  <c r="O327" i="18"/>
  <c r="N333" i="18"/>
  <c r="O301" i="18"/>
  <c r="I325" i="18"/>
  <c r="N326" i="18"/>
  <c r="O294" i="18"/>
  <c r="I49" i="18"/>
  <c r="I80" i="15"/>
  <c r="N421" i="15"/>
  <c r="O389" i="15"/>
  <c r="I203" i="15"/>
  <c r="N424" i="15"/>
  <c r="O392" i="15"/>
  <c r="I48" i="15"/>
  <c r="N335" i="15"/>
  <c r="O335" i="15" s="1"/>
  <c r="O303" i="15"/>
  <c r="I15" i="15"/>
  <c r="N452" i="15"/>
  <c r="O452" i="15" s="1"/>
  <c r="O420" i="15"/>
  <c r="N334" i="15"/>
  <c r="O334" i="15" s="1"/>
  <c r="O302" i="15"/>
  <c r="I295" i="15"/>
  <c r="N329" i="15"/>
  <c r="O297" i="15"/>
  <c r="N362" i="15"/>
  <c r="O330" i="15"/>
  <c r="I111" i="15"/>
  <c r="I233" i="15"/>
  <c r="N330" i="11"/>
  <c r="O298" i="11"/>
  <c r="O296" i="11"/>
  <c r="N328" i="11"/>
  <c r="N450" i="11"/>
  <c r="O450" i="11" s="1"/>
  <c r="O418" i="11"/>
  <c r="N333" i="11"/>
  <c r="O301" i="11"/>
  <c r="N364" i="11"/>
  <c r="O364" i="11" s="1"/>
  <c r="O332" i="11"/>
  <c r="O423" i="11"/>
  <c r="N455" i="11"/>
  <c r="O455" i="11" s="1"/>
  <c r="N325" i="11"/>
  <c r="O293" i="11"/>
  <c r="O303" i="11"/>
  <c r="N335" i="11"/>
  <c r="O335" i="11" s="1"/>
  <c r="N331" i="11"/>
  <c r="O299" i="11"/>
  <c r="I447" i="11"/>
  <c r="I416" i="11"/>
  <c r="I386" i="11"/>
  <c r="I264" i="11"/>
  <c r="I296" i="11"/>
  <c r="I235" i="11"/>
  <c r="I173" i="11"/>
  <c r="I79" i="11"/>
  <c r="I48" i="11"/>
  <c r="I16" i="11"/>
  <c r="I111" i="11"/>
  <c r="O80" i="5"/>
  <c r="O15" i="5"/>
  <c r="O50" i="5"/>
  <c r="I447" i="15" l="1"/>
  <c r="I356" i="18"/>
  <c r="I265" i="15"/>
  <c r="I389" i="21"/>
  <c r="I296" i="18"/>
  <c r="N453" i="18"/>
  <c r="O453" i="18" s="1"/>
  <c r="I173" i="15"/>
  <c r="I236" i="18"/>
  <c r="I81" i="18"/>
  <c r="I326" i="15"/>
  <c r="I114" i="21"/>
  <c r="I448" i="18"/>
  <c r="I386" i="15"/>
  <c r="I146" i="15"/>
  <c r="I416" i="15"/>
  <c r="I144" i="11"/>
  <c r="I356" i="15"/>
  <c r="I80" i="21"/>
  <c r="I174" i="18"/>
  <c r="I203" i="21"/>
  <c r="I326" i="21"/>
  <c r="I235" i="21"/>
  <c r="I203" i="11"/>
  <c r="I356" i="11"/>
  <c r="I145" i="21"/>
  <c r="I416" i="21"/>
  <c r="I326" i="11"/>
  <c r="I113" i="18"/>
  <c r="I78" i="5"/>
  <c r="Q264" i="21"/>
  <c r="R264" i="21" s="1"/>
  <c r="Q355" i="21"/>
  <c r="R355" i="21" s="1"/>
  <c r="Q111" i="21"/>
  <c r="R111" i="21" s="1"/>
  <c r="Q446" i="21"/>
  <c r="R446" i="21" s="1"/>
  <c r="Q202" i="21"/>
  <c r="R202" i="21" s="1"/>
  <c r="Q295" i="21"/>
  <c r="R295" i="21" s="1"/>
  <c r="Q47" i="21"/>
  <c r="R47" i="21" s="1"/>
  <c r="Q385" i="21"/>
  <c r="R385" i="21" s="1"/>
  <c r="Q142" i="21"/>
  <c r="R142" i="21" s="1"/>
  <c r="Q233" i="21"/>
  <c r="R233" i="21" s="1"/>
  <c r="Q325" i="21"/>
  <c r="R325" i="21" s="1"/>
  <c r="Q79" i="21"/>
  <c r="R79" i="21" s="1"/>
  <c r="Q415" i="21"/>
  <c r="R415" i="21" s="1"/>
  <c r="Q172" i="21"/>
  <c r="R172" i="21" s="1"/>
  <c r="Q15" i="21"/>
  <c r="R15" i="21" s="1"/>
  <c r="Q264" i="18"/>
  <c r="R264" i="18" s="1"/>
  <c r="Q355" i="18"/>
  <c r="R355" i="18" s="1"/>
  <c r="Q111" i="18"/>
  <c r="R111" i="18" s="1"/>
  <c r="Q446" i="18"/>
  <c r="R446" i="18" s="1"/>
  <c r="Q202" i="18"/>
  <c r="R202" i="18" s="1"/>
  <c r="Q295" i="18"/>
  <c r="R295" i="18" s="1"/>
  <c r="Q47" i="18"/>
  <c r="R47" i="18" s="1"/>
  <c r="Q385" i="18"/>
  <c r="R385" i="18" s="1"/>
  <c r="Q142" i="18"/>
  <c r="R142" i="18" s="1"/>
  <c r="Q233" i="18"/>
  <c r="R233" i="18" s="1"/>
  <c r="Q325" i="18"/>
  <c r="R325" i="18" s="1"/>
  <c r="Q79" i="18"/>
  <c r="R79" i="18" s="1"/>
  <c r="Q415" i="18"/>
  <c r="R415" i="18" s="1"/>
  <c r="Q172" i="18"/>
  <c r="R172" i="18" s="1"/>
  <c r="Q15" i="18"/>
  <c r="R15" i="18" s="1"/>
  <c r="Q16" i="5"/>
  <c r="R16" i="5" s="1"/>
  <c r="Q112" i="5"/>
  <c r="R112" i="5" s="1"/>
  <c r="Q48" i="5"/>
  <c r="R48" i="5" s="1"/>
  <c r="Q80" i="5"/>
  <c r="R80" i="5" s="1"/>
  <c r="Q325" i="11"/>
  <c r="R325" i="11" s="1"/>
  <c r="Q415" i="11"/>
  <c r="R415" i="11" s="1"/>
  <c r="Q172" i="11"/>
  <c r="R172" i="11" s="1"/>
  <c r="Q264" i="11"/>
  <c r="R264" i="11" s="1"/>
  <c r="Q355" i="11"/>
  <c r="R355" i="11" s="1"/>
  <c r="Q446" i="11"/>
  <c r="R446" i="11" s="1"/>
  <c r="Q202" i="11"/>
  <c r="R202" i="11" s="1"/>
  <c r="Q295" i="11"/>
  <c r="R295" i="11" s="1"/>
  <c r="Q385" i="11"/>
  <c r="R385" i="11" s="1"/>
  <c r="Q142" i="11"/>
  <c r="R142" i="11" s="1"/>
  <c r="Q233" i="11"/>
  <c r="R233" i="11" s="1"/>
  <c r="Q264" i="15"/>
  <c r="R264" i="15" s="1"/>
  <c r="Q355" i="15"/>
  <c r="R355" i="15" s="1"/>
  <c r="Q111" i="15"/>
  <c r="R111" i="15" s="1"/>
  <c r="Q446" i="15"/>
  <c r="R446" i="15" s="1"/>
  <c r="Q202" i="15"/>
  <c r="R202" i="15" s="1"/>
  <c r="Q295" i="15"/>
  <c r="R295" i="15" s="1"/>
  <c r="Q47" i="15"/>
  <c r="R47" i="15" s="1"/>
  <c r="Q385" i="15"/>
  <c r="R385" i="15" s="1"/>
  <c r="Q142" i="15"/>
  <c r="R142" i="15" s="1"/>
  <c r="Q233" i="15"/>
  <c r="R233" i="15" s="1"/>
  <c r="Q325" i="15"/>
  <c r="R325" i="15" s="1"/>
  <c r="Q79" i="15"/>
  <c r="R79" i="15" s="1"/>
  <c r="Q415" i="15"/>
  <c r="R415" i="15" s="1"/>
  <c r="Q172" i="15"/>
  <c r="R172" i="15" s="1"/>
  <c r="Q15" i="15"/>
  <c r="R15" i="15" s="1"/>
  <c r="Q15" i="11"/>
  <c r="R15" i="11" s="1"/>
  <c r="Q111" i="11"/>
  <c r="R111" i="11" s="1"/>
  <c r="Q47" i="11"/>
  <c r="R47" i="11" s="1"/>
  <c r="Q79" i="11"/>
  <c r="R79" i="11" s="1"/>
  <c r="N423" i="21"/>
  <c r="O391" i="21"/>
  <c r="N389" i="21"/>
  <c r="O357" i="21"/>
  <c r="I15" i="21"/>
  <c r="I358" i="21"/>
  <c r="N361" i="21"/>
  <c r="O329" i="21"/>
  <c r="I266" i="21"/>
  <c r="I296" i="21"/>
  <c r="I174" i="21"/>
  <c r="I49" i="21"/>
  <c r="N392" i="21"/>
  <c r="O360" i="21"/>
  <c r="I448" i="21"/>
  <c r="I387" i="18"/>
  <c r="N358" i="18"/>
  <c r="O326" i="18"/>
  <c r="N365" i="18"/>
  <c r="O365" i="18" s="1"/>
  <c r="O333" i="18"/>
  <c r="N362" i="18"/>
  <c r="O330" i="18"/>
  <c r="N391" i="18"/>
  <c r="O359" i="18"/>
  <c r="I50" i="18"/>
  <c r="N361" i="18"/>
  <c r="O329" i="18"/>
  <c r="I203" i="18"/>
  <c r="I326" i="18"/>
  <c r="N395" i="18"/>
  <c r="O395" i="18" s="1"/>
  <c r="O363" i="18"/>
  <c r="I265" i="18"/>
  <c r="I147" i="18"/>
  <c r="I417" i="18"/>
  <c r="I17" i="18"/>
  <c r="I16" i="15"/>
  <c r="N456" i="15"/>
  <c r="O456" i="15" s="1"/>
  <c r="O424" i="15"/>
  <c r="N394" i="15"/>
  <c r="O394" i="15" s="1"/>
  <c r="O362" i="15"/>
  <c r="I112" i="15"/>
  <c r="N361" i="15"/>
  <c r="O329" i="15"/>
  <c r="I204" i="15"/>
  <c r="I234" i="15"/>
  <c r="I49" i="15"/>
  <c r="I296" i="15"/>
  <c r="I81" i="15"/>
  <c r="N453" i="15"/>
  <c r="O453" i="15" s="1"/>
  <c r="O421" i="15"/>
  <c r="N360" i="11"/>
  <c r="O328" i="11"/>
  <c r="N357" i="11"/>
  <c r="O325" i="11"/>
  <c r="N363" i="11"/>
  <c r="O331" i="11"/>
  <c r="N365" i="11"/>
  <c r="O365" i="11" s="1"/>
  <c r="O333" i="11"/>
  <c r="N362" i="11"/>
  <c r="O330" i="11"/>
  <c r="I448" i="11"/>
  <c r="I417" i="11"/>
  <c r="I387" i="11"/>
  <c r="I265" i="11"/>
  <c r="I297" i="11"/>
  <c r="I236" i="11"/>
  <c r="I174" i="11"/>
  <c r="I112" i="11"/>
  <c r="I17" i="11"/>
  <c r="I49" i="11"/>
  <c r="I80" i="11"/>
  <c r="O81" i="5"/>
  <c r="O16" i="5"/>
  <c r="O51" i="5"/>
  <c r="I448" i="15" l="1"/>
  <c r="I357" i="18"/>
  <c r="I266" i="15"/>
  <c r="I390" i="21"/>
  <c r="I297" i="18"/>
  <c r="I174" i="15"/>
  <c r="I115" i="21"/>
  <c r="I237" i="18"/>
  <c r="I82" i="18"/>
  <c r="I387" i="15"/>
  <c r="I327" i="15"/>
  <c r="I449" i="18"/>
  <c r="I147" i="15"/>
  <c r="I417" i="15"/>
  <c r="I145" i="11"/>
  <c r="I357" i="15"/>
  <c r="I175" i="18"/>
  <c r="I81" i="21"/>
  <c r="I204" i="21"/>
  <c r="I236" i="21"/>
  <c r="I327" i="21"/>
  <c r="I204" i="11"/>
  <c r="I79" i="5"/>
  <c r="I114" i="18"/>
  <c r="I327" i="11"/>
  <c r="I417" i="21"/>
  <c r="I146" i="21"/>
  <c r="I357" i="11"/>
  <c r="Q356" i="21"/>
  <c r="R356" i="21" s="1"/>
  <c r="Q112" i="21"/>
  <c r="R112" i="21" s="1"/>
  <c r="Q447" i="21"/>
  <c r="R447" i="21" s="1"/>
  <c r="Q203" i="21"/>
  <c r="R203" i="21" s="1"/>
  <c r="Q296" i="21"/>
  <c r="R296" i="21" s="1"/>
  <c r="Q48" i="21"/>
  <c r="R48" i="21" s="1"/>
  <c r="Q386" i="21"/>
  <c r="R386" i="21" s="1"/>
  <c r="Q143" i="21"/>
  <c r="R143" i="21" s="1"/>
  <c r="Q234" i="21"/>
  <c r="R234" i="21" s="1"/>
  <c r="Q326" i="21"/>
  <c r="R326" i="21" s="1"/>
  <c r="Q80" i="21"/>
  <c r="R80" i="21" s="1"/>
  <c r="Q416" i="21"/>
  <c r="R416" i="21" s="1"/>
  <c r="Q173" i="21"/>
  <c r="R173" i="21" s="1"/>
  <c r="Q16" i="21"/>
  <c r="R16" i="21" s="1"/>
  <c r="Q265" i="21"/>
  <c r="R265" i="21" s="1"/>
  <c r="Q356" i="18"/>
  <c r="R356" i="18" s="1"/>
  <c r="Q112" i="18"/>
  <c r="R112" i="18" s="1"/>
  <c r="Q447" i="18"/>
  <c r="R447" i="18" s="1"/>
  <c r="Q203" i="18"/>
  <c r="R203" i="18" s="1"/>
  <c r="Q296" i="18"/>
  <c r="R296" i="18" s="1"/>
  <c r="Q48" i="18"/>
  <c r="R48" i="18" s="1"/>
  <c r="Q386" i="18"/>
  <c r="R386" i="18" s="1"/>
  <c r="Q143" i="18"/>
  <c r="R143" i="18" s="1"/>
  <c r="Q234" i="18"/>
  <c r="R234" i="18" s="1"/>
  <c r="Q326" i="18"/>
  <c r="R326" i="18" s="1"/>
  <c r="Q80" i="18"/>
  <c r="R80" i="18" s="1"/>
  <c r="Q416" i="18"/>
  <c r="R416" i="18" s="1"/>
  <c r="Q173" i="18"/>
  <c r="R173" i="18" s="1"/>
  <c r="Q16" i="18"/>
  <c r="R16" i="18" s="1"/>
  <c r="Q265" i="18"/>
  <c r="R265" i="18" s="1"/>
  <c r="Q17" i="5"/>
  <c r="R17" i="5" s="1"/>
  <c r="Q81" i="5"/>
  <c r="R81" i="5" s="1"/>
  <c r="Q113" i="5"/>
  <c r="R113" i="5" s="1"/>
  <c r="Q49" i="5"/>
  <c r="R49" i="5" s="1"/>
  <c r="Q234" i="11"/>
  <c r="R234" i="11" s="1"/>
  <c r="Q326" i="11"/>
  <c r="R326" i="11" s="1"/>
  <c r="Q416" i="11"/>
  <c r="R416" i="11" s="1"/>
  <c r="Q173" i="11"/>
  <c r="R173" i="11" s="1"/>
  <c r="Q265" i="11"/>
  <c r="R265" i="11" s="1"/>
  <c r="Q356" i="11"/>
  <c r="R356" i="11" s="1"/>
  <c r="Q447" i="11"/>
  <c r="R447" i="11" s="1"/>
  <c r="Q203" i="11"/>
  <c r="R203" i="11" s="1"/>
  <c r="Q296" i="11"/>
  <c r="R296" i="11" s="1"/>
  <c r="Q386" i="11"/>
  <c r="R386" i="11" s="1"/>
  <c r="Q143" i="11"/>
  <c r="R143" i="11" s="1"/>
  <c r="Q356" i="15"/>
  <c r="R356" i="15" s="1"/>
  <c r="Q112" i="15"/>
  <c r="R112" i="15" s="1"/>
  <c r="Q447" i="15"/>
  <c r="R447" i="15" s="1"/>
  <c r="Q203" i="15"/>
  <c r="R203" i="15" s="1"/>
  <c r="Q296" i="15"/>
  <c r="R296" i="15" s="1"/>
  <c r="Q48" i="15"/>
  <c r="R48" i="15" s="1"/>
  <c r="Q386" i="15"/>
  <c r="R386" i="15" s="1"/>
  <c r="Q143" i="15"/>
  <c r="R143" i="15" s="1"/>
  <c r="Q234" i="15"/>
  <c r="R234" i="15" s="1"/>
  <c r="Q326" i="15"/>
  <c r="R326" i="15" s="1"/>
  <c r="Q80" i="15"/>
  <c r="R80" i="15" s="1"/>
  <c r="Q416" i="15"/>
  <c r="R416" i="15" s="1"/>
  <c r="Q173" i="15"/>
  <c r="R173" i="15" s="1"/>
  <c r="Q16" i="15"/>
  <c r="R16" i="15" s="1"/>
  <c r="Q265" i="15"/>
  <c r="R265" i="15" s="1"/>
  <c r="Q112" i="11"/>
  <c r="R112" i="11" s="1"/>
  <c r="Q48" i="11"/>
  <c r="R48" i="11" s="1"/>
  <c r="Q80" i="11"/>
  <c r="R80" i="11" s="1"/>
  <c r="Q16" i="11"/>
  <c r="R16" i="11" s="1"/>
  <c r="I267" i="21"/>
  <c r="N393" i="21"/>
  <c r="O361" i="21"/>
  <c r="I16" i="21"/>
  <c r="N421" i="21"/>
  <c r="O389" i="21"/>
  <c r="I175" i="21"/>
  <c r="I297" i="21"/>
  <c r="N424" i="21"/>
  <c r="O392" i="21"/>
  <c r="I359" i="21"/>
  <c r="I449" i="21"/>
  <c r="I50" i="21"/>
  <c r="N455" i="21"/>
  <c r="O455" i="21" s="1"/>
  <c r="O423" i="21"/>
  <c r="I388" i="18"/>
  <c r="I204" i="18"/>
  <c r="I51" i="18"/>
  <c r="N390" i="18"/>
  <c r="O358" i="18"/>
  <c r="I327" i="18"/>
  <c r="I266" i="18"/>
  <c r="I18" i="18"/>
  <c r="I148" i="18"/>
  <c r="N394" i="18"/>
  <c r="O394" i="18" s="1"/>
  <c r="O362" i="18"/>
  <c r="I418" i="18"/>
  <c r="N393" i="18"/>
  <c r="O361" i="18"/>
  <c r="N423" i="18"/>
  <c r="O391" i="18"/>
  <c r="I50" i="15"/>
  <c r="I235" i="15"/>
  <c r="N393" i="15"/>
  <c r="O361" i="15"/>
  <c r="I82" i="15"/>
  <c r="I297" i="15"/>
  <c r="I205" i="15"/>
  <c r="I113" i="15"/>
  <c r="I17" i="15"/>
  <c r="N392" i="11"/>
  <c r="O360" i="11"/>
  <c r="N394" i="11"/>
  <c r="O394" i="11" s="1"/>
  <c r="O362" i="11"/>
  <c r="N389" i="11"/>
  <c r="O357" i="11"/>
  <c r="N395" i="11"/>
  <c r="O395" i="11" s="1"/>
  <c r="O363" i="11"/>
  <c r="I449" i="11"/>
  <c r="I418" i="11"/>
  <c r="I388" i="11"/>
  <c r="I266" i="11"/>
  <c r="I298" i="11"/>
  <c r="I237" i="11"/>
  <c r="I175" i="11"/>
  <c r="I113" i="11"/>
  <c r="I18" i="11"/>
  <c r="I81" i="11"/>
  <c r="I50" i="11"/>
  <c r="O82" i="5"/>
  <c r="O17" i="5"/>
  <c r="O52" i="5"/>
  <c r="I449" i="15" l="1"/>
  <c r="I358" i="18"/>
  <c r="I267" i="15"/>
  <c r="I391" i="21"/>
  <c r="I298" i="18"/>
  <c r="I175" i="15"/>
  <c r="I116" i="21"/>
  <c r="I238" i="18"/>
  <c r="I450" i="18"/>
  <c r="I388" i="15"/>
  <c r="I83" i="18"/>
  <c r="I328" i="15"/>
  <c r="I148" i="15"/>
  <c r="I418" i="15"/>
  <c r="I146" i="11"/>
  <c r="I358" i="15"/>
  <c r="I205" i="21"/>
  <c r="I176" i="18"/>
  <c r="I82" i="21"/>
  <c r="I328" i="21"/>
  <c r="I237" i="21"/>
  <c r="I205" i="11"/>
  <c r="I328" i="11"/>
  <c r="I115" i="18"/>
  <c r="I80" i="5"/>
  <c r="I358" i="11"/>
  <c r="I147" i="21"/>
  <c r="I418" i="21"/>
  <c r="Q448" i="21"/>
  <c r="R448" i="21" s="1"/>
  <c r="Q204" i="21"/>
  <c r="R204" i="21" s="1"/>
  <c r="Q297" i="21"/>
  <c r="R297" i="21" s="1"/>
  <c r="Q49" i="21"/>
  <c r="R49" i="21" s="1"/>
  <c r="Q387" i="21"/>
  <c r="R387" i="21" s="1"/>
  <c r="Q144" i="21"/>
  <c r="R144" i="21" s="1"/>
  <c r="Q235" i="21"/>
  <c r="R235" i="21" s="1"/>
  <c r="Q327" i="21"/>
  <c r="R327" i="21" s="1"/>
  <c r="Q81" i="21"/>
  <c r="R81" i="21" s="1"/>
  <c r="Q417" i="21"/>
  <c r="R417" i="21" s="1"/>
  <c r="Q174" i="21"/>
  <c r="R174" i="21" s="1"/>
  <c r="Q17" i="21"/>
  <c r="R17" i="21" s="1"/>
  <c r="Q266" i="21"/>
  <c r="R266" i="21" s="1"/>
  <c r="Q357" i="21"/>
  <c r="R357" i="21" s="1"/>
  <c r="Q113" i="21"/>
  <c r="R113" i="21" s="1"/>
  <c r="Q448" i="18"/>
  <c r="R448" i="18" s="1"/>
  <c r="Q204" i="18"/>
  <c r="R204" i="18" s="1"/>
  <c r="Q297" i="18"/>
  <c r="R297" i="18" s="1"/>
  <c r="Q49" i="18"/>
  <c r="R49" i="18" s="1"/>
  <c r="Q387" i="18"/>
  <c r="R387" i="18" s="1"/>
  <c r="Q144" i="18"/>
  <c r="R144" i="18" s="1"/>
  <c r="Q235" i="18"/>
  <c r="R235" i="18" s="1"/>
  <c r="Q327" i="18"/>
  <c r="R327" i="18" s="1"/>
  <c r="Q81" i="18"/>
  <c r="R81" i="18" s="1"/>
  <c r="Q417" i="18"/>
  <c r="R417" i="18" s="1"/>
  <c r="Q174" i="18"/>
  <c r="R174" i="18" s="1"/>
  <c r="Q17" i="18"/>
  <c r="R17" i="18" s="1"/>
  <c r="Q266" i="18"/>
  <c r="R266" i="18" s="1"/>
  <c r="Q357" i="18"/>
  <c r="R357" i="18" s="1"/>
  <c r="Q113" i="18"/>
  <c r="R113" i="18" s="1"/>
  <c r="Q18" i="5"/>
  <c r="R18" i="5" s="1"/>
  <c r="Q82" i="5"/>
  <c r="R82" i="5" s="1"/>
  <c r="Q114" i="5"/>
  <c r="R114" i="5" s="1"/>
  <c r="Q50" i="5"/>
  <c r="R50" i="5" s="1"/>
  <c r="Q387" i="11"/>
  <c r="R387" i="11" s="1"/>
  <c r="Q144" i="11"/>
  <c r="R144" i="11" s="1"/>
  <c r="Q235" i="11"/>
  <c r="R235" i="11" s="1"/>
  <c r="Q327" i="11"/>
  <c r="R327" i="11" s="1"/>
  <c r="Q417" i="11"/>
  <c r="R417" i="11" s="1"/>
  <c r="Q174" i="11"/>
  <c r="R174" i="11" s="1"/>
  <c r="Q266" i="11"/>
  <c r="R266" i="11" s="1"/>
  <c r="Q357" i="11"/>
  <c r="R357" i="11" s="1"/>
  <c r="Q448" i="11"/>
  <c r="R448" i="11" s="1"/>
  <c r="Q204" i="11"/>
  <c r="R204" i="11" s="1"/>
  <c r="Q297" i="11"/>
  <c r="R297" i="11" s="1"/>
  <c r="Q448" i="15"/>
  <c r="R448" i="15" s="1"/>
  <c r="Q204" i="15"/>
  <c r="R204" i="15" s="1"/>
  <c r="Q297" i="15"/>
  <c r="R297" i="15" s="1"/>
  <c r="Q49" i="15"/>
  <c r="R49" i="15" s="1"/>
  <c r="Q387" i="15"/>
  <c r="R387" i="15" s="1"/>
  <c r="Q144" i="15"/>
  <c r="R144" i="15" s="1"/>
  <c r="Q235" i="15"/>
  <c r="R235" i="15" s="1"/>
  <c r="Q327" i="15"/>
  <c r="R327" i="15" s="1"/>
  <c r="Q81" i="15"/>
  <c r="R81" i="15" s="1"/>
  <c r="Q417" i="15"/>
  <c r="R417" i="15" s="1"/>
  <c r="Q174" i="15"/>
  <c r="R174" i="15" s="1"/>
  <c r="Q17" i="15"/>
  <c r="R17" i="15" s="1"/>
  <c r="Q266" i="15"/>
  <c r="R266" i="15" s="1"/>
  <c r="Q357" i="15"/>
  <c r="R357" i="15" s="1"/>
  <c r="Q113" i="15"/>
  <c r="R113" i="15" s="1"/>
  <c r="Q113" i="11"/>
  <c r="R113" i="11" s="1"/>
  <c r="Q49" i="11"/>
  <c r="R49" i="11" s="1"/>
  <c r="Q81" i="11"/>
  <c r="R81" i="11" s="1"/>
  <c r="Q17" i="11"/>
  <c r="R17" i="11" s="1"/>
  <c r="I51" i="21"/>
  <c r="I360" i="21"/>
  <c r="I450" i="21"/>
  <c r="N453" i="21"/>
  <c r="O453" i="21" s="1"/>
  <c r="O421" i="21"/>
  <c r="I268" i="21"/>
  <c r="N425" i="21"/>
  <c r="O425" i="21" s="1"/>
  <c r="O393" i="21"/>
  <c r="I176" i="21"/>
  <c r="I298" i="21"/>
  <c r="N456" i="21"/>
  <c r="O456" i="21" s="1"/>
  <c r="O424" i="21"/>
  <c r="I17" i="21"/>
  <c r="N425" i="18"/>
  <c r="O425" i="18" s="1"/>
  <c r="O393" i="18"/>
  <c r="I52" i="18"/>
  <c r="I389" i="18"/>
  <c r="N455" i="18"/>
  <c r="O455" i="18" s="1"/>
  <c r="O423" i="18"/>
  <c r="I267" i="18"/>
  <c r="I328" i="18"/>
  <c r="I419" i="18"/>
  <c r="I149" i="18"/>
  <c r="I19" i="18"/>
  <c r="N422" i="18"/>
  <c r="O390" i="18"/>
  <c r="I205" i="18"/>
  <c r="I114" i="15"/>
  <c r="I236" i="15"/>
  <c r="I298" i="15"/>
  <c r="N425" i="15"/>
  <c r="O425" i="15" s="1"/>
  <c r="O393" i="15"/>
  <c r="I83" i="15"/>
  <c r="I18" i="15"/>
  <c r="I206" i="15"/>
  <c r="I51" i="15"/>
  <c r="N421" i="11"/>
  <c r="O389" i="11"/>
  <c r="N424" i="11"/>
  <c r="O392" i="11"/>
  <c r="I450" i="11"/>
  <c r="I419" i="11"/>
  <c r="I389" i="11"/>
  <c r="I267" i="11"/>
  <c r="I299" i="11"/>
  <c r="I238" i="11"/>
  <c r="I176" i="11"/>
  <c r="I114" i="11"/>
  <c r="I82" i="11"/>
  <c r="I19" i="11"/>
  <c r="I51" i="11"/>
  <c r="O83" i="5"/>
  <c r="O18" i="5"/>
  <c r="O53" i="5"/>
  <c r="I450" i="15" l="1"/>
  <c r="I268" i="15"/>
  <c r="I359" i="18"/>
  <c r="I392" i="21"/>
  <c r="I299" i="18"/>
  <c r="I176" i="15"/>
  <c r="I239" i="18"/>
  <c r="I117" i="21"/>
  <c r="I389" i="15"/>
  <c r="I451" i="18"/>
  <c r="I329" i="15"/>
  <c r="I84" i="18"/>
  <c r="I419" i="15"/>
  <c r="I149" i="15"/>
  <c r="I147" i="11"/>
  <c r="I206" i="21"/>
  <c r="I359" i="15"/>
  <c r="I177" i="18"/>
  <c r="I83" i="21"/>
  <c r="I238" i="21"/>
  <c r="I329" i="21"/>
  <c r="I206" i="11"/>
  <c r="I329" i="11"/>
  <c r="I148" i="21"/>
  <c r="I359" i="11"/>
  <c r="I81" i="5"/>
  <c r="I419" i="21"/>
  <c r="I116" i="18"/>
  <c r="Q298" i="21"/>
  <c r="R298" i="21" s="1"/>
  <c r="Q50" i="21"/>
  <c r="R50" i="21" s="1"/>
  <c r="Q388" i="21"/>
  <c r="R388" i="21" s="1"/>
  <c r="Q145" i="21"/>
  <c r="R145" i="21" s="1"/>
  <c r="Q236" i="21"/>
  <c r="R236" i="21" s="1"/>
  <c r="Q328" i="21"/>
  <c r="R328" i="21" s="1"/>
  <c r="Q82" i="21"/>
  <c r="R82" i="21" s="1"/>
  <c r="Q418" i="21"/>
  <c r="R418" i="21" s="1"/>
  <c r="Q175" i="21"/>
  <c r="R175" i="21" s="1"/>
  <c r="Q18" i="21"/>
  <c r="R18" i="21" s="1"/>
  <c r="Q267" i="21"/>
  <c r="R267" i="21" s="1"/>
  <c r="Q358" i="21"/>
  <c r="R358" i="21" s="1"/>
  <c r="Q114" i="21"/>
  <c r="R114" i="21" s="1"/>
  <c r="Q449" i="21"/>
  <c r="R449" i="21" s="1"/>
  <c r="Q205" i="21"/>
  <c r="R205" i="21" s="1"/>
  <c r="Q298" i="18"/>
  <c r="R298" i="18" s="1"/>
  <c r="Q50" i="18"/>
  <c r="R50" i="18" s="1"/>
  <c r="Q388" i="18"/>
  <c r="R388" i="18" s="1"/>
  <c r="Q145" i="18"/>
  <c r="R145" i="18" s="1"/>
  <c r="Q236" i="18"/>
  <c r="R236" i="18" s="1"/>
  <c r="Q328" i="18"/>
  <c r="R328" i="18" s="1"/>
  <c r="Q82" i="18"/>
  <c r="R82" i="18" s="1"/>
  <c r="Q418" i="18"/>
  <c r="R418" i="18" s="1"/>
  <c r="Q175" i="18"/>
  <c r="R175" i="18" s="1"/>
  <c r="Q18" i="18"/>
  <c r="R18" i="18" s="1"/>
  <c r="Q267" i="18"/>
  <c r="R267" i="18" s="1"/>
  <c r="Q358" i="18"/>
  <c r="R358" i="18" s="1"/>
  <c r="Q114" i="18"/>
  <c r="R114" i="18" s="1"/>
  <c r="Q449" i="18"/>
  <c r="R449" i="18" s="1"/>
  <c r="Q205" i="18"/>
  <c r="R205" i="18" s="1"/>
  <c r="Q19" i="5"/>
  <c r="R19" i="5" s="1"/>
  <c r="Q51" i="5"/>
  <c r="R51" i="5" s="1"/>
  <c r="Q83" i="5"/>
  <c r="R83" i="5" s="1"/>
  <c r="Q115" i="5"/>
  <c r="R115" i="5" s="1"/>
  <c r="Q298" i="11"/>
  <c r="R298" i="11" s="1"/>
  <c r="Q388" i="11"/>
  <c r="R388" i="11" s="1"/>
  <c r="Q145" i="11"/>
  <c r="R145" i="11" s="1"/>
  <c r="Q236" i="11"/>
  <c r="R236" i="11" s="1"/>
  <c r="Q328" i="11"/>
  <c r="R328" i="11" s="1"/>
  <c r="Q418" i="11"/>
  <c r="R418" i="11" s="1"/>
  <c r="Q175" i="11"/>
  <c r="R175" i="11" s="1"/>
  <c r="Q267" i="11"/>
  <c r="R267" i="11" s="1"/>
  <c r="Q358" i="11"/>
  <c r="R358" i="11" s="1"/>
  <c r="Q449" i="11"/>
  <c r="R449" i="11" s="1"/>
  <c r="Q205" i="11"/>
  <c r="R205" i="11" s="1"/>
  <c r="Q298" i="15"/>
  <c r="R298" i="15" s="1"/>
  <c r="Q50" i="15"/>
  <c r="R50" i="15" s="1"/>
  <c r="Q388" i="15"/>
  <c r="R388" i="15" s="1"/>
  <c r="Q145" i="15"/>
  <c r="R145" i="15" s="1"/>
  <c r="Q236" i="15"/>
  <c r="R236" i="15" s="1"/>
  <c r="Q328" i="15"/>
  <c r="R328" i="15" s="1"/>
  <c r="Q82" i="15"/>
  <c r="R82" i="15" s="1"/>
  <c r="Q418" i="15"/>
  <c r="R418" i="15" s="1"/>
  <c r="Q175" i="15"/>
  <c r="R175" i="15" s="1"/>
  <c r="Q18" i="15"/>
  <c r="R18" i="15" s="1"/>
  <c r="Q267" i="15"/>
  <c r="R267" i="15" s="1"/>
  <c r="Q358" i="15"/>
  <c r="R358" i="15" s="1"/>
  <c r="Q114" i="15"/>
  <c r="R114" i="15" s="1"/>
  <c r="Q449" i="15"/>
  <c r="R449" i="15" s="1"/>
  <c r="Q205" i="15"/>
  <c r="R205" i="15" s="1"/>
  <c r="Q50" i="11"/>
  <c r="R50" i="11" s="1"/>
  <c r="Q82" i="11"/>
  <c r="R82" i="11" s="1"/>
  <c r="Q18" i="11"/>
  <c r="R18" i="11" s="1"/>
  <c r="Q114" i="11"/>
  <c r="R114" i="11" s="1"/>
  <c r="I18" i="21"/>
  <c r="I299" i="21"/>
  <c r="I451" i="21"/>
  <c r="I177" i="21"/>
  <c r="I269" i="21"/>
  <c r="I361" i="21"/>
  <c r="I52" i="21"/>
  <c r="I20" i="18"/>
  <c r="I420" i="18"/>
  <c r="I329" i="18"/>
  <c r="I268" i="18"/>
  <c r="I53" i="18"/>
  <c r="N454" i="18"/>
  <c r="O454" i="18" s="1"/>
  <c r="O422" i="18"/>
  <c r="I150" i="18"/>
  <c r="I390" i="18"/>
  <c r="I206" i="18"/>
  <c r="I19" i="15"/>
  <c r="I52" i="15"/>
  <c r="I115" i="15"/>
  <c r="I237" i="15"/>
  <c r="I299" i="15"/>
  <c r="I84" i="15"/>
  <c r="I207" i="15"/>
  <c r="N453" i="11"/>
  <c r="O453" i="11" s="1"/>
  <c r="O421" i="11"/>
  <c r="O424" i="11"/>
  <c r="N456" i="11"/>
  <c r="O456" i="11" s="1"/>
  <c r="I451" i="11"/>
  <c r="I420" i="11"/>
  <c r="I390" i="11"/>
  <c r="I268" i="11"/>
  <c r="I300" i="11"/>
  <c r="I239" i="11"/>
  <c r="I177" i="11"/>
  <c r="I20" i="11"/>
  <c r="I83" i="11"/>
  <c r="I52" i="11"/>
  <c r="I115" i="11"/>
  <c r="O84" i="5"/>
  <c r="O19" i="5"/>
  <c r="O54" i="5"/>
  <c r="I451" i="15" l="1"/>
  <c r="I393" i="21"/>
  <c r="I269" i="15"/>
  <c r="I360" i="18"/>
  <c r="I300" i="18"/>
  <c r="I177" i="15"/>
  <c r="I240" i="18"/>
  <c r="I452" i="18"/>
  <c r="I118" i="21"/>
  <c r="I390" i="15"/>
  <c r="I330" i="15"/>
  <c r="I85" i="18"/>
  <c r="I420" i="15"/>
  <c r="I150" i="15"/>
  <c r="I148" i="11"/>
  <c r="I207" i="21"/>
  <c r="I360" i="15"/>
  <c r="I178" i="18"/>
  <c r="I84" i="21"/>
  <c r="I330" i="21"/>
  <c r="I239" i="21"/>
  <c r="I207" i="11"/>
  <c r="I360" i="11"/>
  <c r="I330" i="11"/>
  <c r="I420" i="21"/>
  <c r="I149" i="21"/>
  <c r="I117" i="18"/>
  <c r="I82" i="5"/>
  <c r="Q389" i="21"/>
  <c r="R389" i="21" s="1"/>
  <c r="Q146" i="21"/>
  <c r="R146" i="21" s="1"/>
  <c r="Q237" i="21"/>
  <c r="R237" i="21" s="1"/>
  <c r="Q329" i="21"/>
  <c r="R329" i="21" s="1"/>
  <c r="Q83" i="21"/>
  <c r="R83" i="21" s="1"/>
  <c r="Q419" i="21"/>
  <c r="R419" i="21" s="1"/>
  <c r="Q176" i="21"/>
  <c r="R176" i="21" s="1"/>
  <c r="Q19" i="21"/>
  <c r="R19" i="21" s="1"/>
  <c r="Q268" i="21"/>
  <c r="R268" i="21" s="1"/>
  <c r="Q359" i="21"/>
  <c r="R359" i="21" s="1"/>
  <c r="Q115" i="21"/>
  <c r="R115" i="21" s="1"/>
  <c r="Q450" i="21"/>
  <c r="R450" i="21" s="1"/>
  <c r="Q206" i="21"/>
  <c r="R206" i="21" s="1"/>
  <c r="Q299" i="21"/>
  <c r="R299" i="21" s="1"/>
  <c r="Q51" i="21"/>
  <c r="R51" i="21" s="1"/>
  <c r="Q389" i="18"/>
  <c r="R389" i="18" s="1"/>
  <c r="Q146" i="18"/>
  <c r="R146" i="18" s="1"/>
  <c r="Q237" i="18"/>
  <c r="R237" i="18" s="1"/>
  <c r="Q329" i="18"/>
  <c r="R329" i="18" s="1"/>
  <c r="Q83" i="18"/>
  <c r="R83" i="18" s="1"/>
  <c r="Q419" i="18"/>
  <c r="R419" i="18" s="1"/>
  <c r="Q176" i="18"/>
  <c r="R176" i="18" s="1"/>
  <c r="Q19" i="18"/>
  <c r="R19" i="18" s="1"/>
  <c r="Q268" i="18"/>
  <c r="R268" i="18" s="1"/>
  <c r="Q359" i="18"/>
  <c r="R359" i="18" s="1"/>
  <c r="Q115" i="18"/>
  <c r="R115" i="18" s="1"/>
  <c r="Q450" i="18"/>
  <c r="R450" i="18" s="1"/>
  <c r="Q206" i="18"/>
  <c r="R206" i="18" s="1"/>
  <c r="Q299" i="18"/>
  <c r="R299" i="18" s="1"/>
  <c r="Q51" i="18"/>
  <c r="R51" i="18" s="1"/>
  <c r="Q20" i="5"/>
  <c r="R20" i="5" s="1"/>
  <c r="Q52" i="5"/>
  <c r="R52" i="5" s="1"/>
  <c r="Q84" i="5"/>
  <c r="R84" i="5" s="1"/>
  <c r="Q116" i="5"/>
  <c r="R116" i="5" s="1"/>
  <c r="Q450" i="11"/>
  <c r="R450" i="11" s="1"/>
  <c r="Q206" i="11"/>
  <c r="R206" i="11" s="1"/>
  <c r="Q299" i="11"/>
  <c r="R299" i="11" s="1"/>
  <c r="Q389" i="11"/>
  <c r="R389" i="11" s="1"/>
  <c r="Q146" i="11"/>
  <c r="R146" i="11" s="1"/>
  <c r="Q237" i="11"/>
  <c r="R237" i="11" s="1"/>
  <c r="Q329" i="11"/>
  <c r="R329" i="11" s="1"/>
  <c r="Q419" i="11"/>
  <c r="R419" i="11" s="1"/>
  <c r="Q176" i="11"/>
  <c r="R176" i="11" s="1"/>
  <c r="Q268" i="11"/>
  <c r="R268" i="11" s="1"/>
  <c r="Q359" i="11"/>
  <c r="R359" i="11" s="1"/>
  <c r="Q389" i="15"/>
  <c r="R389" i="15" s="1"/>
  <c r="Q146" i="15"/>
  <c r="R146" i="15" s="1"/>
  <c r="Q237" i="15"/>
  <c r="R237" i="15" s="1"/>
  <c r="Q329" i="15"/>
  <c r="R329" i="15" s="1"/>
  <c r="Q83" i="15"/>
  <c r="R83" i="15" s="1"/>
  <c r="Q419" i="15"/>
  <c r="R419" i="15" s="1"/>
  <c r="Q176" i="15"/>
  <c r="R176" i="15" s="1"/>
  <c r="Q19" i="15"/>
  <c r="R19" i="15" s="1"/>
  <c r="Q268" i="15"/>
  <c r="R268" i="15" s="1"/>
  <c r="Q359" i="15"/>
  <c r="R359" i="15" s="1"/>
  <c r="Q115" i="15"/>
  <c r="R115" i="15" s="1"/>
  <c r="Q450" i="15"/>
  <c r="R450" i="15" s="1"/>
  <c r="Q206" i="15"/>
  <c r="R206" i="15" s="1"/>
  <c r="Q299" i="15"/>
  <c r="R299" i="15" s="1"/>
  <c r="Q51" i="15"/>
  <c r="R51" i="15" s="1"/>
  <c r="Q51" i="11"/>
  <c r="R51" i="11" s="1"/>
  <c r="Q83" i="11"/>
  <c r="R83" i="11" s="1"/>
  <c r="Q19" i="11"/>
  <c r="R19" i="11" s="1"/>
  <c r="Q115" i="11"/>
  <c r="R115" i="11" s="1"/>
  <c r="I300" i="21"/>
  <c r="I53" i="21"/>
  <c r="I178" i="21"/>
  <c r="I362" i="21"/>
  <c r="I270" i="21"/>
  <c r="I452" i="21"/>
  <c r="I19" i="21"/>
  <c r="I391" i="18"/>
  <c r="I269" i="18"/>
  <c r="I151" i="18"/>
  <c r="I421" i="18"/>
  <c r="I330" i="18"/>
  <c r="I21" i="18"/>
  <c r="I207" i="18"/>
  <c r="I54" i="18"/>
  <c r="I20" i="15"/>
  <c r="I85" i="15"/>
  <c r="I116" i="15"/>
  <c r="I208" i="15"/>
  <c r="I300" i="15"/>
  <c r="I238" i="15"/>
  <c r="I53" i="15"/>
  <c r="I452" i="11"/>
  <c r="I421" i="11"/>
  <c r="I391" i="11"/>
  <c r="I269" i="11"/>
  <c r="I301" i="11"/>
  <c r="I240" i="11"/>
  <c r="I178" i="11"/>
  <c r="I53" i="11"/>
  <c r="I116" i="11"/>
  <c r="I21" i="11"/>
  <c r="I84" i="11"/>
  <c r="O85" i="5"/>
  <c r="O20" i="5"/>
  <c r="O55" i="5"/>
  <c r="I452" i="15" l="1"/>
  <c r="I394" i="21"/>
  <c r="I270" i="15"/>
  <c r="I301" i="18"/>
  <c r="I361" i="18"/>
  <c r="I178" i="15"/>
  <c r="I241" i="18"/>
  <c r="I119" i="21"/>
  <c r="I453" i="18"/>
  <c r="I391" i="15"/>
  <c r="I331" i="15"/>
  <c r="I149" i="11"/>
  <c r="I86" i="18"/>
  <c r="I421" i="15"/>
  <c r="I151" i="15"/>
  <c r="I361" i="15"/>
  <c r="I208" i="21"/>
  <c r="I179" i="18"/>
  <c r="I85" i="21"/>
  <c r="I240" i="21"/>
  <c r="I331" i="21"/>
  <c r="I208" i="11"/>
  <c r="I331" i="11"/>
  <c r="I118" i="18"/>
  <c r="I361" i="11"/>
  <c r="I421" i="21"/>
  <c r="I83" i="5"/>
  <c r="I150" i="21"/>
  <c r="Q238" i="21"/>
  <c r="R238" i="21" s="1"/>
  <c r="Q330" i="21"/>
  <c r="R330" i="21" s="1"/>
  <c r="Q84" i="21"/>
  <c r="R84" i="21" s="1"/>
  <c r="Q420" i="21"/>
  <c r="R420" i="21" s="1"/>
  <c r="Q177" i="21"/>
  <c r="R177" i="21" s="1"/>
  <c r="Q20" i="21"/>
  <c r="R20" i="21" s="1"/>
  <c r="Q269" i="21"/>
  <c r="R269" i="21" s="1"/>
  <c r="Q360" i="21"/>
  <c r="R360" i="21" s="1"/>
  <c r="Q116" i="21"/>
  <c r="R116" i="21" s="1"/>
  <c r="Q451" i="21"/>
  <c r="R451" i="21" s="1"/>
  <c r="Q207" i="21"/>
  <c r="R207" i="21" s="1"/>
  <c r="Q300" i="21"/>
  <c r="R300" i="21" s="1"/>
  <c r="Q52" i="21"/>
  <c r="R52" i="21" s="1"/>
  <c r="Q390" i="21"/>
  <c r="R390" i="21" s="1"/>
  <c r="Q147" i="21"/>
  <c r="R147" i="21" s="1"/>
  <c r="Q238" i="18"/>
  <c r="R238" i="18" s="1"/>
  <c r="Q330" i="18"/>
  <c r="R330" i="18" s="1"/>
  <c r="Q84" i="18"/>
  <c r="R84" i="18" s="1"/>
  <c r="Q420" i="18"/>
  <c r="R420" i="18" s="1"/>
  <c r="Q177" i="18"/>
  <c r="R177" i="18" s="1"/>
  <c r="Q20" i="18"/>
  <c r="R20" i="18" s="1"/>
  <c r="Q269" i="18"/>
  <c r="R269" i="18" s="1"/>
  <c r="Q360" i="18"/>
  <c r="R360" i="18" s="1"/>
  <c r="Q116" i="18"/>
  <c r="R116" i="18" s="1"/>
  <c r="Q451" i="18"/>
  <c r="R451" i="18" s="1"/>
  <c r="Q207" i="18"/>
  <c r="R207" i="18" s="1"/>
  <c r="Q300" i="18"/>
  <c r="R300" i="18" s="1"/>
  <c r="Q52" i="18"/>
  <c r="R52" i="18" s="1"/>
  <c r="Q390" i="18"/>
  <c r="R390" i="18" s="1"/>
  <c r="Q147" i="18"/>
  <c r="R147" i="18" s="1"/>
  <c r="Q21" i="5"/>
  <c r="R21" i="5" s="1"/>
  <c r="Q53" i="5"/>
  <c r="R53" i="5" s="1"/>
  <c r="Q85" i="5"/>
  <c r="R85" i="5" s="1"/>
  <c r="Q117" i="5"/>
  <c r="R117" i="5" s="1"/>
  <c r="Q360" i="11"/>
  <c r="R360" i="11" s="1"/>
  <c r="Q451" i="11"/>
  <c r="R451" i="11" s="1"/>
  <c r="Q207" i="11"/>
  <c r="R207" i="11" s="1"/>
  <c r="Q300" i="11"/>
  <c r="R300" i="11" s="1"/>
  <c r="Q390" i="11"/>
  <c r="R390" i="11" s="1"/>
  <c r="Q147" i="11"/>
  <c r="R147" i="11" s="1"/>
  <c r="Q238" i="11"/>
  <c r="R238" i="11" s="1"/>
  <c r="Q330" i="11"/>
  <c r="R330" i="11" s="1"/>
  <c r="Q420" i="11"/>
  <c r="R420" i="11" s="1"/>
  <c r="Q177" i="11"/>
  <c r="R177" i="11" s="1"/>
  <c r="Q269" i="11"/>
  <c r="R269" i="11" s="1"/>
  <c r="Q238" i="15"/>
  <c r="R238" i="15" s="1"/>
  <c r="Q330" i="15"/>
  <c r="R330" i="15" s="1"/>
  <c r="Q84" i="15"/>
  <c r="R84" i="15" s="1"/>
  <c r="Q420" i="15"/>
  <c r="R420" i="15" s="1"/>
  <c r="Q177" i="15"/>
  <c r="R177" i="15" s="1"/>
  <c r="Q20" i="15"/>
  <c r="R20" i="15" s="1"/>
  <c r="Q269" i="15"/>
  <c r="R269" i="15" s="1"/>
  <c r="Q360" i="15"/>
  <c r="R360" i="15" s="1"/>
  <c r="Q116" i="15"/>
  <c r="R116" i="15" s="1"/>
  <c r="Q451" i="15"/>
  <c r="R451" i="15" s="1"/>
  <c r="Q207" i="15"/>
  <c r="R207" i="15" s="1"/>
  <c r="Q300" i="15"/>
  <c r="R300" i="15" s="1"/>
  <c r="Q52" i="15"/>
  <c r="R52" i="15" s="1"/>
  <c r="Q390" i="15"/>
  <c r="R390" i="15" s="1"/>
  <c r="Q147" i="15"/>
  <c r="R147" i="15" s="1"/>
  <c r="Q84" i="11"/>
  <c r="R84" i="11" s="1"/>
  <c r="Q20" i="11"/>
  <c r="R20" i="11" s="1"/>
  <c r="Q116" i="11"/>
  <c r="R116" i="11" s="1"/>
  <c r="Q52" i="11"/>
  <c r="R52" i="11" s="1"/>
  <c r="I54" i="21"/>
  <c r="I301" i="21"/>
  <c r="I271" i="21"/>
  <c r="I20" i="21"/>
  <c r="I453" i="21"/>
  <c r="I363" i="21"/>
  <c r="I179" i="21"/>
  <c r="I208" i="18"/>
  <c r="I152" i="18"/>
  <c r="I331" i="18"/>
  <c r="I270" i="18"/>
  <c r="I55" i="18"/>
  <c r="I22" i="18"/>
  <c r="I422" i="18"/>
  <c r="I392" i="18"/>
  <c r="I117" i="15"/>
  <c r="I239" i="15"/>
  <c r="I209" i="15"/>
  <c r="I54" i="15"/>
  <c r="I301" i="15"/>
  <c r="I86" i="15"/>
  <c r="I21" i="15"/>
  <c r="I453" i="11"/>
  <c r="I422" i="11"/>
  <c r="I392" i="11"/>
  <c r="I270" i="11"/>
  <c r="I302" i="11"/>
  <c r="I241" i="11"/>
  <c r="I179" i="11"/>
  <c r="I54" i="11"/>
  <c r="I22" i="11"/>
  <c r="I85" i="11"/>
  <c r="I117" i="11"/>
  <c r="O86" i="5"/>
  <c r="O21" i="5"/>
  <c r="O56" i="5"/>
  <c r="O57" i="5"/>
  <c r="I453" i="15" l="1"/>
  <c r="I271" i="15"/>
  <c r="I395" i="21"/>
  <c r="I362" i="18"/>
  <c r="I302" i="18"/>
  <c r="I179" i="15"/>
  <c r="I242" i="18"/>
  <c r="I120" i="21"/>
  <c r="I392" i="15"/>
  <c r="I454" i="18"/>
  <c r="I332" i="15"/>
  <c r="I150" i="11"/>
  <c r="I87" i="18"/>
  <c r="I422" i="15"/>
  <c r="I362" i="15"/>
  <c r="I152" i="15"/>
  <c r="I180" i="18"/>
  <c r="I209" i="21"/>
  <c r="I86" i="21"/>
  <c r="I332" i="21"/>
  <c r="I241" i="21"/>
  <c r="I209" i="11"/>
  <c r="I84" i="5"/>
  <c r="I362" i="11"/>
  <c r="I422" i="21"/>
  <c r="I332" i="11"/>
  <c r="I119" i="18"/>
  <c r="I151" i="21"/>
  <c r="Q331" i="21"/>
  <c r="R331" i="21" s="1"/>
  <c r="Q85" i="21"/>
  <c r="R85" i="21" s="1"/>
  <c r="Q421" i="21"/>
  <c r="R421" i="21" s="1"/>
  <c r="Q178" i="21"/>
  <c r="R178" i="21" s="1"/>
  <c r="Q21" i="21"/>
  <c r="R21" i="21" s="1"/>
  <c r="Q270" i="21"/>
  <c r="R270" i="21" s="1"/>
  <c r="Q361" i="21"/>
  <c r="R361" i="21" s="1"/>
  <c r="Q117" i="21"/>
  <c r="R117" i="21" s="1"/>
  <c r="Q452" i="21"/>
  <c r="R452" i="21" s="1"/>
  <c r="Q208" i="21"/>
  <c r="R208" i="21" s="1"/>
  <c r="Q301" i="21"/>
  <c r="R301" i="21" s="1"/>
  <c r="Q53" i="21"/>
  <c r="R53" i="21" s="1"/>
  <c r="Q391" i="21"/>
  <c r="R391" i="21" s="1"/>
  <c r="Q148" i="21"/>
  <c r="R148" i="21" s="1"/>
  <c r="Q239" i="21"/>
  <c r="R239" i="21" s="1"/>
  <c r="Q331" i="18"/>
  <c r="R331" i="18" s="1"/>
  <c r="Q85" i="18"/>
  <c r="R85" i="18" s="1"/>
  <c r="Q421" i="18"/>
  <c r="R421" i="18" s="1"/>
  <c r="Q178" i="18"/>
  <c r="R178" i="18" s="1"/>
  <c r="Q21" i="18"/>
  <c r="R21" i="18" s="1"/>
  <c r="Q270" i="18"/>
  <c r="R270" i="18" s="1"/>
  <c r="Q361" i="18"/>
  <c r="R361" i="18" s="1"/>
  <c r="Q117" i="18"/>
  <c r="R117" i="18" s="1"/>
  <c r="Q452" i="18"/>
  <c r="R452" i="18" s="1"/>
  <c r="Q208" i="18"/>
  <c r="R208" i="18" s="1"/>
  <c r="Q301" i="18"/>
  <c r="R301" i="18" s="1"/>
  <c r="Q53" i="18"/>
  <c r="R53" i="18" s="1"/>
  <c r="Q391" i="18"/>
  <c r="R391" i="18" s="1"/>
  <c r="Q148" i="18"/>
  <c r="R148" i="18" s="1"/>
  <c r="Q239" i="18"/>
  <c r="R239" i="18" s="1"/>
  <c r="Q22" i="5"/>
  <c r="R22" i="5" s="1"/>
  <c r="Q118" i="5"/>
  <c r="R118" i="5" s="1"/>
  <c r="Q54" i="5"/>
  <c r="R54" i="5" s="1"/>
  <c r="Q86" i="5"/>
  <c r="R86" i="5" s="1"/>
  <c r="Q270" i="11"/>
  <c r="R270" i="11" s="1"/>
  <c r="Q361" i="11"/>
  <c r="R361" i="11" s="1"/>
  <c r="Q452" i="11"/>
  <c r="R452" i="11" s="1"/>
  <c r="Q208" i="11"/>
  <c r="R208" i="11" s="1"/>
  <c r="Q301" i="11"/>
  <c r="R301" i="11" s="1"/>
  <c r="Q391" i="11"/>
  <c r="R391" i="11" s="1"/>
  <c r="Q148" i="11"/>
  <c r="R148" i="11" s="1"/>
  <c r="Q239" i="11"/>
  <c r="R239" i="11" s="1"/>
  <c r="Q331" i="11"/>
  <c r="R331" i="11" s="1"/>
  <c r="Q421" i="11"/>
  <c r="R421" i="11" s="1"/>
  <c r="Q178" i="11"/>
  <c r="R178" i="11" s="1"/>
  <c r="Q331" i="15"/>
  <c r="R331" i="15" s="1"/>
  <c r="Q85" i="15"/>
  <c r="R85" i="15" s="1"/>
  <c r="Q421" i="15"/>
  <c r="R421" i="15" s="1"/>
  <c r="Q178" i="15"/>
  <c r="R178" i="15" s="1"/>
  <c r="Q21" i="15"/>
  <c r="R21" i="15" s="1"/>
  <c r="Q270" i="15"/>
  <c r="R270" i="15" s="1"/>
  <c r="Q361" i="15"/>
  <c r="R361" i="15" s="1"/>
  <c r="Q117" i="15"/>
  <c r="R117" i="15" s="1"/>
  <c r="Q452" i="15"/>
  <c r="R452" i="15" s="1"/>
  <c r="Q208" i="15"/>
  <c r="R208" i="15" s="1"/>
  <c r="Q301" i="15"/>
  <c r="R301" i="15" s="1"/>
  <c r="Q53" i="15"/>
  <c r="R53" i="15" s="1"/>
  <c r="Q391" i="15"/>
  <c r="R391" i="15" s="1"/>
  <c r="Q148" i="15"/>
  <c r="R148" i="15" s="1"/>
  <c r="Q239" i="15"/>
  <c r="R239" i="15" s="1"/>
  <c r="Q85" i="11"/>
  <c r="R85" i="11" s="1"/>
  <c r="Q21" i="11"/>
  <c r="R21" i="11" s="1"/>
  <c r="Q117" i="11"/>
  <c r="R117" i="11" s="1"/>
  <c r="Q53" i="11"/>
  <c r="R53" i="11" s="1"/>
  <c r="I302" i="21"/>
  <c r="I180" i="21"/>
  <c r="I21" i="21"/>
  <c r="I272" i="21"/>
  <c r="I364" i="21"/>
  <c r="I454" i="21"/>
  <c r="I55" i="21"/>
  <c r="I271" i="18"/>
  <c r="I423" i="18"/>
  <c r="I209" i="18"/>
  <c r="I393" i="18"/>
  <c r="I23" i="18"/>
  <c r="I56" i="18"/>
  <c r="I332" i="18"/>
  <c r="I210" i="15"/>
  <c r="I302" i="15"/>
  <c r="I240" i="15"/>
  <c r="I87" i="15"/>
  <c r="I55" i="15"/>
  <c r="I22" i="15"/>
  <c r="I118" i="15"/>
  <c r="I454" i="11"/>
  <c r="I423" i="11"/>
  <c r="I393" i="11"/>
  <c r="I271" i="11"/>
  <c r="I303" i="11"/>
  <c r="I242" i="11"/>
  <c r="I180" i="11"/>
  <c r="I118" i="11"/>
  <c r="I86" i="11"/>
  <c r="I23" i="11"/>
  <c r="I55" i="11"/>
  <c r="O87" i="5"/>
  <c r="O22" i="5"/>
  <c r="I454" i="15" l="1"/>
  <c r="I272" i="15"/>
  <c r="I363" i="18"/>
  <c r="I303" i="18"/>
  <c r="I180" i="15"/>
  <c r="I243" i="18"/>
  <c r="I121" i="21"/>
  <c r="I393" i="15"/>
  <c r="I455" i="18"/>
  <c r="I333" i="15"/>
  <c r="I151" i="11"/>
  <c r="I423" i="15"/>
  <c r="I88" i="18"/>
  <c r="I363" i="15"/>
  <c r="I181" i="18"/>
  <c r="I210" i="21"/>
  <c r="I87" i="21"/>
  <c r="I242" i="21"/>
  <c r="I333" i="21"/>
  <c r="I210" i="11"/>
  <c r="I333" i="11"/>
  <c r="I85" i="5"/>
  <c r="I120" i="18"/>
  <c r="I152" i="21"/>
  <c r="I423" i="21"/>
  <c r="I363" i="11"/>
  <c r="Q422" i="21"/>
  <c r="R422" i="21" s="1"/>
  <c r="Q179" i="21"/>
  <c r="R179" i="21" s="1"/>
  <c r="Q22" i="21"/>
  <c r="R22" i="21" s="1"/>
  <c r="Q271" i="21"/>
  <c r="R271" i="21" s="1"/>
  <c r="Q362" i="21"/>
  <c r="R362" i="21" s="1"/>
  <c r="Q118" i="21"/>
  <c r="R118" i="21" s="1"/>
  <c r="Q453" i="21"/>
  <c r="R453" i="21" s="1"/>
  <c r="Q209" i="21"/>
  <c r="R209" i="21" s="1"/>
  <c r="Q302" i="21"/>
  <c r="R302" i="21" s="1"/>
  <c r="Q54" i="21"/>
  <c r="R54" i="21" s="1"/>
  <c r="Q392" i="21"/>
  <c r="R392" i="21" s="1"/>
  <c r="Q149" i="21"/>
  <c r="R149" i="21" s="1"/>
  <c r="Q240" i="21"/>
  <c r="R240" i="21" s="1"/>
  <c r="Q332" i="21"/>
  <c r="R332" i="21" s="1"/>
  <c r="Q86" i="21"/>
  <c r="R86" i="21" s="1"/>
  <c r="Q422" i="18"/>
  <c r="R422" i="18" s="1"/>
  <c r="Q179" i="18"/>
  <c r="R179" i="18" s="1"/>
  <c r="Q22" i="18"/>
  <c r="R22" i="18" s="1"/>
  <c r="Q271" i="18"/>
  <c r="R271" i="18" s="1"/>
  <c r="Q362" i="18"/>
  <c r="R362" i="18" s="1"/>
  <c r="Q118" i="18"/>
  <c r="R118" i="18" s="1"/>
  <c r="Q453" i="18"/>
  <c r="R453" i="18" s="1"/>
  <c r="Q209" i="18"/>
  <c r="R209" i="18" s="1"/>
  <c r="Q302" i="18"/>
  <c r="R302" i="18" s="1"/>
  <c r="Q54" i="18"/>
  <c r="R54" i="18" s="1"/>
  <c r="Q392" i="18"/>
  <c r="R392" i="18" s="1"/>
  <c r="Q149" i="18"/>
  <c r="R149" i="18" s="1"/>
  <c r="Q240" i="18"/>
  <c r="R240" i="18" s="1"/>
  <c r="Q332" i="18"/>
  <c r="R332" i="18" s="1"/>
  <c r="Q86" i="18"/>
  <c r="R86" i="18" s="1"/>
  <c r="Q23" i="5"/>
  <c r="R23" i="5" s="1"/>
  <c r="Q119" i="5"/>
  <c r="R119" i="5" s="1"/>
  <c r="Q55" i="5"/>
  <c r="R55" i="5" s="1"/>
  <c r="Q87" i="5"/>
  <c r="R87" i="5" s="1"/>
  <c r="Q422" i="11"/>
  <c r="R422" i="11" s="1"/>
  <c r="Q179" i="11"/>
  <c r="R179" i="11" s="1"/>
  <c r="Q271" i="11"/>
  <c r="R271" i="11" s="1"/>
  <c r="Q362" i="11"/>
  <c r="R362" i="11" s="1"/>
  <c r="Q453" i="11"/>
  <c r="R453" i="11" s="1"/>
  <c r="Q209" i="11"/>
  <c r="R209" i="11" s="1"/>
  <c r="Q302" i="11"/>
  <c r="R302" i="11" s="1"/>
  <c r="Q392" i="11"/>
  <c r="R392" i="11" s="1"/>
  <c r="Q149" i="11"/>
  <c r="R149" i="11" s="1"/>
  <c r="Q240" i="11"/>
  <c r="R240" i="11" s="1"/>
  <c r="Q332" i="11"/>
  <c r="R332" i="11" s="1"/>
  <c r="Q422" i="15"/>
  <c r="R422" i="15" s="1"/>
  <c r="Q179" i="15"/>
  <c r="R179" i="15" s="1"/>
  <c r="Q22" i="15"/>
  <c r="R22" i="15" s="1"/>
  <c r="Q271" i="15"/>
  <c r="R271" i="15" s="1"/>
  <c r="Q362" i="15"/>
  <c r="R362" i="15" s="1"/>
  <c r="Q118" i="15"/>
  <c r="R118" i="15" s="1"/>
  <c r="Q453" i="15"/>
  <c r="R453" i="15" s="1"/>
  <c r="Q209" i="15"/>
  <c r="R209" i="15" s="1"/>
  <c r="Q302" i="15"/>
  <c r="R302" i="15" s="1"/>
  <c r="Q54" i="15"/>
  <c r="R54" i="15" s="1"/>
  <c r="Q392" i="15"/>
  <c r="R392" i="15" s="1"/>
  <c r="Q149" i="15"/>
  <c r="R149" i="15" s="1"/>
  <c r="Q240" i="15"/>
  <c r="R240" i="15" s="1"/>
  <c r="Q332" i="15"/>
  <c r="R332" i="15" s="1"/>
  <c r="Q86" i="15"/>
  <c r="R86" i="15" s="1"/>
  <c r="Q86" i="11"/>
  <c r="R86" i="11" s="1"/>
  <c r="Q22" i="11"/>
  <c r="R22" i="11" s="1"/>
  <c r="Q118" i="11"/>
  <c r="R118" i="11" s="1"/>
  <c r="Q54" i="11"/>
  <c r="R54" i="11" s="1"/>
  <c r="I365" i="21"/>
  <c r="I455" i="21"/>
  <c r="I273" i="21"/>
  <c r="I303" i="21"/>
  <c r="I22" i="21"/>
  <c r="I181" i="21"/>
  <c r="I56" i="21"/>
  <c r="I424" i="18"/>
  <c r="I272" i="18"/>
  <c r="I210" i="18"/>
  <c r="I24" i="18"/>
  <c r="I394" i="18"/>
  <c r="I333" i="18"/>
  <c r="I57" i="18"/>
  <c r="I119" i="15"/>
  <c r="I241" i="15"/>
  <c r="I88" i="15"/>
  <c r="I23" i="15"/>
  <c r="I56" i="15"/>
  <c r="I211" i="15"/>
  <c r="I303" i="15"/>
  <c r="I455" i="11"/>
  <c r="I424" i="11"/>
  <c r="I394" i="11"/>
  <c r="I272" i="11"/>
  <c r="I304" i="11"/>
  <c r="I243" i="11"/>
  <c r="I181" i="11"/>
  <c r="I87" i="11"/>
  <c r="I24" i="11"/>
  <c r="I119" i="11"/>
  <c r="I56" i="11"/>
  <c r="O88" i="5"/>
  <c r="O89" i="5"/>
  <c r="O24" i="5"/>
  <c r="O23" i="5"/>
  <c r="I273" i="15" l="1"/>
  <c r="I455" i="15"/>
  <c r="I304" i="18"/>
  <c r="I364" i="18"/>
  <c r="I181" i="15"/>
  <c r="I394" i="15"/>
  <c r="I334" i="15"/>
  <c r="I456" i="18"/>
  <c r="I152" i="11"/>
  <c r="I424" i="15"/>
  <c r="I364" i="15"/>
  <c r="I89" i="18"/>
  <c r="I211" i="21"/>
  <c r="I182" i="18"/>
  <c r="I88" i="21"/>
  <c r="I334" i="21"/>
  <c r="I243" i="21"/>
  <c r="I211" i="11"/>
  <c r="I364" i="11"/>
  <c r="I424" i="21"/>
  <c r="I121" i="18"/>
  <c r="I334" i="11"/>
  <c r="I86" i="5"/>
  <c r="Q272" i="21"/>
  <c r="R272" i="21" s="1"/>
  <c r="Q363" i="21"/>
  <c r="R363" i="21" s="1"/>
  <c r="Q119" i="21"/>
  <c r="R119" i="21" s="1"/>
  <c r="Q454" i="21"/>
  <c r="R454" i="21" s="1"/>
  <c r="Q210" i="21"/>
  <c r="R210" i="21" s="1"/>
  <c r="Q303" i="21"/>
  <c r="R303" i="21" s="1"/>
  <c r="Q55" i="21"/>
  <c r="R55" i="21" s="1"/>
  <c r="Q393" i="21"/>
  <c r="R393" i="21" s="1"/>
  <c r="Q150" i="21"/>
  <c r="R150" i="21" s="1"/>
  <c r="Q241" i="21"/>
  <c r="R241" i="21" s="1"/>
  <c r="Q333" i="21"/>
  <c r="R333" i="21" s="1"/>
  <c r="Q87" i="21"/>
  <c r="R87" i="21" s="1"/>
  <c r="Q423" i="21"/>
  <c r="R423" i="21" s="1"/>
  <c r="Q180" i="21"/>
  <c r="R180" i="21" s="1"/>
  <c r="Q23" i="21"/>
  <c r="R23" i="21" s="1"/>
  <c r="Q272" i="18"/>
  <c r="R272" i="18" s="1"/>
  <c r="Q363" i="18"/>
  <c r="R363" i="18" s="1"/>
  <c r="Q119" i="18"/>
  <c r="R119" i="18" s="1"/>
  <c r="Q454" i="18"/>
  <c r="R454" i="18" s="1"/>
  <c r="Q210" i="18"/>
  <c r="R210" i="18" s="1"/>
  <c r="Q303" i="18"/>
  <c r="R303" i="18" s="1"/>
  <c r="Q55" i="18"/>
  <c r="R55" i="18" s="1"/>
  <c r="Q393" i="18"/>
  <c r="R393" i="18" s="1"/>
  <c r="Q150" i="18"/>
  <c r="R150" i="18" s="1"/>
  <c r="Q241" i="18"/>
  <c r="R241" i="18" s="1"/>
  <c r="Q333" i="18"/>
  <c r="R333" i="18" s="1"/>
  <c r="Q87" i="18"/>
  <c r="R87" i="18" s="1"/>
  <c r="Q423" i="18"/>
  <c r="R423" i="18" s="1"/>
  <c r="Q180" i="18"/>
  <c r="R180" i="18" s="1"/>
  <c r="Q23" i="18"/>
  <c r="R23" i="18" s="1"/>
  <c r="Q24" i="5"/>
  <c r="R24" i="5" s="1"/>
  <c r="Q120" i="5"/>
  <c r="R120" i="5" s="1"/>
  <c r="Q56" i="5"/>
  <c r="R56" i="5" s="1"/>
  <c r="Q88" i="5"/>
  <c r="R88" i="5" s="1"/>
  <c r="Q333" i="11"/>
  <c r="R333" i="11" s="1"/>
  <c r="Q423" i="11"/>
  <c r="R423" i="11" s="1"/>
  <c r="Q180" i="11"/>
  <c r="R180" i="11" s="1"/>
  <c r="Q272" i="11"/>
  <c r="R272" i="11" s="1"/>
  <c r="Q363" i="11"/>
  <c r="R363" i="11" s="1"/>
  <c r="Q454" i="11"/>
  <c r="R454" i="11" s="1"/>
  <c r="Q210" i="11"/>
  <c r="R210" i="11" s="1"/>
  <c r="Q303" i="11"/>
  <c r="R303" i="11" s="1"/>
  <c r="Q393" i="11"/>
  <c r="R393" i="11" s="1"/>
  <c r="Q150" i="11"/>
  <c r="R150" i="11" s="1"/>
  <c r="Q241" i="11"/>
  <c r="R241" i="11" s="1"/>
  <c r="Q272" i="15"/>
  <c r="R272" i="15" s="1"/>
  <c r="Q363" i="15"/>
  <c r="R363" i="15" s="1"/>
  <c r="Q119" i="15"/>
  <c r="R119" i="15" s="1"/>
  <c r="Q454" i="15"/>
  <c r="R454" i="15" s="1"/>
  <c r="Q210" i="15"/>
  <c r="R210" i="15" s="1"/>
  <c r="Q303" i="15"/>
  <c r="R303" i="15" s="1"/>
  <c r="Q55" i="15"/>
  <c r="R55" i="15" s="1"/>
  <c r="Q393" i="15"/>
  <c r="R393" i="15" s="1"/>
  <c r="Q150" i="15"/>
  <c r="R150" i="15" s="1"/>
  <c r="Q241" i="15"/>
  <c r="R241" i="15" s="1"/>
  <c r="Q333" i="15"/>
  <c r="R333" i="15" s="1"/>
  <c r="Q87" i="15"/>
  <c r="R87" i="15" s="1"/>
  <c r="Q423" i="15"/>
  <c r="R423" i="15" s="1"/>
  <c r="Q180" i="15"/>
  <c r="R180" i="15" s="1"/>
  <c r="Q23" i="15"/>
  <c r="R23" i="15" s="1"/>
  <c r="Q23" i="11"/>
  <c r="R23" i="11" s="1"/>
  <c r="Q119" i="11"/>
  <c r="R119" i="11" s="1"/>
  <c r="Q55" i="11"/>
  <c r="R55" i="11" s="1"/>
  <c r="Q87" i="11"/>
  <c r="R87" i="11" s="1"/>
  <c r="I57" i="21"/>
  <c r="I182" i="21"/>
  <c r="I456" i="21"/>
  <c r="I274" i="21"/>
  <c r="I304" i="21"/>
  <c r="I23" i="21"/>
  <c r="I273" i="18"/>
  <c r="I425" i="18"/>
  <c r="I334" i="18"/>
  <c r="I395" i="18"/>
  <c r="I211" i="18"/>
  <c r="I24" i="15"/>
  <c r="I304" i="15"/>
  <c r="I57" i="15"/>
  <c r="I120" i="15"/>
  <c r="I89" i="15"/>
  <c r="I212" i="15"/>
  <c r="I242" i="15"/>
  <c r="I456" i="11"/>
  <c r="I425" i="11"/>
  <c r="I395" i="11"/>
  <c r="I273" i="11"/>
  <c r="I305" i="11"/>
  <c r="I182" i="11"/>
  <c r="I88" i="11"/>
  <c r="I120" i="11"/>
  <c r="I57" i="11"/>
  <c r="I274" i="15" l="1"/>
  <c r="I456" i="15"/>
  <c r="I305" i="18"/>
  <c r="I365" i="18"/>
  <c r="I182" i="15"/>
  <c r="I395" i="15"/>
  <c r="I335" i="15"/>
  <c r="I425" i="15"/>
  <c r="I365" i="15"/>
  <c r="I212" i="21"/>
  <c r="I89" i="21"/>
  <c r="I335" i="21"/>
  <c r="I212" i="11"/>
  <c r="I365" i="11"/>
  <c r="I87" i="5"/>
  <c r="I335" i="11"/>
  <c r="I425" i="21"/>
  <c r="Q364" i="21"/>
  <c r="R364" i="21" s="1"/>
  <c r="Q120" i="21"/>
  <c r="R120" i="21" s="1"/>
  <c r="Q455" i="21"/>
  <c r="R455" i="21" s="1"/>
  <c r="Q211" i="21"/>
  <c r="R211" i="21" s="1"/>
  <c r="Q304" i="21"/>
  <c r="R304" i="21" s="1"/>
  <c r="Q56" i="21"/>
  <c r="R56" i="21" s="1"/>
  <c r="Q394" i="21"/>
  <c r="R394" i="21" s="1"/>
  <c r="Q151" i="21"/>
  <c r="R151" i="21" s="1"/>
  <c r="Q242" i="21"/>
  <c r="R242" i="21" s="1"/>
  <c r="Q334" i="21"/>
  <c r="R334" i="21" s="1"/>
  <c r="Q88" i="21"/>
  <c r="R88" i="21" s="1"/>
  <c r="Q424" i="21"/>
  <c r="R424" i="21" s="1"/>
  <c r="Q181" i="21"/>
  <c r="R181" i="21" s="1"/>
  <c r="Q24" i="21"/>
  <c r="R24" i="21" s="1"/>
  <c r="Q273" i="21"/>
  <c r="R273" i="21" s="1"/>
  <c r="Q364" i="18"/>
  <c r="R364" i="18" s="1"/>
  <c r="Q120" i="18"/>
  <c r="R120" i="18" s="1"/>
  <c r="Q455" i="18"/>
  <c r="R455" i="18" s="1"/>
  <c r="Q211" i="18"/>
  <c r="R211" i="18" s="1"/>
  <c r="Q304" i="18"/>
  <c r="R304" i="18" s="1"/>
  <c r="Q56" i="18"/>
  <c r="R56" i="18" s="1"/>
  <c r="Q394" i="18"/>
  <c r="R394" i="18" s="1"/>
  <c r="Q151" i="18"/>
  <c r="R151" i="18" s="1"/>
  <c r="Q242" i="18"/>
  <c r="R242" i="18" s="1"/>
  <c r="Q334" i="18"/>
  <c r="R334" i="18" s="1"/>
  <c r="Q88" i="18"/>
  <c r="R88" i="18" s="1"/>
  <c r="Q424" i="18"/>
  <c r="R424" i="18" s="1"/>
  <c r="Q181" i="18"/>
  <c r="R181" i="18" s="1"/>
  <c r="Q24" i="18"/>
  <c r="R24" i="18" s="1"/>
  <c r="Q273" i="18"/>
  <c r="R273" i="18" s="1"/>
  <c r="Q89" i="5"/>
  <c r="R89" i="5" s="1"/>
  <c r="Q121" i="5"/>
  <c r="R121" i="5" s="1"/>
  <c r="Q57" i="5"/>
  <c r="R57" i="5" s="1"/>
  <c r="Q242" i="11"/>
  <c r="R242" i="11" s="1"/>
  <c r="Q334" i="11"/>
  <c r="R334" i="11" s="1"/>
  <c r="Q424" i="11"/>
  <c r="R424" i="11" s="1"/>
  <c r="Q181" i="11"/>
  <c r="R181" i="11" s="1"/>
  <c r="Q273" i="11"/>
  <c r="R273" i="11" s="1"/>
  <c r="Q364" i="11"/>
  <c r="R364" i="11" s="1"/>
  <c r="Q455" i="11"/>
  <c r="R455" i="11" s="1"/>
  <c r="Q211" i="11"/>
  <c r="R211" i="11" s="1"/>
  <c r="Q304" i="11"/>
  <c r="R304" i="11" s="1"/>
  <c r="Q394" i="11"/>
  <c r="R394" i="11" s="1"/>
  <c r="Q151" i="11"/>
  <c r="R151" i="11" s="1"/>
  <c r="Q364" i="15"/>
  <c r="R364" i="15" s="1"/>
  <c r="Q120" i="15"/>
  <c r="R120" i="15" s="1"/>
  <c r="Q455" i="15"/>
  <c r="R455" i="15" s="1"/>
  <c r="Q211" i="15"/>
  <c r="R211" i="15" s="1"/>
  <c r="Q304" i="15"/>
  <c r="R304" i="15" s="1"/>
  <c r="Q56" i="15"/>
  <c r="R56" i="15" s="1"/>
  <c r="Q394" i="15"/>
  <c r="R394" i="15" s="1"/>
  <c r="Q151" i="15"/>
  <c r="R151" i="15" s="1"/>
  <c r="Q242" i="15"/>
  <c r="R242" i="15" s="1"/>
  <c r="Q334" i="15"/>
  <c r="R334" i="15" s="1"/>
  <c r="Q88" i="15"/>
  <c r="R88" i="15" s="1"/>
  <c r="Q424" i="15"/>
  <c r="R424" i="15" s="1"/>
  <c r="Q181" i="15"/>
  <c r="R181" i="15" s="1"/>
  <c r="Q24" i="15"/>
  <c r="R24" i="15" s="1"/>
  <c r="Q273" i="15"/>
  <c r="R273" i="15" s="1"/>
  <c r="Q120" i="11"/>
  <c r="R120" i="11" s="1"/>
  <c r="Q56" i="11"/>
  <c r="R56" i="11" s="1"/>
  <c r="Q88" i="11"/>
  <c r="R88" i="11" s="1"/>
  <c r="Q24" i="11"/>
  <c r="R24" i="11" s="1"/>
  <c r="I24" i="21"/>
  <c r="I305" i="21"/>
  <c r="I212" i="18"/>
  <c r="I274" i="18"/>
  <c r="I335" i="18"/>
  <c r="I243" i="15"/>
  <c r="I305" i="15"/>
  <c r="I121" i="15"/>
  <c r="I274" i="11"/>
  <c r="I121" i="11"/>
  <c r="I89" i="11"/>
  <c r="I88" i="5" l="1"/>
  <c r="Q456" i="21"/>
  <c r="R456" i="21" s="1"/>
  <c r="Q212" i="21"/>
  <c r="R212" i="21" s="1"/>
  <c r="Q305" i="21"/>
  <c r="R305" i="21" s="1"/>
  <c r="Q57" i="21"/>
  <c r="R57" i="21" s="1"/>
  <c r="Q395" i="21"/>
  <c r="R395" i="21" s="1"/>
  <c r="Q152" i="21"/>
  <c r="R152" i="21" s="1"/>
  <c r="Q243" i="21"/>
  <c r="R243" i="21" s="1"/>
  <c r="Q335" i="21"/>
  <c r="R335" i="21" s="1"/>
  <c r="Q89" i="21"/>
  <c r="R89" i="21" s="1"/>
  <c r="Q425" i="21"/>
  <c r="R425" i="21" s="1"/>
  <c r="Q182" i="21"/>
  <c r="R182" i="21" s="1"/>
  <c r="Q274" i="21"/>
  <c r="R274" i="21" s="1"/>
  <c r="Q365" i="21"/>
  <c r="R365" i="21" s="1"/>
  <c r="Q121" i="21"/>
  <c r="R121" i="21" s="1"/>
  <c r="Q456" i="18"/>
  <c r="R456" i="18" s="1"/>
  <c r="Q212" i="18"/>
  <c r="R212" i="18" s="1"/>
  <c r="Q305" i="18"/>
  <c r="R305" i="18" s="1"/>
  <c r="Q57" i="18"/>
  <c r="R57" i="18" s="1"/>
  <c r="Q395" i="18"/>
  <c r="R395" i="18" s="1"/>
  <c r="Q152" i="18"/>
  <c r="R152" i="18" s="1"/>
  <c r="Q243" i="18"/>
  <c r="R243" i="18" s="1"/>
  <c r="Q335" i="18"/>
  <c r="R335" i="18" s="1"/>
  <c r="Q89" i="18"/>
  <c r="R89" i="18" s="1"/>
  <c r="Q425" i="18"/>
  <c r="R425" i="18" s="1"/>
  <c r="Q182" i="18"/>
  <c r="R182" i="18" s="1"/>
  <c r="Q274" i="18"/>
  <c r="R274" i="18" s="1"/>
  <c r="Q365" i="18"/>
  <c r="R365" i="18" s="1"/>
  <c r="Q121" i="18"/>
  <c r="R121" i="18" s="1"/>
  <c r="Q395" i="11"/>
  <c r="R395" i="11" s="1"/>
  <c r="Q152" i="11"/>
  <c r="R152" i="11" s="1"/>
  <c r="Q243" i="11"/>
  <c r="R243" i="11" s="1"/>
  <c r="Q335" i="11"/>
  <c r="R335" i="11" s="1"/>
  <c r="Q425" i="11"/>
  <c r="R425" i="11" s="1"/>
  <c r="Q182" i="11"/>
  <c r="R182" i="11" s="1"/>
  <c r="Q274" i="11"/>
  <c r="R274" i="11" s="1"/>
  <c r="Q365" i="11"/>
  <c r="R365" i="11" s="1"/>
  <c r="Q456" i="11"/>
  <c r="R456" i="11" s="1"/>
  <c r="Q212" i="11"/>
  <c r="R212" i="11" s="1"/>
  <c r="Q305" i="11"/>
  <c r="R305" i="11" s="1"/>
  <c r="Q456" i="15"/>
  <c r="R456" i="15" s="1"/>
  <c r="Q212" i="15"/>
  <c r="R212" i="15" s="1"/>
  <c r="Q305" i="15"/>
  <c r="R305" i="15" s="1"/>
  <c r="Q57" i="15"/>
  <c r="R57" i="15" s="1"/>
  <c r="Q395" i="15"/>
  <c r="R395" i="15" s="1"/>
  <c r="Q152" i="15"/>
  <c r="R152" i="15" s="1"/>
  <c r="Q243" i="15"/>
  <c r="R243" i="15" s="1"/>
  <c r="Q335" i="15"/>
  <c r="R335" i="15" s="1"/>
  <c r="Q89" i="15"/>
  <c r="R89" i="15" s="1"/>
  <c r="Q425" i="15"/>
  <c r="R425" i="15" s="1"/>
  <c r="Q182" i="15"/>
  <c r="R182" i="15" s="1"/>
  <c r="Q274" i="15"/>
  <c r="R274" i="15" s="1"/>
  <c r="Q365" i="15"/>
  <c r="R365" i="15" s="1"/>
  <c r="Q121" i="15"/>
  <c r="R121" i="15" s="1"/>
  <c r="Q121" i="11"/>
  <c r="R121" i="11" s="1"/>
  <c r="Q57" i="11"/>
  <c r="R57" i="11" s="1"/>
  <c r="Q89" i="11"/>
  <c r="R89" i="11" s="1"/>
  <c r="I89" i="5" l="1"/>
  <c r="W4" i="5" l="1"/>
  <c r="T5" i="5" s="1"/>
  <c r="M4" i="5"/>
  <c r="P4" i="5" s="1"/>
  <c r="I6" i="5"/>
  <c r="M5" i="5"/>
  <c r="I7" i="5" l="1"/>
  <c r="AD4" i="5"/>
  <c r="AE4" i="5"/>
  <c r="AF4" i="5"/>
  <c r="P5" i="5"/>
  <c r="AB4" i="5"/>
  <c r="I8" i="5" l="1"/>
  <c r="AH4" i="5"/>
  <c r="Z5" i="5"/>
  <c r="I9" i="5" l="1"/>
  <c r="I10" i="5" l="1"/>
  <c r="I11" i="5" l="1"/>
  <c r="I12" i="5" l="1"/>
  <c r="I13" i="5" l="1"/>
  <c r="I14" i="5" l="1"/>
  <c r="I15" i="5" l="1"/>
  <c r="I16" i="5" l="1"/>
  <c r="I17" i="5" l="1"/>
  <c r="I18" i="5" l="1"/>
  <c r="I19" i="5" l="1"/>
  <c r="I20" i="5" l="1"/>
  <c r="I21" i="5" l="1"/>
  <c r="I22" i="5" l="1"/>
  <c r="I23" i="5" l="1"/>
  <c r="I24" i="5" l="1"/>
  <c r="O4" i="5" l="1"/>
  <c r="AA4" i="5" s="1"/>
  <c r="AI4" i="5" l="1"/>
  <c r="Y5" i="5"/>
  <c r="AI5" i="5" l="1"/>
  <c r="O5" i="5"/>
  <c r="AK4" i="5"/>
  <c r="U70" i="15" l="1"/>
  <c r="U406" i="15" l="1"/>
  <c r="AG406" i="15" s="1"/>
  <c r="U255" i="18"/>
  <c r="U406" i="18"/>
  <c r="U102" i="15"/>
  <c r="U286" i="15"/>
  <c r="U406" i="11"/>
  <c r="V70" i="15"/>
  <c r="W70" i="15" s="1"/>
  <c r="AG70" i="15"/>
  <c r="U224" i="15"/>
  <c r="U255" i="15"/>
  <c r="U224" i="21"/>
  <c r="U224" i="11"/>
  <c r="U255" i="11"/>
  <c r="U286" i="11"/>
  <c r="U38" i="15"/>
  <c r="U286" i="18"/>
  <c r="U224" i="18"/>
  <c r="U38" i="18"/>
  <c r="U70" i="18"/>
  <c r="U102" i="18"/>
  <c r="U255" i="21"/>
  <c r="U406" i="21"/>
  <c r="U102" i="21"/>
  <c r="U286" i="21"/>
  <c r="U70" i="21"/>
  <c r="U38" i="21"/>
  <c r="U70" i="5" l="1"/>
  <c r="AG70" i="5" s="1"/>
  <c r="U102" i="5"/>
  <c r="V102" i="5" s="1"/>
  <c r="W102" i="5" s="1"/>
  <c r="AB102" i="5" s="1"/>
  <c r="Z103" i="5" s="1"/>
  <c r="U38" i="5"/>
  <c r="AG38" i="5" s="1"/>
  <c r="U102" i="11"/>
  <c r="AG102" i="11" s="1"/>
  <c r="U70" i="11"/>
  <c r="AG70" i="11" s="1"/>
  <c r="U38" i="11"/>
  <c r="AG38" i="11" s="1"/>
  <c r="V406" i="15"/>
  <c r="W406" i="15" s="1"/>
  <c r="AI407" i="15" s="1"/>
  <c r="AG406" i="21"/>
  <c r="V406" i="21"/>
  <c r="W406" i="21" s="1"/>
  <c r="AG255" i="18"/>
  <c r="V255" i="18"/>
  <c r="W255" i="18" s="1"/>
  <c r="V255" i="21"/>
  <c r="W255" i="21" s="1"/>
  <c r="AG255" i="21"/>
  <c r="V286" i="21"/>
  <c r="W286" i="21" s="1"/>
  <c r="AG286" i="21"/>
  <c r="AG224" i="18"/>
  <c r="V224" i="18"/>
  <c r="W224" i="18" s="1"/>
  <c r="V286" i="18"/>
  <c r="W286" i="18" s="1"/>
  <c r="AG286" i="18"/>
  <c r="AG406" i="18"/>
  <c r="V406" i="18"/>
  <c r="W406" i="18" s="1"/>
  <c r="V224" i="21"/>
  <c r="W224" i="21" s="1"/>
  <c r="AG224" i="21"/>
  <c r="AG102" i="18"/>
  <c r="V102" i="18"/>
  <c r="W102" i="18" s="1"/>
  <c r="AG406" i="11"/>
  <c r="V406" i="11"/>
  <c r="W406" i="11" s="1"/>
  <c r="V224" i="15"/>
  <c r="W224" i="15" s="1"/>
  <c r="AG224" i="15"/>
  <c r="AG102" i="15"/>
  <c r="V102" i="15"/>
  <c r="W102" i="15" s="1"/>
  <c r="AG38" i="15"/>
  <c r="V38" i="15"/>
  <c r="W38" i="15" s="1"/>
  <c r="AG224" i="11"/>
  <c r="V224" i="11"/>
  <c r="W224" i="11" s="1"/>
  <c r="V255" i="15"/>
  <c r="W255" i="15" s="1"/>
  <c r="AG255" i="15"/>
  <c r="T71" i="15"/>
  <c r="AI71" i="15"/>
  <c r="AE70" i="15"/>
  <c r="AA70" i="15"/>
  <c r="Y71" i="15" s="1"/>
  <c r="AF70" i="15"/>
  <c r="AD70" i="15"/>
  <c r="AB70" i="15"/>
  <c r="Z71" i="15" s="1"/>
  <c r="AG102" i="21"/>
  <c r="V102" i="21"/>
  <c r="W102" i="21" s="1"/>
  <c r="AG286" i="11"/>
  <c r="V286" i="11"/>
  <c r="W286" i="11" s="1"/>
  <c r="AG70" i="21"/>
  <c r="V70" i="21"/>
  <c r="W70" i="21" s="1"/>
  <c r="AG70" i="18"/>
  <c r="V70" i="18"/>
  <c r="W70" i="18" s="1"/>
  <c r="AG38" i="21"/>
  <c r="V38" i="21"/>
  <c r="W38" i="21" s="1"/>
  <c r="AG38" i="18"/>
  <c r="V38" i="18"/>
  <c r="W38" i="18" s="1"/>
  <c r="AG255" i="11"/>
  <c r="V255" i="11"/>
  <c r="W255" i="11" s="1"/>
  <c r="AG286" i="15"/>
  <c r="V286" i="15"/>
  <c r="W286" i="15" s="1"/>
  <c r="AF102" i="5" l="1"/>
  <c r="AI103" i="5"/>
  <c r="T103" i="5"/>
  <c r="U103" i="5" s="1"/>
  <c r="AG103" i="5" s="1"/>
  <c r="AD102" i="5"/>
  <c r="AA102" i="5"/>
  <c r="Y103" i="5" s="1"/>
  <c r="V70" i="5"/>
  <c r="W70" i="5" s="1"/>
  <c r="T71" i="5" s="1"/>
  <c r="U71" i="5" s="1"/>
  <c r="AG71" i="5" s="1"/>
  <c r="AE102" i="5"/>
  <c r="V38" i="5"/>
  <c r="W38" i="5" s="1"/>
  <c r="AB38" i="5" s="1"/>
  <c r="Z39" i="5" s="1"/>
  <c r="AG102" i="5"/>
  <c r="V70" i="11"/>
  <c r="W70" i="11" s="1"/>
  <c r="AE70" i="11" s="1"/>
  <c r="V38" i="11"/>
  <c r="W38" i="11" s="1"/>
  <c r="AD38" i="11" s="1"/>
  <c r="V102" i="11"/>
  <c r="W102" i="11" s="1"/>
  <c r="AE102" i="11" s="1"/>
  <c r="AD406" i="15"/>
  <c r="T407" i="15"/>
  <c r="U407" i="15" s="1"/>
  <c r="AG407" i="15" s="1"/>
  <c r="AF406" i="15"/>
  <c r="AE406" i="15"/>
  <c r="AB406" i="15"/>
  <c r="Z407" i="15" s="1"/>
  <c r="AA406" i="15"/>
  <c r="Y407" i="15" s="1"/>
  <c r="AD286" i="21"/>
  <c r="AB286" i="21"/>
  <c r="Z287" i="21" s="1"/>
  <c r="AI287" i="21"/>
  <c r="AA286" i="21"/>
  <c r="Y287" i="21" s="1"/>
  <c r="T287" i="21"/>
  <c r="AF286" i="21"/>
  <c r="AE286" i="21"/>
  <c r="AI287" i="18"/>
  <c r="AA286" i="18"/>
  <c r="Y287" i="18" s="1"/>
  <c r="AB286" i="18"/>
  <c r="Z287" i="18" s="1"/>
  <c r="T287" i="18"/>
  <c r="AE286" i="18"/>
  <c r="AD286" i="18"/>
  <c r="AF286" i="18"/>
  <c r="AF406" i="21"/>
  <c r="AD406" i="21"/>
  <c r="AI407" i="21"/>
  <c r="AB406" i="21"/>
  <c r="Z407" i="21" s="1"/>
  <c r="AE406" i="21"/>
  <c r="AA406" i="21"/>
  <c r="Y407" i="21" s="1"/>
  <c r="T407" i="21"/>
  <c r="AI225" i="18"/>
  <c r="AA224" i="18"/>
  <c r="Y225" i="18" s="1"/>
  <c r="AE224" i="18"/>
  <c r="AD224" i="18"/>
  <c r="AF224" i="18"/>
  <c r="T225" i="18"/>
  <c r="AB224" i="18"/>
  <c r="Z225" i="18" s="1"/>
  <c r="T225" i="21"/>
  <c r="AF224" i="21"/>
  <c r="AE224" i="21"/>
  <c r="AI225" i="21"/>
  <c r="AB224" i="21"/>
  <c r="Z225" i="21" s="1"/>
  <c r="AA224" i="21"/>
  <c r="Y225" i="21" s="1"/>
  <c r="AD224" i="21"/>
  <c r="AA406" i="18"/>
  <c r="Y407" i="18" s="1"/>
  <c r="AI407" i="18"/>
  <c r="AF406" i="18"/>
  <c r="AE406" i="18"/>
  <c r="T407" i="18"/>
  <c r="AD406" i="18"/>
  <c r="AB406" i="18"/>
  <c r="Z407" i="18" s="1"/>
  <c r="AD255" i="21"/>
  <c r="AB255" i="21"/>
  <c r="Z256" i="21" s="1"/>
  <c r="T256" i="21"/>
  <c r="AI256" i="21"/>
  <c r="AF255" i="21"/>
  <c r="AA255" i="21"/>
  <c r="Y256" i="21" s="1"/>
  <c r="AE255" i="21"/>
  <c r="AI256" i="18"/>
  <c r="AA255" i="18"/>
  <c r="Y256" i="18" s="1"/>
  <c r="AE255" i="18"/>
  <c r="AD255" i="18"/>
  <c r="T256" i="18"/>
  <c r="AF255" i="18"/>
  <c r="AB255" i="18"/>
  <c r="Z256" i="18" s="1"/>
  <c r="AE224" i="15"/>
  <c r="AD224" i="15"/>
  <c r="AI225" i="15"/>
  <c r="AB224" i="15"/>
  <c r="Z225" i="15" s="1"/>
  <c r="AF224" i="15"/>
  <c r="AA224" i="15"/>
  <c r="Y225" i="15" s="1"/>
  <c r="T225" i="15"/>
  <c r="AD38" i="18"/>
  <c r="AF38" i="18"/>
  <c r="T39" i="18"/>
  <c r="AA38" i="18"/>
  <c r="Y39" i="18" s="1"/>
  <c r="AB38" i="18"/>
  <c r="Z39" i="18" s="1"/>
  <c r="AI39" i="18"/>
  <c r="AE38" i="18"/>
  <c r="AE286" i="11"/>
  <c r="AA286" i="11"/>
  <c r="Y287" i="11" s="1"/>
  <c r="AI287" i="11"/>
  <c r="T287" i="11"/>
  <c r="AF286" i="11"/>
  <c r="AD286" i="11"/>
  <c r="AB286" i="11"/>
  <c r="Z287" i="11" s="1"/>
  <c r="AF286" i="15"/>
  <c r="AE286" i="15"/>
  <c r="T287" i="15"/>
  <c r="AA286" i="15"/>
  <c r="Y287" i="15" s="1"/>
  <c r="AD286" i="15"/>
  <c r="AB286" i="15"/>
  <c r="Z287" i="15" s="1"/>
  <c r="AI287" i="15"/>
  <c r="U71" i="15"/>
  <c r="AG71" i="15" s="1"/>
  <c r="AA102" i="15"/>
  <c r="Y103" i="15" s="1"/>
  <c r="AB102" i="15"/>
  <c r="Z103" i="15" s="1"/>
  <c r="T103" i="15"/>
  <c r="AE102" i="15"/>
  <c r="AD102" i="15"/>
  <c r="AI103" i="15"/>
  <c r="AF102" i="15"/>
  <c r="AD70" i="18"/>
  <c r="AI71" i="18"/>
  <c r="AB70" i="18"/>
  <c r="Z71" i="18" s="1"/>
  <c r="AA70" i="18"/>
  <c r="Y71" i="18" s="1"/>
  <c r="AF70" i="18"/>
  <c r="T71" i="18"/>
  <c r="AE70" i="18"/>
  <c r="AD38" i="21"/>
  <c r="AB38" i="21"/>
  <c r="Z39" i="21" s="1"/>
  <c r="AA38" i="21"/>
  <c r="Y39" i="21" s="1"/>
  <c r="T39" i="21"/>
  <c r="AF38" i="21"/>
  <c r="AE38" i="21"/>
  <c r="AI39" i="21"/>
  <c r="AE70" i="21"/>
  <c r="AF70" i="21"/>
  <c r="AA70" i="21"/>
  <c r="Y71" i="21" s="1"/>
  <c r="AD70" i="21"/>
  <c r="AI71" i="21"/>
  <c r="AB70" i="21"/>
  <c r="Z71" i="21" s="1"/>
  <c r="T71" i="21"/>
  <c r="AB255" i="15"/>
  <c r="Z256" i="15" s="1"/>
  <c r="AA255" i="15"/>
  <c r="Y256" i="15" s="1"/>
  <c r="T256" i="15"/>
  <c r="AE255" i="15"/>
  <c r="AF255" i="15"/>
  <c r="AD255" i="15"/>
  <c r="AI256" i="15"/>
  <c r="T256" i="11"/>
  <c r="AE255" i="11"/>
  <c r="AD255" i="11"/>
  <c r="AB255" i="11"/>
  <c r="Z256" i="11" s="1"/>
  <c r="AA255" i="11"/>
  <c r="Y256" i="11" s="1"/>
  <c r="AF255" i="11"/>
  <c r="AI256" i="11"/>
  <c r="AJ70" i="15"/>
  <c r="AH70" i="15"/>
  <c r="AD224" i="11"/>
  <c r="T225" i="11"/>
  <c r="AF224" i="11"/>
  <c r="AA224" i="11"/>
  <c r="Y225" i="11" s="1"/>
  <c r="AB224" i="11"/>
  <c r="Z225" i="11" s="1"/>
  <c r="AE224" i="11"/>
  <c r="AI225" i="11"/>
  <c r="AB102" i="18"/>
  <c r="Z103" i="18" s="1"/>
  <c r="AA102" i="18"/>
  <c r="Y103" i="18" s="1"/>
  <c r="AF102" i="18"/>
  <c r="AE102" i="18"/>
  <c r="AI103" i="18"/>
  <c r="T103" i="18"/>
  <c r="AD102" i="18"/>
  <c r="AI407" i="11"/>
  <c r="AE406" i="11"/>
  <c r="T407" i="11"/>
  <c r="AF406" i="11"/>
  <c r="AA406" i="11"/>
  <c r="Y407" i="11" s="1"/>
  <c r="AB406" i="11"/>
  <c r="Z407" i="11" s="1"/>
  <c r="AD406" i="11"/>
  <c r="T103" i="21"/>
  <c r="AF102" i="21"/>
  <c r="AE102" i="21"/>
  <c r="AI103" i="21"/>
  <c r="AB102" i="21"/>
  <c r="Z103" i="21" s="1"/>
  <c r="AA102" i="21"/>
  <c r="Y103" i="21" s="1"/>
  <c r="AD102" i="21"/>
  <c r="AF38" i="15"/>
  <c r="AE38" i="15"/>
  <c r="AD38" i="15"/>
  <c r="T39" i="15"/>
  <c r="AB38" i="15"/>
  <c r="Z39" i="15" s="1"/>
  <c r="AA38" i="15"/>
  <c r="Y39" i="15" s="1"/>
  <c r="AI39" i="15"/>
  <c r="AJ102" i="5" l="1"/>
  <c r="AE70" i="5"/>
  <c r="AA70" i="5"/>
  <c r="Y71" i="5" s="1"/>
  <c r="AI71" i="5"/>
  <c r="AF70" i="5"/>
  <c r="AD70" i="5"/>
  <c r="AB70" i="5"/>
  <c r="Z71" i="5" s="1"/>
  <c r="AH102" i="5"/>
  <c r="AF38" i="5"/>
  <c r="AI39" i="5"/>
  <c r="AD38" i="5"/>
  <c r="T39" i="5"/>
  <c r="U39" i="5" s="1"/>
  <c r="AG39" i="5" s="1"/>
  <c r="AE38" i="5"/>
  <c r="AA38" i="5"/>
  <c r="Y39" i="5" s="1"/>
  <c r="T71" i="11"/>
  <c r="U71" i="11" s="1"/>
  <c r="AG71" i="11" s="1"/>
  <c r="AI71" i="11"/>
  <c r="AF70" i="11"/>
  <c r="AA70" i="11"/>
  <c r="Y71" i="11" s="1"/>
  <c r="AB70" i="11"/>
  <c r="Z71" i="11" s="1"/>
  <c r="AB38" i="11"/>
  <c r="Z39" i="11" s="1"/>
  <c r="T39" i="11"/>
  <c r="U39" i="11" s="1"/>
  <c r="AG39" i="11" s="1"/>
  <c r="AD70" i="11"/>
  <c r="AA102" i="11"/>
  <c r="Y103" i="11" s="1"/>
  <c r="AI39" i="11"/>
  <c r="AE38" i="11"/>
  <c r="AJ38" i="11" s="1"/>
  <c r="AA38" i="11"/>
  <c r="Y39" i="11" s="1"/>
  <c r="AF38" i="11"/>
  <c r="AD102" i="11"/>
  <c r="AJ102" i="11" s="1"/>
  <c r="AI103" i="11"/>
  <c r="AB102" i="11"/>
  <c r="Z103" i="11" s="1"/>
  <c r="T103" i="11"/>
  <c r="U103" i="11" s="1"/>
  <c r="AG103" i="11" s="1"/>
  <c r="AF102" i="11"/>
  <c r="AH406" i="15"/>
  <c r="AJ406" i="15"/>
  <c r="V407" i="15"/>
  <c r="W407" i="15" s="1"/>
  <c r="T408" i="15" s="1"/>
  <c r="V71" i="5"/>
  <c r="W71" i="5" s="1"/>
  <c r="AA71" i="5" s="1"/>
  <c r="Y72" i="5" s="1"/>
  <c r="V103" i="5"/>
  <c r="W103" i="5" s="1"/>
  <c r="AD103" i="5" s="1"/>
  <c r="AJ255" i="21"/>
  <c r="AH255" i="21"/>
  <c r="U287" i="18"/>
  <c r="AG287" i="18" s="1"/>
  <c r="U287" i="21"/>
  <c r="AG287" i="21" s="1"/>
  <c r="AH406" i="18"/>
  <c r="AJ406" i="18"/>
  <c r="U256" i="18"/>
  <c r="AG256" i="18" s="1"/>
  <c r="U407" i="18"/>
  <c r="AG407" i="18" s="1"/>
  <c r="U225" i="21"/>
  <c r="AG225" i="21" s="1"/>
  <c r="U256" i="21"/>
  <c r="AG256" i="21" s="1"/>
  <c r="AH255" i="18"/>
  <c r="AJ255" i="18"/>
  <c r="U225" i="18"/>
  <c r="AG225" i="18" s="1"/>
  <c r="AH406" i="21"/>
  <c r="AJ406" i="21"/>
  <c r="V71" i="15"/>
  <c r="W71" i="15" s="1"/>
  <c r="AI72" i="15" s="1"/>
  <c r="AH224" i="21"/>
  <c r="AJ224" i="21"/>
  <c r="AH286" i="21"/>
  <c r="AJ286" i="21"/>
  <c r="AH224" i="18"/>
  <c r="AJ224" i="18"/>
  <c r="AJ286" i="18"/>
  <c r="AH286" i="18"/>
  <c r="U407" i="21"/>
  <c r="AG407" i="21" s="1"/>
  <c r="U103" i="18"/>
  <c r="AG103" i="18" s="1"/>
  <c r="U225" i="11"/>
  <c r="AG225" i="11" s="1"/>
  <c r="U39" i="21"/>
  <c r="AG39" i="21" s="1"/>
  <c r="AH406" i="11"/>
  <c r="AJ406" i="11"/>
  <c r="AH70" i="18"/>
  <c r="AJ70" i="18"/>
  <c r="U39" i="15"/>
  <c r="AG39" i="15" s="1"/>
  <c r="AH224" i="11"/>
  <c r="AJ224" i="11"/>
  <c r="U225" i="15"/>
  <c r="AG225" i="15" s="1"/>
  <c r="AH38" i="15"/>
  <c r="AJ38" i="15"/>
  <c r="AH38" i="18"/>
  <c r="AJ38" i="18"/>
  <c r="AH255" i="15"/>
  <c r="AJ255" i="15"/>
  <c r="AJ70" i="21"/>
  <c r="AH70" i="21"/>
  <c r="U71" i="18"/>
  <c r="AG71" i="18" s="1"/>
  <c r="U103" i="21"/>
  <c r="AG103" i="21" s="1"/>
  <c r="AH286" i="11"/>
  <c r="AJ286" i="11"/>
  <c r="AK70" i="15"/>
  <c r="AH255" i="11"/>
  <c r="AJ255" i="11"/>
  <c r="AH102" i="21"/>
  <c r="AJ102" i="21"/>
  <c r="U71" i="21"/>
  <c r="AG71" i="21" s="1"/>
  <c r="U287" i="15"/>
  <c r="AG287" i="15" s="1"/>
  <c r="U287" i="11"/>
  <c r="AG287" i="11" s="1"/>
  <c r="U39" i="18"/>
  <c r="AG39" i="18" s="1"/>
  <c r="AJ224" i="15"/>
  <c r="AH224" i="15"/>
  <c r="AH38" i="21"/>
  <c r="AJ38" i="21"/>
  <c r="AH102" i="15"/>
  <c r="AJ102" i="15"/>
  <c r="U407" i="11"/>
  <c r="AG407" i="11" s="1"/>
  <c r="U256" i="15"/>
  <c r="AG256" i="15" s="1"/>
  <c r="AH286" i="15"/>
  <c r="AJ286" i="15"/>
  <c r="U103" i="15"/>
  <c r="AG103" i="15" s="1"/>
  <c r="AH102" i="18"/>
  <c r="AJ102" i="18"/>
  <c r="U256" i="11"/>
  <c r="AG256" i="11" s="1"/>
  <c r="AK102" i="5" l="1"/>
  <c r="AJ70" i="5"/>
  <c r="AH70" i="5"/>
  <c r="V39" i="5"/>
  <c r="W39" i="5" s="1"/>
  <c r="AD39" i="5" s="1"/>
  <c r="AJ38" i="5"/>
  <c r="AH38" i="5"/>
  <c r="AH70" i="11"/>
  <c r="AJ70" i="11"/>
  <c r="AH38" i="11"/>
  <c r="AK38" i="11" s="1"/>
  <c r="AH102" i="11"/>
  <c r="AK102" i="11" s="1"/>
  <c r="AK406" i="15"/>
  <c r="AE407" i="15"/>
  <c r="AI408" i="15"/>
  <c r="AD407" i="15"/>
  <c r="AA407" i="15"/>
  <c r="Y408" i="15" s="1"/>
  <c r="AB407" i="15"/>
  <c r="Z408" i="15" s="1"/>
  <c r="AE103" i="5"/>
  <c r="AJ103" i="5" s="1"/>
  <c r="AB103" i="5"/>
  <c r="Z104" i="5" s="1"/>
  <c r="AI104" i="5"/>
  <c r="T72" i="15"/>
  <c r="U72" i="15" s="1"/>
  <c r="AG72" i="15" s="1"/>
  <c r="AA103" i="5"/>
  <c r="Y104" i="5" s="1"/>
  <c r="AB71" i="15"/>
  <c r="Z72" i="15" s="1"/>
  <c r="AK255" i="18"/>
  <c r="V256" i="11"/>
  <c r="W256" i="11" s="1"/>
  <c r="AA256" i="11" s="1"/>
  <c r="Y257" i="11" s="1"/>
  <c r="AK406" i="18"/>
  <c r="T72" i="5"/>
  <c r="U72" i="5" s="1"/>
  <c r="AG72" i="5" s="1"/>
  <c r="AE71" i="15"/>
  <c r="T104" i="5"/>
  <c r="U104" i="5" s="1"/>
  <c r="AG104" i="5" s="1"/>
  <c r="AD71" i="15"/>
  <c r="AF103" i="5"/>
  <c r="AA71" i="15"/>
  <c r="Y72" i="15" s="1"/>
  <c r="AE71" i="5"/>
  <c r="AK286" i="21"/>
  <c r="AD71" i="5"/>
  <c r="AB71" i="5"/>
  <c r="Z72" i="5" s="1"/>
  <c r="AK255" i="21"/>
  <c r="AK224" i="18"/>
  <c r="AF71" i="5"/>
  <c r="V287" i="11"/>
  <c r="W287" i="11" s="1"/>
  <c r="AD287" i="11" s="1"/>
  <c r="V407" i="21"/>
  <c r="W407" i="21" s="1"/>
  <c r="AA407" i="21" s="1"/>
  <c r="Y408" i="21" s="1"/>
  <c r="V407" i="18"/>
  <c r="W407" i="18" s="1"/>
  <c r="AI408" i="18" s="1"/>
  <c r="AI72" i="5"/>
  <c r="V225" i="18"/>
  <c r="W225" i="18" s="1"/>
  <c r="AE225" i="18" s="1"/>
  <c r="V39" i="11"/>
  <c r="W39" i="11" s="1"/>
  <c r="AE39" i="11" s="1"/>
  <c r="AK224" i="21"/>
  <c r="V225" i="15"/>
  <c r="W225" i="15" s="1"/>
  <c r="AB225" i="15" s="1"/>
  <c r="Z226" i="15" s="1"/>
  <c r="AK286" i="18"/>
  <c r="AK406" i="21"/>
  <c r="V407" i="11"/>
  <c r="W407" i="11" s="1"/>
  <c r="AB407" i="11" s="1"/>
  <c r="Z408" i="11" s="1"/>
  <c r="V39" i="18"/>
  <c r="W39" i="18" s="1"/>
  <c r="T40" i="18" s="1"/>
  <c r="V103" i="15"/>
  <c r="W103" i="15" s="1"/>
  <c r="AE103" i="15" s="1"/>
  <c r="V39" i="15"/>
  <c r="W39" i="15" s="1"/>
  <c r="AE39" i="15" s="1"/>
  <c r="V256" i="21"/>
  <c r="W256" i="21" s="1"/>
  <c r="V225" i="21"/>
  <c r="W225" i="21" s="1"/>
  <c r="V256" i="18"/>
  <c r="W256" i="18" s="1"/>
  <c r="V287" i="21"/>
  <c r="W287" i="21" s="1"/>
  <c r="V103" i="11"/>
  <c r="W103" i="11" s="1"/>
  <c r="T104" i="11" s="1"/>
  <c r="V287" i="18"/>
  <c r="W287" i="18" s="1"/>
  <c r="V103" i="21"/>
  <c r="W103" i="21" s="1"/>
  <c r="AD103" i="21" s="1"/>
  <c r="AK286" i="15"/>
  <c r="AK102" i="21"/>
  <c r="V71" i="21"/>
  <c r="W71" i="21" s="1"/>
  <c r="U408" i="15"/>
  <c r="AG408" i="15" s="1"/>
  <c r="AK406" i="11"/>
  <c r="V103" i="18"/>
  <c r="W103" i="18" s="1"/>
  <c r="AK38" i="15"/>
  <c r="V39" i="21"/>
  <c r="W39" i="21" s="1"/>
  <c r="AK286" i="11"/>
  <c r="AK102" i="18"/>
  <c r="V71" i="11"/>
  <c r="W71" i="11" s="1"/>
  <c r="V256" i="15"/>
  <c r="W256" i="15" s="1"/>
  <c r="AK38" i="21"/>
  <c r="V287" i="15"/>
  <c r="W287" i="15" s="1"/>
  <c r="AK38" i="18"/>
  <c r="AK70" i="18"/>
  <c r="AK255" i="15"/>
  <c r="AK224" i="15"/>
  <c r="V71" i="18"/>
  <c r="W71" i="18" s="1"/>
  <c r="AK224" i="11"/>
  <c r="AK102" i="15"/>
  <c r="AK255" i="11"/>
  <c r="AK70" i="21"/>
  <c r="V225" i="11"/>
  <c r="W225" i="11" s="1"/>
  <c r="AK70" i="5" l="1"/>
  <c r="AI40" i="5"/>
  <c r="AA39" i="5"/>
  <c r="Y40" i="5" s="1"/>
  <c r="AE39" i="5"/>
  <c r="AJ39" i="5" s="1"/>
  <c r="AB39" i="5"/>
  <c r="Z40" i="5" s="1"/>
  <c r="AF39" i="5"/>
  <c r="T40" i="5"/>
  <c r="U40" i="5" s="1"/>
  <c r="AG40" i="5" s="1"/>
  <c r="AK38" i="5"/>
  <c r="AK70" i="11"/>
  <c r="AJ407" i="15"/>
  <c r="AI257" i="11"/>
  <c r="T257" i="11"/>
  <c r="U257" i="11" s="1"/>
  <c r="AG257" i="11" s="1"/>
  <c r="AE256" i="11"/>
  <c r="AD256" i="11"/>
  <c r="AA287" i="11"/>
  <c r="Y288" i="11" s="1"/>
  <c r="AH103" i="5"/>
  <c r="AK103" i="5" s="1"/>
  <c r="AA39" i="11"/>
  <c r="Y40" i="11" s="1"/>
  <c r="AI40" i="11"/>
  <c r="AE287" i="11"/>
  <c r="AJ287" i="11" s="1"/>
  <c r="AD407" i="11"/>
  <c r="AB256" i="11"/>
  <c r="Z257" i="11" s="1"/>
  <c r="T288" i="11"/>
  <c r="U288" i="11" s="1"/>
  <c r="AG288" i="11" s="1"/>
  <c r="AB287" i="11"/>
  <c r="Z288" i="11" s="1"/>
  <c r="AI288" i="11"/>
  <c r="AD39" i="11"/>
  <c r="AJ39" i="11" s="1"/>
  <c r="AD225" i="15"/>
  <c r="AB39" i="11"/>
  <c r="Z40" i="11" s="1"/>
  <c r="AJ71" i="15"/>
  <c r="AJ71" i="5"/>
  <c r="AI408" i="21"/>
  <c r="AD39" i="18"/>
  <c r="T408" i="18"/>
  <c r="U408" i="18" s="1"/>
  <c r="AG408" i="18" s="1"/>
  <c r="AB407" i="18"/>
  <c r="Z408" i="18" s="1"/>
  <c r="AI40" i="15"/>
  <c r="AD39" i="15"/>
  <c r="AJ39" i="15" s="1"/>
  <c r="AA407" i="18"/>
  <c r="Y408" i="18" s="1"/>
  <c r="T40" i="11"/>
  <c r="U40" i="11" s="1"/>
  <c r="AG40" i="11" s="1"/>
  <c r="AI226" i="15"/>
  <c r="AI226" i="18"/>
  <c r="AE39" i="18"/>
  <c r="AB39" i="15"/>
  <c r="Z40" i="15" s="1"/>
  <c r="T226" i="15"/>
  <c r="U226" i="15" s="1"/>
  <c r="AG226" i="15" s="1"/>
  <c r="AA225" i="15"/>
  <c r="Y226" i="15" s="1"/>
  <c r="AA39" i="15"/>
  <c r="Y40" i="15" s="1"/>
  <c r="AE225" i="15"/>
  <c r="T40" i="15"/>
  <c r="U40" i="15" s="1"/>
  <c r="AG40" i="15" s="1"/>
  <c r="AH71" i="5"/>
  <c r="AA225" i="18"/>
  <c r="Y226" i="18" s="1"/>
  <c r="AB225" i="18"/>
  <c r="Z226" i="18" s="1"/>
  <c r="V72" i="15"/>
  <c r="W72" i="15" s="1"/>
  <c r="AI73" i="15" s="1"/>
  <c r="AD225" i="18"/>
  <c r="AJ225" i="18" s="1"/>
  <c r="T408" i="21"/>
  <c r="U408" i="21" s="1"/>
  <c r="AG408" i="21" s="1"/>
  <c r="AE407" i="21"/>
  <c r="AD407" i="21"/>
  <c r="AE407" i="18"/>
  <c r="AB407" i="21"/>
  <c r="Z408" i="21" s="1"/>
  <c r="AI40" i="18"/>
  <c r="AA39" i="18"/>
  <c r="Y40" i="18" s="1"/>
  <c r="AA407" i="11"/>
  <c r="Y408" i="11" s="1"/>
  <c r="T226" i="18"/>
  <c r="U226" i="18" s="1"/>
  <c r="AG226" i="18" s="1"/>
  <c r="AI104" i="15"/>
  <c r="AB103" i="15"/>
  <c r="Z104" i="15" s="1"/>
  <c r="AD407" i="18"/>
  <c r="AI408" i="11"/>
  <c r="AI104" i="21"/>
  <c r="V72" i="5"/>
  <c r="W72" i="5" s="1"/>
  <c r="AA72" i="5" s="1"/>
  <c r="Y73" i="5" s="1"/>
  <c r="AA103" i="21"/>
  <c r="Y104" i="21" s="1"/>
  <c r="AD103" i="11"/>
  <c r="AA103" i="11"/>
  <c r="Y104" i="11" s="1"/>
  <c r="AE407" i="11"/>
  <c r="AB103" i="21"/>
  <c r="Z104" i="21" s="1"/>
  <c r="V104" i="5"/>
  <c r="W104" i="5" s="1"/>
  <c r="AI105" i="5" s="1"/>
  <c r="AB103" i="11"/>
  <c r="Z104" i="11" s="1"/>
  <c r="AI257" i="21"/>
  <c r="AB256" i="21"/>
  <c r="Z257" i="21" s="1"/>
  <c r="AD256" i="21"/>
  <c r="T257" i="21"/>
  <c r="AE256" i="21"/>
  <c r="AA256" i="21"/>
  <c r="Y257" i="21" s="1"/>
  <c r="T288" i="21"/>
  <c r="AB287" i="21"/>
  <c r="Z288" i="21" s="1"/>
  <c r="AE287" i="21"/>
  <c r="AI288" i="21"/>
  <c r="AD287" i="21"/>
  <c r="AA287" i="21"/>
  <c r="Y288" i="21" s="1"/>
  <c r="AA103" i="15"/>
  <c r="Y104" i="15" s="1"/>
  <c r="AI104" i="11"/>
  <c r="AB287" i="18"/>
  <c r="Z288" i="18" s="1"/>
  <c r="AA287" i="18"/>
  <c r="Y288" i="18" s="1"/>
  <c r="AE287" i="18"/>
  <c r="AD287" i="18"/>
  <c r="T288" i="18"/>
  <c r="AI288" i="18"/>
  <c r="AB39" i="18"/>
  <c r="Z40" i="18" s="1"/>
  <c r="T104" i="21"/>
  <c r="U104" i="21" s="1"/>
  <c r="AG104" i="21" s="1"/>
  <c r="T104" i="15"/>
  <c r="U104" i="15" s="1"/>
  <c r="AG104" i="15" s="1"/>
  <c r="V408" i="15"/>
  <c r="W408" i="15" s="1"/>
  <c r="AD408" i="15" s="1"/>
  <c r="T408" i="11"/>
  <c r="U408" i="11" s="1"/>
  <c r="AG408" i="11" s="1"/>
  <c r="AE103" i="21"/>
  <c r="AJ103" i="21" s="1"/>
  <c r="AD103" i="15"/>
  <c r="AJ103" i="15" s="1"/>
  <c r="AE103" i="11"/>
  <c r="T257" i="18"/>
  <c r="AI257" i="18"/>
  <c r="AE256" i="18"/>
  <c r="AD256" i="18"/>
  <c r="AB256" i="18"/>
  <c r="Z257" i="18" s="1"/>
  <c r="AA256" i="18"/>
  <c r="Y257" i="18" s="1"/>
  <c r="AD225" i="21"/>
  <c r="AI226" i="21"/>
  <c r="AB225" i="21"/>
  <c r="Z226" i="21" s="1"/>
  <c r="AA225" i="21"/>
  <c r="Y226" i="21" s="1"/>
  <c r="T226" i="21"/>
  <c r="AE225" i="21"/>
  <c r="AE225" i="11"/>
  <c r="AD225" i="11"/>
  <c r="AA225" i="11"/>
  <c r="Y226" i="11" s="1"/>
  <c r="AI226" i="11"/>
  <c r="T226" i="11"/>
  <c r="AB225" i="11"/>
  <c r="Z226" i="11" s="1"/>
  <c r="U40" i="18"/>
  <c r="AG40" i="18" s="1"/>
  <c r="T257" i="15"/>
  <c r="AI257" i="15"/>
  <c r="AE256" i="15"/>
  <c r="AA256" i="15"/>
  <c r="Y257" i="15" s="1"/>
  <c r="AB256" i="15"/>
  <c r="Z257" i="15" s="1"/>
  <c r="AD256" i="15"/>
  <c r="AB71" i="11"/>
  <c r="Z72" i="11" s="1"/>
  <c r="AA71" i="11"/>
  <c r="Y72" i="11" s="1"/>
  <c r="AE71" i="11"/>
  <c r="AI72" i="11"/>
  <c r="T72" i="11"/>
  <c r="AD71" i="11"/>
  <c r="T104" i="18"/>
  <c r="AI104" i="18"/>
  <c r="AE103" i="18"/>
  <c r="AD103" i="18"/>
  <c r="AB103" i="18"/>
  <c r="Z104" i="18" s="1"/>
  <c r="AA103" i="18"/>
  <c r="Y104" i="18" s="1"/>
  <c r="U104" i="11"/>
  <c r="AG104" i="11" s="1"/>
  <c r="AD39" i="21"/>
  <c r="AE39" i="21"/>
  <c r="AI40" i="21"/>
  <c r="AA39" i="21"/>
  <c r="Y40" i="21" s="1"/>
  <c r="AB39" i="21"/>
  <c r="Z40" i="21" s="1"/>
  <c r="T40" i="21"/>
  <c r="AD287" i="15"/>
  <c r="AB287" i="15"/>
  <c r="Z288" i="15" s="1"/>
  <c r="AI288" i="15"/>
  <c r="AA287" i="15"/>
  <c r="Y288" i="15" s="1"/>
  <c r="AE287" i="15"/>
  <c r="T288" i="15"/>
  <c r="AE71" i="21"/>
  <c r="AI72" i="21"/>
  <c r="AA71" i="21"/>
  <c r="Y72" i="21" s="1"/>
  <c r="AB71" i="21"/>
  <c r="Z72" i="21" s="1"/>
  <c r="AD71" i="21"/>
  <c r="T72" i="21"/>
  <c r="AB71" i="18"/>
  <c r="Z72" i="18" s="1"/>
  <c r="T72" i="18"/>
  <c r="AA71" i="18"/>
  <c r="Y72" i="18" s="1"/>
  <c r="AD71" i="18"/>
  <c r="AI72" i="18"/>
  <c r="AE71" i="18"/>
  <c r="V40" i="5" l="1"/>
  <c r="W40" i="5" s="1"/>
  <c r="AF40" i="5" s="1"/>
  <c r="AH39" i="5"/>
  <c r="AK39" i="5" s="1"/>
  <c r="B144" i="11"/>
  <c r="AJ407" i="11"/>
  <c r="AJ256" i="11"/>
  <c r="AJ39" i="18"/>
  <c r="AE72" i="15"/>
  <c r="T73" i="15"/>
  <c r="U73" i="15" s="1"/>
  <c r="AG73" i="15" s="1"/>
  <c r="AA72" i="15"/>
  <c r="Y73" i="15" s="1"/>
  <c r="AD72" i="15"/>
  <c r="AB72" i="15"/>
  <c r="Z73" i="15" s="1"/>
  <c r="AJ225" i="15"/>
  <c r="B174" i="11"/>
  <c r="C172" i="11" s="1"/>
  <c r="AJ103" i="11"/>
  <c r="T73" i="5"/>
  <c r="U73" i="5" s="1"/>
  <c r="AG73" i="5" s="1"/>
  <c r="AE72" i="5"/>
  <c r="AK71" i="5"/>
  <c r="AF72" i="5"/>
  <c r="AE408" i="15"/>
  <c r="AJ408" i="15" s="1"/>
  <c r="AB408" i="15"/>
  <c r="Z409" i="15" s="1"/>
  <c r="AJ407" i="21"/>
  <c r="AB72" i="5"/>
  <c r="Z73" i="5" s="1"/>
  <c r="AJ407" i="18"/>
  <c r="V408" i="18"/>
  <c r="W408" i="18" s="1"/>
  <c r="AB408" i="18" s="1"/>
  <c r="Z409" i="18" s="1"/>
  <c r="T409" i="15"/>
  <c r="U409" i="15" s="1"/>
  <c r="AG409" i="15" s="1"/>
  <c r="AD72" i="5"/>
  <c r="T105" i="5"/>
  <c r="U105" i="5" s="1"/>
  <c r="AG105" i="5" s="1"/>
  <c r="AB104" i="5"/>
  <c r="Z105" i="5" s="1"/>
  <c r="AI73" i="5"/>
  <c r="AA104" i="5"/>
  <c r="Y105" i="5" s="1"/>
  <c r="AI409" i="15"/>
  <c r="AA408" i="15"/>
  <c r="Y409" i="15" s="1"/>
  <c r="AD104" i="5"/>
  <c r="AE104" i="5"/>
  <c r="AF104" i="5"/>
  <c r="V288" i="11"/>
  <c r="W288" i="11" s="1"/>
  <c r="AB288" i="11" s="1"/>
  <c r="Z289" i="11" s="1"/>
  <c r="V104" i="21"/>
  <c r="W104" i="21" s="1"/>
  <c r="T105" i="21" s="1"/>
  <c r="V226" i="18"/>
  <c r="W226" i="18" s="1"/>
  <c r="AJ287" i="21"/>
  <c r="U226" i="21"/>
  <c r="AG226" i="21" s="1"/>
  <c r="AJ256" i="18"/>
  <c r="U257" i="21"/>
  <c r="AG257" i="21" s="1"/>
  <c r="V257" i="11"/>
  <c r="W257" i="11" s="1"/>
  <c r="AD257" i="11" s="1"/>
  <c r="U288" i="21"/>
  <c r="AG288" i="21" s="1"/>
  <c r="AJ256" i="21"/>
  <c r="V408" i="21"/>
  <c r="W408" i="21" s="1"/>
  <c r="AJ225" i="21"/>
  <c r="U257" i="18"/>
  <c r="AG257" i="18" s="1"/>
  <c r="U288" i="18"/>
  <c r="AG288" i="18" s="1"/>
  <c r="V40" i="15"/>
  <c r="W40" i="15" s="1"/>
  <c r="T41" i="15" s="1"/>
  <c r="AJ287" i="18"/>
  <c r="V104" i="15"/>
  <c r="W104" i="15" s="1"/>
  <c r="AJ256" i="15"/>
  <c r="U288" i="15"/>
  <c r="AG288" i="15" s="1"/>
  <c r="U226" i="11"/>
  <c r="AG226" i="11" s="1"/>
  <c r="U72" i="21"/>
  <c r="AG72" i="21" s="1"/>
  <c r="AJ71" i="21"/>
  <c r="AJ103" i="18"/>
  <c r="V408" i="11"/>
  <c r="W408" i="11" s="1"/>
  <c r="V226" i="15"/>
  <c r="W226" i="15" s="1"/>
  <c r="U40" i="21"/>
  <c r="AG40" i="21" s="1"/>
  <c r="AJ71" i="18"/>
  <c r="AJ71" i="11"/>
  <c r="U257" i="15"/>
  <c r="AG257" i="15" s="1"/>
  <c r="AJ225" i="11"/>
  <c r="U72" i="18"/>
  <c r="AG72" i="18" s="1"/>
  <c r="AJ287" i="15"/>
  <c r="AJ39" i="21"/>
  <c r="U72" i="11"/>
  <c r="AG72" i="11" s="1"/>
  <c r="V104" i="11"/>
  <c r="W104" i="11" s="1"/>
  <c r="U104" i="18"/>
  <c r="AG104" i="18" s="1"/>
  <c r="V40" i="11"/>
  <c r="W40" i="11" s="1"/>
  <c r="V40" i="18"/>
  <c r="W40" i="18" s="1"/>
  <c r="AE40" i="5" l="1"/>
  <c r="AB40" i="5"/>
  <c r="Z41" i="5" s="1"/>
  <c r="AI41" i="5"/>
  <c r="AA40" i="5"/>
  <c r="Y41" i="5" s="1"/>
  <c r="T41" i="5"/>
  <c r="U41" i="5" s="1"/>
  <c r="AG41" i="5" s="1"/>
  <c r="AD40" i="5"/>
  <c r="B448" i="21"/>
  <c r="B357" i="21"/>
  <c r="B266" i="21"/>
  <c r="B417" i="21"/>
  <c r="B235" i="21"/>
  <c r="B49" i="21"/>
  <c r="B144" i="21"/>
  <c r="B327" i="21"/>
  <c r="B81" i="21"/>
  <c r="B297" i="21"/>
  <c r="B387" i="21"/>
  <c r="B174" i="21"/>
  <c r="B113" i="21"/>
  <c r="B204" i="21"/>
  <c r="B448" i="18"/>
  <c r="B266" i="18"/>
  <c r="B417" i="18"/>
  <c r="B235" i="18"/>
  <c r="B49" i="18"/>
  <c r="B144" i="18"/>
  <c r="B327" i="18"/>
  <c r="B357" i="18"/>
  <c r="B81" i="18"/>
  <c r="B297" i="18"/>
  <c r="B387" i="18"/>
  <c r="B174" i="18"/>
  <c r="B113" i="18"/>
  <c r="B204" i="18"/>
  <c r="B448" i="15"/>
  <c r="B357" i="15"/>
  <c r="B266" i="15"/>
  <c r="B417" i="15"/>
  <c r="B235" i="15"/>
  <c r="B144" i="15"/>
  <c r="B49" i="15"/>
  <c r="B327" i="15"/>
  <c r="B174" i="15"/>
  <c r="B81" i="15"/>
  <c r="B387" i="15"/>
  <c r="B297" i="15"/>
  <c r="B113" i="15"/>
  <c r="B204" i="15"/>
  <c r="C142" i="11"/>
  <c r="C141" i="11"/>
  <c r="B49" i="11"/>
  <c r="C47" i="11" s="1"/>
  <c r="AJ72" i="15"/>
  <c r="AH72" i="5"/>
  <c r="AI105" i="21"/>
  <c r="AB104" i="21"/>
  <c r="Z105" i="21" s="1"/>
  <c r="AE104" i="21"/>
  <c r="AD104" i="21"/>
  <c r="AA104" i="21"/>
  <c r="Y105" i="21" s="1"/>
  <c r="AA288" i="11"/>
  <c r="Y289" i="11" s="1"/>
  <c r="AD288" i="11"/>
  <c r="T289" i="11"/>
  <c r="U289" i="11" s="1"/>
  <c r="AG289" i="11" s="1"/>
  <c r="AJ72" i="5"/>
  <c r="AE408" i="18"/>
  <c r="AE288" i="11"/>
  <c r="AI289" i="11"/>
  <c r="T258" i="11"/>
  <c r="U258" i="11" s="1"/>
  <c r="AG258" i="11" s="1"/>
  <c r="AB257" i="11"/>
  <c r="Z258" i="11" s="1"/>
  <c r="B417" i="11"/>
  <c r="C415" i="11" s="1"/>
  <c r="AI258" i="11"/>
  <c r="B113" i="11"/>
  <c r="C111" i="11" s="1"/>
  <c r="B204" i="11"/>
  <c r="C202" i="11" s="1"/>
  <c r="AA257" i="11"/>
  <c r="Y258" i="11" s="1"/>
  <c r="AE257" i="11"/>
  <c r="AJ257" i="11" s="1"/>
  <c r="B81" i="11"/>
  <c r="C79" i="11" s="1"/>
  <c r="B387" i="11"/>
  <c r="C385" i="11" s="1"/>
  <c r="B297" i="11"/>
  <c r="C295" i="11" s="1"/>
  <c r="B357" i="11"/>
  <c r="C355" i="11" s="1"/>
  <c r="B266" i="11"/>
  <c r="C264" i="11" s="1"/>
  <c r="B327" i="11"/>
  <c r="C325" i="11" s="1"/>
  <c r="B448" i="11"/>
  <c r="C446" i="11" s="1"/>
  <c r="B235" i="11"/>
  <c r="C233" i="11" s="1"/>
  <c r="AJ104" i="5"/>
  <c r="AH104" i="5"/>
  <c r="AI409" i="18"/>
  <c r="AA408" i="18"/>
  <c r="Y409" i="18" s="1"/>
  <c r="AD408" i="18"/>
  <c r="T409" i="18"/>
  <c r="U409" i="18" s="1"/>
  <c r="AG409" i="18" s="1"/>
  <c r="AD40" i="15"/>
  <c r="AA40" i="15"/>
  <c r="Y41" i="15" s="1"/>
  <c r="AE40" i="15"/>
  <c r="V104" i="18"/>
  <c r="W104" i="18" s="1"/>
  <c r="AI105" i="18" s="1"/>
  <c r="AI41" i="15"/>
  <c r="AB40" i="15"/>
  <c r="Z41" i="15" s="1"/>
  <c r="V257" i="18"/>
  <c r="W257" i="18" s="1"/>
  <c r="T258" i="18" s="1"/>
  <c r="V257" i="21"/>
  <c r="W257" i="21" s="1"/>
  <c r="AE257" i="21" s="1"/>
  <c r="V105" i="5"/>
  <c r="W105" i="5" s="1"/>
  <c r="AA105" i="5" s="1"/>
  <c r="Y106" i="5" s="1"/>
  <c r="V72" i="11"/>
  <c r="W72" i="11" s="1"/>
  <c r="V226" i="11"/>
  <c r="W226" i="11" s="1"/>
  <c r="AD226" i="11" s="1"/>
  <c r="V40" i="21"/>
  <c r="W40" i="21" s="1"/>
  <c r="AB40" i="21" s="1"/>
  <c r="Z41" i="21" s="1"/>
  <c r="V288" i="21"/>
  <c r="W288" i="21" s="1"/>
  <c r="V288" i="18"/>
  <c r="W288" i="18" s="1"/>
  <c r="AA226" i="18"/>
  <c r="Y227" i="18" s="1"/>
  <c r="AD226" i="18"/>
  <c r="AE226" i="18"/>
  <c r="T227" i="18"/>
  <c r="AB226" i="18"/>
  <c r="Z227" i="18" s="1"/>
  <c r="AI227" i="18"/>
  <c r="V226" i="21"/>
  <c r="W226" i="21" s="1"/>
  <c r="AD408" i="21"/>
  <c r="T409" i="21"/>
  <c r="AE408" i="21"/>
  <c r="AB408" i="21"/>
  <c r="Z409" i="21" s="1"/>
  <c r="AI409" i="21"/>
  <c r="AA408" i="21"/>
  <c r="Y409" i="21" s="1"/>
  <c r="V409" i="15"/>
  <c r="W409" i="15" s="1"/>
  <c r="AD409" i="15" s="1"/>
  <c r="V73" i="5"/>
  <c r="W73" i="5" s="1"/>
  <c r="V288" i="15"/>
  <c r="W288" i="15" s="1"/>
  <c r="T289" i="15" s="1"/>
  <c r="AA104" i="11"/>
  <c r="Y105" i="11" s="1"/>
  <c r="T105" i="11"/>
  <c r="AD104" i="11"/>
  <c r="AI105" i="11"/>
  <c r="AB104" i="11"/>
  <c r="Z105" i="11" s="1"/>
  <c r="AE104" i="11"/>
  <c r="V73" i="15"/>
  <c r="W73" i="15" s="1"/>
  <c r="AB408" i="11"/>
  <c r="Z409" i="11" s="1"/>
  <c r="T409" i="11"/>
  <c r="AD408" i="11"/>
  <c r="AA408" i="11"/>
  <c r="Y409" i="11" s="1"/>
  <c r="AI409" i="11"/>
  <c r="AE408" i="11"/>
  <c r="V72" i="21"/>
  <c r="W72" i="21" s="1"/>
  <c r="V72" i="18"/>
  <c r="W72" i="18" s="1"/>
  <c r="AI105" i="15"/>
  <c r="AE104" i="15"/>
  <c r="T105" i="15"/>
  <c r="AD104" i="15"/>
  <c r="AB104" i="15"/>
  <c r="Z105" i="15" s="1"/>
  <c r="AA104" i="15"/>
  <c r="Y105" i="15" s="1"/>
  <c r="AD40" i="11"/>
  <c r="AE40" i="11"/>
  <c r="T41" i="11"/>
  <c r="AA40" i="11"/>
  <c r="Y41" i="11" s="1"/>
  <c r="AB40" i="11"/>
  <c r="Z41" i="11" s="1"/>
  <c r="AI41" i="11"/>
  <c r="AE40" i="18"/>
  <c r="T41" i="18"/>
  <c r="AB40" i="18"/>
  <c r="Z41" i="18" s="1"/>
  <c r="AA40" i="18"/>
  <c r="Y41" i="18" s="1"/>
  <c r="AI41" i="18"/>
  <c r="AD40" i="18"/>
  <c r="U41" i="15"/>
  <c r="AG41" i="15" s="1"/>
  <c r="U105" i="21"/>
  <c r="AG105" i="21" s="1"/>
  <c r="V257" i="15"/>
  <c r="W257" i="15" s="1"/>
  <c r="AE226" i="15"/>
  <c r="AB226" i="15"/>
  <c r="Z227" i="15" s="1"/>
  <c r="AA226" i="15"/>
  <c r="Y227" i="15" s="1"/>
  <c r="AI227" i="15"/>
  <c r="T227" i="15"/>
  <c r="AD226" i="15"/>
  <c r="C171" i="18" l="1"/>
  <c r="L162" i="18" s="1"/>
  <c r="C172" i="18"/>
  <c r="C233" i="18"/>
  <c r="C232" i="18"/>
  <c r="L223" i="18" s="1"/>
  <c r="C384" i="18"/>
  <c r="L375" i="18" s="1"/>
  <c r="AF375" i="18" s="1"/>
  <c r="AH375" i="18" s="1"/>
  <c r="AK375" i="18" s="1"/>
  <c r="C385" i="18"/>
  <c r="C414" i="18"/>
  <c r="L405" i="18" s="1"/>
  <c r="AF405" i="18" s="1"/>
  <c r="AH405" i="18" s="1"/>
  <c r="AK405" i="18" s="1"/>
  <c r="C415" i="18"/>
  <c r="C294" i="18"/>
  <c r="L285" i="18" s="1"/>
  <c r="C295" i="18"/>
  <c r="C263" i="18"/>
  <c r="L254" i="18" s="1"/>
  <c r="AF254" i="18" s="1"/>
  <c r="AH254" i="18" s="1"/>
  <c r="AK254" i="18" s="1"/>
  <c r="C264" i="18"/>
  <c r="C446" i="18"/>
  <c r="C445" i="18"/>
  <c r="L436" i="18" s="1"/>
  <c r="AF436" i="18" s="1"/>
  <c r="AH436" i="18" s="1"/>
  <c r="AK436" i="18" s="1"/>
  <c r="C325" i="18"/>
  <c r="C324" i="18"/>
  <c r="L315" i="18" s="1"/>
  <c r="C79" i="18"/>
  <c r="C78" i="18"/>
  <c r="L69" i="18" s="1"/>
  <c r="AF69" i="18" s="1"/>
  <c r="AH69" i="18" s="1"/>
  <c r="AK69" i="18" s="1"/>
  <c r="C355" i="18"/>
  <c r="C354" i="18"/>
  <c r="L345" i="18" s="1"/>
  <c r="AF345" i="18" s="1"/>
  <c r="AH345" i="18" s="1"/>
  <c r="AK345" i="18" s="1"/>
  <c r="C202" i="18"/>
  <c r="C201" i="18"/>
  <c r="L192" i="18" s="1"/>
  <c r="C141" i="18"/>
  <c r="L132" i="18" s="1"/>
  <c r="AF132" i="18" s="1"/>
  <c r="AH132" i="18" s="1"/>
  <c r="AK132" i="18" s="1"/>
  <c r="C142" i="18"/>
  <c r="C111" i="18"/>
  <c r="C110" i="18"/>
  <c r="L101" i="18" s="1"/>
  <c r="C46" i="18"/>
  <c r="L37" i="18" s="1"/>
  <c r="C47" i="18"/>
  <c r="C79" i="15"/>
  <c r="C78" i="15"/>
  <c r="L69" i="15" s="1"/>
  <c r="C47" i="15"/>
  <c r="C46" i="15"/>
  <c r="L37" i="15" s="1"/>
  <c r="AF37" i="15" s="1"/>
  <c r="AH37" i="15" s="1"/>
  <c r="AK37" i="15" s="1"/>
  <c r="C385" i="21"/>
  <c r="C384" i="21"/>
  <c r="L375" i="21" s="1"/>
  <c r="AF375" i="21" s="1"/>
  <c r="AH375" i="21" s="1"/>
  <c r="AK375" i="21" s="1"/>
  <c r="C264" i="21"/>
  <c r="C263" i="21"/>
  <c r="L254" i="21" s="1"/>
  <c r="AF254" i="21" s="1"/>
  <c r="AH254" i="21" s="1"/>
  <c r="AK254" i="21" s="1"/>
  <c r="C263" i="15"/>
  <c r="L254" i="15" s="1"/>
  <c r="AF254" i="15" s="1"/>
  <c r="AH254" i="15" s="1"/>
  <c r="AK254" i="15" s="1"/>
  <c r="C264" i="15"/>
  <c r="C202" i="15"/>
  <c r="C201" i="15"/>
  <c r="L192" i="15" s="1"/>
  <c r="AF192" i="15" s="1"/>
  <c r="AH192" i="15" s="1"/>
  <c r="AK192" i="15" s="1"/>
  <c r="C141" i="15"/>
  <c r="L132" i="15" s="1"/>
  <c r="AF132" i="15" s="1"/>
  <c r="AH132" i="15" s="1"/>
  <c r="AK132" i="15" s="1"/>
  <c r="C142" i="15"/>
  <c r="C295" i="21"/>
  <c r="C294" i="21"/>
  <c r="L285" i="21" s="1"/>
  <c r="AF285" i="21" s="1"/>
  <c r="AH285" i="21" s="1"/>
  <c r="AK285" i="21" s="1"/>
  <c r="C355" i="21"/>
  <c r="C354" i="21"/>
  <c r="L345" i="21" s="1"/>
  <c r="AF345" i="21" s="1"/>
  <c r="AH345" i="21" s="1"/>
  <c r="AK345" i="21" s="1"/>
  <c r="C111" i="15"/>
  <c r="C110" i="15"/>
  <c r="L101" i="15" s="1"/>
  <c r="AF101" i="15" s="1"/>
  <c r="AH101" i="15" s="1"/>
  <c r="AK101" i="15" s="1"/>
  <c r="C233" i="15"/>
  <c r="C232" i="15"/>
  <c r="L223" i="15" s="1"/>
  <c r="C79" i="21"/>
  <c r="C78" i="21"/>
  <c r="L69" i="21" s="1"/>
  <c r="AF69" i="21" s="1"/>
  <c r="AH69" i="21" s="1"/>
  <c r="AK69" i="21" s="1"/>
  <c r="C446" i="21"/>
  <c r="C445" i="21"/>
  <c r="L436" i="21" s="1"/>
  <c r="AF436" i="21" s="1"/>
  <c r="AH436" i="21" s="1"/>
  <c r="AK436" i="21" s="1"/>
  <c r="C295" i="15"/>
  <c r="C294" i="15"/>
  <c r="L285" i="15" s="1"/>
  <c r="AF285" i="15" s="1"/>
  <c r="AH285" i="15" s="1"/>
  <c r="AK285" i="15" s="1"/>
  <c r="C415" i="15"/>
  <c r="C414" i="15"/>
  <c r="L405" i="15" s="1"/>
  <c r="AF405" i="15" s="1"/>
  <c r="AH405" i="15" s="1"/>
  <c r="AK405" i="15" s="1"/>
  <c r="C325" i="21"/>
  <c r="C324" i="21"/>
  <c r="L315" i="21" s="1"/>
  <c r="AF315" i="21" s="1"/>
  <c r="AH315" i="21" s="1"/>
  <c r="AK315" i="21" s="1"/>
  <c r="C384" i="15"/>
  <c r="L375" i="15" s="1"/>
  <c r="AF375" i="15" s="1"/>
  <c r="AH375" i="15" s="1"/>
  <c r="AK375" i="15" s="1"/>
  <c r="C385" i="15"/>
  <c r="C172" i="15"/>
  <c r="C171" i="15"/>
  <c r="L162" i="15" s="1"/>
  <c r="AF162" i="15" s="1"/>
  <c r="AH162" i="15" s="1"/>
  <c r="AK162" i="15" s="1"/>
  <c r="C446" i="15"/>
  <c r="C445" i="15"/>
  <c r="L436" i="15" s="1"/>
  <c r="AF436" i="15" s="1"/>
  <c r="AH436" i="15" s="1"/>
  <c r="AK436" i="15" s="1"/>
  <c r="C111" i="21"/>
  <c r="C110" i="21"/>
  <c r="L101" i="21" s="1"/>
  <c r="AF101" i="21" s="1"/>
  <c r="AH101" i="21" s="1"/>
  <c r="AK101" i="21" s="1"/>
  <c r="C233" i="21"/>
  <c r="C232" i="21"/>
  <c r="L223" i="21" s="1"/>
  <c r="AF223" i="21" s="1"/>
  <c r="AH223" i="21" s="1"/>
  <c r="AK223" i="21" s="1"/>
  <c r="C142" i="21"/>
  <c r="C141" i="21"/>
  <c r="L132" i="21" s="1"/>
  <c r="AF132" i="21" s="1"/>
  <c r="AH132" i="21" s="1"/>
  <c r="AK132" i="21" s="1"/>
  <c r="C355" i="15"/>
  <c r="C354" i="15"/>
  <c r="L345" i="15" s="1"/>
  <c r="AF345" i="15" s="1"/>
  <c r="AH345" i="15" s="1"/>
  <c r="AK345" i="15" s="1"/>
  <c r="C202" i="21"/>
  <c r="C201" i="21"/>
  <c r="L192" i="21" s="1"/>
  <c r="AF192" i="21" s="1"/>
  <c r="AH192" i="21" s="1"/>
  <c r="AK192" i="21" s="1"/>
  <c r="C47" i="21"/>
  <c r="C46" i="21"/>
  <c r="L37" i="21" s="1"/>
  <c r="AF37" i="21" s="1"/>
  <c r="AH37" i="21" s="1"/>
  <c r="AK37" i="21" s="1"/>
  <c r="C325" i="15"/>
  <c r="C324" i="15"/>
  <c r="L315" i="15" s="1"/>
  <c r="AF315" i="15" s="1"/>
  <c r="AH315" i="15" s="1"/>
  <c r="AK315" i="15" s="1"/>
  <c r="C172" i="21"/>
  <c r="C171" i="21"/>
  <c r="L162" i="21" s="1"/>
  <c r="AF162" i="21" s="1"/>
  <c r="AH162" i="21" s="1"/>
  <c r="AK162" i="21" s="1"/>
  <c r="C415" i="21"/>
  <c r="C414" i="21"/>
  <c r="L405" i="21" s="1"/>
  <c r="AF405" i="21" s="1"/>
  <c r="AH405" i="21" s="1"/>
  <c r="AK405" i="21" s="1"/>
  <c r="AJ40" i="5"/>
  <c r="AH40" i="5"/>
  <c r="C46" i="11"/>
  <c r="L37" i="11" s="1"/>
  <c r="AF37" i="11" s="1"/>
  <c r="AH37" i="11" s="1"/>
  <c r="AK37" i="11" s="1"/>
  <c r="L136" i="11"/>
  <c r="L132" i="11"/>
  <c r="AF132" i="11" s="1"/>
  <c r="AH132" i="11" s="1"/>
  <c r="AK132" i="11" s="1"/>
  <c r="L41" i="11"/>
  <c r="C201" i="11"/>
  <c r="L192" i="11" s="1"/>
  <c r="AF192" i="11" s="1"/>
  <c r="AH192" i="11" s="1"/>
  <c r="AK192" i="11" s="1"/>
  <c r="C78" i="11"/>
  <c r="L69" i="11" s="1"/>
  <c r="AF69" i="11" s="1"/>
  <c r="AH69" i="11" s="1"/>
  <c r="AK69" i="11" s="1"/>
  <c r="L438" i="11"/>
  <c r="L439" i="11"/>
  <c r="L447" i="11"/>
  <c r="L455" i="11"/>
  <c r="L440" i="11"/>
  <c r="L448" i="11"/>
  <c r="L456" i="11"/>
  <c r="L441" i="11"/>
  <c r="L449" i="11"/>
  <c r="L442" i="11"/>
  <c r="L450" i="11"/>
  <c r="L443" i="11"/>
  <c r="L451" i="11"/>
  <c r="L444" i="11"/>
  <c r="L452" i="11"/>
  <c r="L445" i="11"/>
  <c r="L453" i="11"/>
  <c r="L446" i="11"/>
  <c r="L454" i="11"/>
  <c r="C445" i="11"/>
  <c r="L436" i="11" s="1"/>
  <c r="AF436" i="11" s="1"/>
  <c r="AH436" i="11" s="1"/>
  <c r="AK436" i="11" s="1"/>
  <c r="L407" i="11"/>
  <c r="L408" i="11"/>
  <c r="L416" i="11"/>
  <c r="L424" i="11"/>
  <c r="L409" i="11"/>
  <c r="L417" i="11"/>
  <c r="L425" i="11"/>
  <c r="L410" i="11"/>
  <c r="L418" i="11"/>
  <c r="L411" i="11"/>
  <c r="L419" i="11"/>
  <c r="L412" i="11"/>
  <c r="L420" i="11"/>
  <c r="L413" i="11"/>
  <c r="L421" i="11"/>
  <c r="L414" i="11"/>
  <c r="L422" i="11"/>
  <c r="L415" i="11"/>
  <c r="L423" i="11"/>
  <c r="C414" i="11"/>
  <c r="L377" i="11"/>
  <c r="L378" i="11"/>
  <c r="L386" i="11"/>
  <c r="L394" i="11"/>
  <c r="L379" i="11"/>
  <c r="L387" i="11"/>
  <c r="L395" i="11"/>
  <c r="L380" i="11"/>
  <c r="L388" i="11"/>
  <c r="L381" i="11"/>
  <c r="L389" i="11"/>
  <c r="L382" i="11"/>
  <c r="L390" i="11"/>
  <c r="L383" i="11"/>
  <c r="L391" i="11"/>
  <c r="L384" i="11"/>
  <c r="L392" i="11"/>
  <c r="L385" i="11"/>
  <c r="L393" i="11"/>
  <c r="C384" i="11"/>
  <c r="L375" i="11" s="1"/>
  <c r="AF375" i="11" s="1"/>
  <c r="AH375" i="11" s="1"/>
  <c r="AK375" i="11" s="1"/>
  <c r="L347" i="11"/>
  <c r="L348" i="11"/>
  <c r="L356" i="11"/>
  <c r="L364" i="11"/>
  <c r="L349" i="11"/>
  <c r="L357" i="11"/>
  <c r="L365" i="11"/>
  <c r="L350" i="11"/>
  <c r="L358" i="11"/>
  <c r="L351" i="11"/>
  <c r="L359" i="11"/>
  <c r="L352" i="11"/>
  <c r="L360" i="11"/>
  <c r="L353" i="11"/>
  <c r="L361" i="11"/>
  <c r="L354" i="11"/>
  <c r="L362" i="11"/>
  <c r="L355" i="11"/>
  <c r="L363" i="11"/>
  <c r="C354" i="11"/>
  <c r="L345" i="11" s="1"/>
  <c r="AF345" i="11" s="1"/>
  <c r="AH345" i="11" s="1"/>
  <c r="AK345" i="11" s="1"/>
  <c r="L317" i="11"/>
  <c r="L318" i="11"/>
  <c r="L326" i="11"/>
  <c r="L334" i="11"/>
  <c r="L319" i="11"/>
  <c r="L327" i="11"/>
  <c r="L335" i="11"/>
  <c r="L320" i="11"/>
  <c r="L328" i="11"/>
  <c r="L321" i="11"/>
  <c r="L329" i="11"/>
  <c r="L322" i="11"/>
  <c r="L330" i="11"/>
  <c r="L323" i="11"/>
  <c r="L331" i="11"/>
  <c r="L324" i="11"/>
  <c r="L332" i="11"/>
  <c r="L325" i="11"/>
  <c r="L333" i="11"/>
  <c r="C324" i="11"/>
  <c r="L315" i="11" s="1"/>
  <c r="AF315" i="11" s="1"/>
  <c r="AH315" i="11" s="1"/>
  <c r="AK315" i="11" s="1"/>
  <c r="L287" i="11"/>
  <c r="AF287" i="11" s="1"/>
  <c r="AH287" i="11" s="1"/>
  <c r="AK287" i="11" s="1"/>
  <c r="L288" i="11"/>
  <c r="AF288" i="11" s="1"/>
  <c r="AH288" i="11" s="1"/>
  <c r="L296" i="11"/>
  <c r="L304" i="11"/>
  <c r="L289" i="11"/>
  <c r="L297" i="11"/>
  <c r="L305" i="11"/>
  <c r="L290" i="11"/>
  <c r="L298" i="11"/>
  <c r="L291" i="11"/>
  <c r="L299" i="11"/>
  <c r="L292" i="11"/>
  <c r="L300" i="11"/>
  <c r="L293" i="11"/>
  <c r="L301" i="11"/>
  <c r="L294" i="11"/>
  <c r="L302" i="11"/>
  <c r="L295" i="11"/>
  <c r="L303" i="11"/>
  <c r="C294" i="11"/>
  <c r="L285" i="11" s="1"/>
  <c r="AF285" i="11" s="1"/>
  <c r="AH285" i="11" s="1"/>
  <c r="AK285" i="11" s="1"/>
  <c r="L256" i="11"/>
  <c r="AF256" i="11" s="1"/>
  <c r="AH256" i="11" s="1"/>
  <c r="AK256" i="11" s="1"/>
  <c r="L257" i="11"/>
  <c r="AF257" i="11" s="1"/>
  <c r="AH257" i="11" s="1"/>
  <c r="AK257" i="11" s="1"/>
  <c r="L265" i="11"/>
  <c r="L273" i="11"/>
  <c r="L258" i="11"/>
  <c r="L266" i="11"/>
  <c r="L274" i="11"/>
  <c r="L259" i="11"/>
  <c r="L267" i="11"/>
  <c r="L260" i="11"/>
  <c r="L268" i="11"/>
  <c r="L261" i="11"/>
  <c r="L269" i="11"/>
  <c r="L262" i="11"/>
  <c r="L270" i="11"/>
  <c r="L263" i="11"/>
  <c r="L271" i="11"/>
  <c r="L264" i="11"/>
  <c r="L272" i="11"/>
  <c r="C263" i="11"/>
  <c r="L254" i="11" s="1"/>
  <c r="AF254" i="11" s="1"/>
  <c r="AH254" i="11" s="1"/>
  <c r="AK254" i="11" s="1"/>
  <c r="L225" i="11"/>
  <c r="AF225" i="11" s="1"/>
  <c r="AH225" i="11" s="1"/>
  <c r="AK225" i="11" s="1"/>
  <c r="L226" i="11"/>
  <c r="AF226" i="11" s="1"/>
  <c r="L234" i="11"/>
  <c r="L242" i="11"/>
  <c r="L227" i="11"/>
  <c r="L235" i="11"/>
  <c r="L243" i="11"/>
  <c r="L228" i="11"/>
  <c r="L236" i="11"/>
  <c r="L229" i="11"/>
  <c r="L237" i="11"/>
  <c r="L230" i="11"/>
  <c r="L238" i="11"/>
  <c r="L231" i="11"/>
  <c r="L239" i="11"/>
  <c r="L232" i="11"/>
  <c r="L240" i="11"/>
  <c r="L233" i="11"/>
  <c r="L241" i="11"/>
  <c r="C232" i="11"/>
  <c r="L223" i="11" s="1"/>
  <c r="AF223" i="11" s="1"/>
  <c r="AH223" i="11" s="1"/>
  <c r="AK223" i="11" s="1"/>
  <c r="L164" i="11"/>
  <c r="L165" i="11"/>
  <c r="L173" i="11"/>
  <c r="L181" i="11"/>
  <c r="L166" i="11"/>
  <c r="L174" i="11"/>
  <c r="L182" i="11"/>
  <c r="L167" i="11"/>
  <c r="L175" i="11"/>
  <c r="L168" i="11"/>
  <c r="L176" i="11"/>
  <c r="L169" i="11"/>
  <c r="L177" i="11"/>
  <c r="L170" i="11"/>
  <c r="L178" i="11"/>
  <c r="L171" i="11"/>
  <c r="L179" i="11"/>
  <c r="L172" i="11"/>
  <c r="L180" i="11"/>
  <c r="C171" i="11"/>
  <c r="L162" i="11" s="1"/>
  <c r="AF162" i="11" s="1"/>
  <c r="AH162" i="11" s="1"/>
  <c r="AK162" i="11" s="1"/>
  <c r="L134" i="11"/>
  <c r="L135" i="11"/>
  <c r="L151" i="11"/>
  <c r="L145" i="11"/>
  <c r="L138" i="11"/>
  <c r="L139" i="11"/>
  <c r="L149" i="11"/>
  <c r="L142" i="11"/>
  <c r="L103" i="11"/>
  <c r="AF103" i="11" s="1"/>
  <c r="AH103" i="11" s="1"/>
  <c r="AK103" i="11" s="1"/>
  <c r="L104" i="11"/>
  <c r="AF104" i="11" s="1"/>
  <c r="AH104" i="11" s="1"/>
  <c r="L112" i="11"/>
  <c r="L120" i="11"/>
  <c r="L105" i="11"/>
  <c r="L113" i="11"/>
  <c r="L121" i="11"/>
  <c r="L106" i="11"/>
  <c r="L114" i="11"/>
  <c r="L107" i="11"/>
  <c r="L115" i="11"/>
  <c r="L108" i="11"/>
  <c r="L116" i="11"/>
  <c r="L109" i="11"/>
  <c r="L117" i="11"/>
  <c r="L110" i="11"/>
  <c r="L118" i="11"/>
  <c r="L111" i="11"/>
  <c r="L119" i="11"/>
  <c r="C110" i="11"/>
  <c r="L101" i="11" s="1"/>
  <c r="AF101" i="11" s="1"/>
  <c r="AH101" i="11" s="1"/>
  <c r="AK101" i="11" s="1"/>
  <c r="L71" i="11"/>
  <c r="AF71" i="11" s="1"/>
  <c r="AH71" i="11" s="1"/>
  <c r="AK71" i="11" s="1"/>
  <c r="L72" i="11"/>
  <c r="AF72" i="11" s="1"/>
  <c r="L80" i="11"/>
  <c r="L88" i="11"/>
  <c r="L73" i="11"/>
  <c r="L81" i="11"/>
  <c r="L89" i="11"/>
  <c r="L74" i="11"/>
  <c r="L82" i="11"/>
  <c r="L75" i="11"/>
  <c r="L83" i="11"/>
  <c r="L76" i="11"/>
  <c r="L84" i="11"/>
  <c r="L77" i="11"/>
  <c r="L85" i="11"/>
  <c r="L78" i="11"/>
  <c r="L86" i="11"/>
  <c r="L79" i="11"/>
  <c r="L87" i="11"/>
  <c r="AJ104" i="21"/>
  <c r="AK72" i="5"/>
  <c r="AJ288" i="11"/>
  <c r="AJ408" i="18"/>
  <c r="AK104" i="5"/>
  <c r="T105" i="18"/>
  <c r="U105" i="18" s="1"/>
  <c r="AG105" i="18" s="1"/>
  <c r="AI41" i="21"/>
  <c r="AB257" i="21"/>
  <c r="Z258" i="21" s="1"/>
  <c r="AD72" i="11"/>
  <c r="AE104" i="18"/>
  <c r="AA104" i="18"/>
  <c r="Y105" i="18" s="1"/>
  <c r="AB104" i="18"/>
  <c r="Z105" i="18" s="1"/>
  <c r="AD104" i="18"/>
  <c r="AE40" i="21"/>
  <c r="AD40" i="21"/>
  <c r="T227" i="11"/>
  <c r="U227" i="11" s="1"/>
  <c r="AG227" i="11" s="1"/>
  <c r="AA226" i="11"/>
  <c r="Y227" i="11" s="1"/>
  <c r="V258" i="11"/>
  <c r="W258" i="11" s="1"/>
  <c r="AI259" i="11" s="1"/>
  <c r="AI106" i="5"/>
  <c r="AI258" i="18"/>
  <c r="AA257" i="18"/>
  <c r="Y258" i="18" s="1"/>
  <c r="AE257" i="18"/>
  <c r="AJ40" i="15"/>
  <c r="AB257" i="18"/>
  <c r="Z258" i="18" s="1"/>
  <c r="AD257" i="18"/>
  <c r="T258" i="21"/>
  <c r="U258" i="21" s="1"/>
  <c r="AG258" i="21" s="1"/>
  <c r="AI258" i="21"/>
  <c r="AB105" i="5"/>
  <c r="Z106" i="5" s="1"/>
  <c r="AA257" i="21"/>
  <c r="Y258" i="21" s="1"/>
  <c r="AF105" i="5"/>
  <c r="AE105" i="5"/>
  <c r="AI73" i="11"/>
  <c r="AD105" i="5"/>
  <c r="AD257" i="21"/>
  <c r="AJ257" i="21" s="1"/>
  <c r="AB72" i="11"/>
  <c r="Z73" i="11" s="1"/>
  <c r="T106" i="5"/>
  <c r="U106" i="5" s="1"/>
  <c r="AG106" i="5" s="1"/>
  <c r="AE72" i="11"/>
  <c r="AB409" i="15"/>
  <c r="Z410" i="15" s="1"/>
  <c r="AB226" i="11"/>
  <c r="Z227" i="11" s="1"/>
  <c r="T41" i="21"/>
  <c r="U41" i="21" s="1"/>
  <c r="AG41" i="21" s="1"/>
  <c r="AI410" i="15"/>
  <c r="T73" i="11"/>
  <c r="U73" i="11" s="1"/>
  <c r="AG73" i="11" s="1"/>
  <c r="T410" i="15"/>
  <c r="U410" i="15" s="1"/>
  <c r="AG410" i="15" s="1"/>
  <c r="AA72" i="11"/>
  <c r="Y73" i="11" s="1"/>
  <c r="AE409" i="15"/>
  <c r="AJ409" i="15" s="1"/>
  <c r="AI227" i="11"/>
  <c r="AA40" i="21"/>
  <c r="Y41" i="21" s="1"/>
  <c r="V409" i="18"/>
  <c r="W409" i="18" s="1"/>
  <c r="AA409" i="18" s="1"/>
  <c r="Y410" i="18" s="1"/>
  <c r="AA409" i="15"/>
  <c r="Y410" i="15" s="1"/>
  <c r="AI289" i="15"/>
  <c r="AE288" i="15"/>
  <c r="AE226" i="11"/>
  <c r="AJ226" i="11" s="1"/>
  <c r="AA288" i="15"/>
  <c r="Y289" i="15" s="1"/>
  <c r="V105" i="21"/>
  <c r="W105" i="21" s="1"/>
  <c r="AD105" i="21" s="1"/>
  <c r="AD288" i="15"/>
  <c r="AB288" i="15"/>
  <c r="Z289" i="15" s="1"/>
  <c r="V41" i="5"/>
  <c r="W41" i="5" s="1"/>
  <c r="AA41" i="5" s="1"/>
  <c r="Y42" i="5" s="1"/>
  <c r="U258" i="18"/>
  <c r="AG258" i="18" s="1"/>
  <c r="U409" i="21"/>
  <c r="AG409" i="21" s="1"/>
  <c r="AJ408" i="21"/>
  <c r="AD226" i="21"/>
  <c r="AE226" i="21"/>
  <c r="T227" i="21"/>
  <c r="AI227" i="21"/>
  <c r="AB226" i="21"/>
  <c r="Z227" i="21" s="1"/>
  <c r="AA226" i="21"/>
  <c r="Y227" i="21" s="1"/>
  <c r="U227" i="18"/>
  <c r="AG227" i="18" s="1"/>
  <c r="AI74" i="5"/>
  <c r="AA73" i="5"/>
  <c r="Y74" i="5" s="1"/>
  <c r="T74" i="5"/>
  <c r="AF73" i="5"/>
  <c r="AE73" i="5"/>
  <c r="AB73" i="5"/>
  <c r="Z74" i="5" s="1"/>
  <c r="AD73" i="5"/>
  <c r="AE288" i="18"/>
  <c r="AB288" i="18"/>
  <c r="Z289" i="18" s="1"/>
  <c r="AA288" i="18"/>
  <c r="Y289" i="18" s="1"/>
  <c r="AD288" i="18"/>
  <c r="AI289" i="18"/>
  <c r="T289" i="18"/>
  <c r="AJ226" i="18"/>
  <c r="T289" i="21"/>
  <c r="AA288" i="21"/>
  <c r="Y289" i="21" s="1"/>
  <c r="AD288" i="21"/>
  <c r="AE288" i="21"/>
  <c r="AI289" i="21"/>
  <c r="AB288" i="21"/>
  <c r="Z289" i="21" s="1"/>
  <c r="AJ40" i="18"/>
  <c r="U41" i="11"/>
  <c r="AG41" i="11" s="1"/>
  <c r="AJ40" i="11"/>
  <c r="AJ104" i="15"/>
  <c r="AI258" i="15"/>
  <c r="AD257" i="15"/>
  <c r="AE257" i="15"/>
  <c r="AA257" i="15"/>
  <c r="Y258" i="15" s="1"/>
  <c r="AB257" i="15"/>
  <c r="Z258" i="15" s="1"/>
  <c r="T258" i="15"/>
  <c r="U41" i="18"/>
  <c r="AG41" i="18" s="1"/>
  <c r="AJ226" i="15"/>
  <c r="V41" i="15"/>
  <c r="W41" i="15" s="1"/>
  <c r="AE72" i="18"/>
  <c r="T73" i="18"/>
  <c r="AI73" i="18"/>
  <c r="AA72" i="18"/>
  <c r="Y73" i="18" s="1"/>
  <c r="AB72" i="18"/>
  <c r="Z73" i="18" s="1"/>
  <c r="AD72" i="18"/>
  <c r="U227" i="15"/>
  <c r="AG227" i="15" s="1"/>
  <c r="U105" i="15"/>
  <c r="AG105" i="15" s="1"/>
  <c r="AJ408" i="11"/>
  <c r="AJ104" i="11"/>
  <c r="U289" i="15"/>
  <c r="AG289" i="15" s="1"/>
  <c r="AE72" i="21"/>
  <c r="AD72" i="21"/>
  <c r="AB72" i="21"/>
  <c r="Z73" i="21" s="1"/>
  <c r="AA72" i="21"/>
  <c r="Y73" i="21" s="1"/>
  <c r="AI73" i="21"/>
  <c r="T73" i="21"/>
  <c r="U409" i="11"/>
  <c r="AG409" i="11" s="1"/>
  <c r="AB73" i="15"/>
  <c r="Z74" i="15" s="1"/>
  <c r="T74" i="15"/>
  <c r="AD73" i="15"/>
  <c r="AE73" i="15"/>
  <c r="AA73" i="15"/>
  <c r="Y74" i="15" s="1"/>
  <c r="AI74" i="15"/>
  <c r="U105" i="11"/>
  <c r="AG105" i="11" s="1"/>
  <c r="V289" i="11"/>
  <c r="W289" i="11" s="1"/>
  <c r="AK40" i="5" l="1"/>
  <c r="L150" i="11"/>
  <c r="L146" i="11"/>
  <c r="L143" i="11"/>
  <c r="L141" i="11"/>
  <c r="L137" i="11"/>
  <c r="L148" i="11"/>
  <c r="L152" i="11"/>
  <c r="L140" i="11"/>
  <c r="L144" i="11"/>
  <c r="L147" i="11"/>
  <c r="L47" i="11"/>
  <c r="L42" i="11"/>
  <c r="L39" i="11"/>
  <c r="AF39" i="11" s="1"/>
  <c r="AH39" i="11" s="1"/>
  <c r="AK39" i="11" s="1"/>
  <c r="L46" i="11"/>
  <c r="L43" i="11"/>
  <c r="L50" i="11"/>
  <c r="L54" i="11"/>
  <c r="L40" i="11"/>
  <c r="AF40" i="11" s="1"/>
  <c r="AH40" i="11" s="1"/>
  <c r="AK40" i="11" s="1"/>
  <c r="L44" i="11"/>
  <c r="L56" i="11"/>
  <c r="L55" i="11"/>
  <c r="L51" i="11"/>
  <c r="L48" i="11"/>
  <c r="L53" i="11"/>
  <c r="L57" i="11"/>
  <c r="L45" i="11"/>
  <c r="L49" i="11"/>
  <c r="L52" i="11"/>
  <c r="L274" i="21"/>
  <c r="L266" i="21"/>
  <c r="L258" i="21"/>
  <c r="L273" i="21"/>
  <c r="L265" i="21"/>
  <c r="L257" i="21"/>
  <c r="AF257" i="21" s="1"/>
  <c r="AH257" i="21" s="1"/>
  <c r="AK257" i="21" s="1"/>
  <c r="L272" i="21"/>
  <c r="L264" i="21"/>
  <c r="L256" i="21"/>
  <c r="AF256" i="21" s="1"/>
  <c r="AH256" i="21" s="1"/>
  <c r="AK256" i="21" s="1"/>
  <c r="L271" i="21"/>
  <c r="L263" i="21"/>
  <c r="L270" i="21"/>
  <c r="L262" i="21"/>
  <c r="L269" i="21"/>
  <c r="L261" i="21"/>
  <c r="L268" i="21"/>
  <c r="L260" i="21"/>
  <c r="L267" i="21"/>
  <c r="L259" i="21"/>
  <c r="L239" i="21"/>
  <c r="L231" i="21"/>
  <c r="L238" i="21"/>
  <c r="L230" i="21"/>
  <c r="L237" i="21"/>
  <c r="L229" i="21"/>
  <c r="L236" i="21"/>
  <c r="L228" i="21"/>
  <c r="L243" i="21"/>
  <c r="L235" i="21"/>
  <c r="L227" i="21"/>
  <c r="L242" i="21"/>
  <c r="L234" i="21"/>
  <c r="L226" i="21"/>
  <c r="AF226" i="21" s="1"/>
  <c r="AH226" i="21" s="1"/>
  <c r="L241" i="21"/>
  <c r="L233" i="21"/>
  <c r="L225" i="21"/>
  <c r="AF225" i="21" s="1"/>
  <c r="AH225" i="21" s="1"/>
  <c r="AK225" i="21" s="1"/>
  <c r="L240" i="21"/>
  <c r="L232" i="21"/>
  <c r="L53" i="21"/>
  <c r="L45" i="21"/>
  <c r="L52" i="21"/>
  <c r="L44" i="21"/>
  <c r="L51" i="21"/>
  <c r="L43" i="21"/>
  <c r="L50" i="21"/>
  <c r="L42" i="21"/>
  <c r="L57" i="21"/>
  <c r="L49" i="21"/>
  <c r="L41" i="21"/>
  <c r="L56" i="21"/>
  <c r="L48" i="21"/>
  <c r="L40" i="21"/>
  <c r="AF40" i="21" s="1"/>
  <c r="AH40" i="21" s="1"/>
  <c r="L55" i="21"/>
  <c r="L47" i="21"/>
  <c r="L39" i="21"/>
  <c r="AF39" i="21" s="1"/>
  <c r="AH39" i="21" s="1"/>
  <c r="AK39" i="21" s="1"/>
  <c r="L54" i="21"/>
  <c r="L46" i="21"/>
  <c r="L395" i="21"/>
  <c r="L387" i="21"/>
  <c r="L379" i="21"/>
  <c r="L394" i="21"/>
  <c r="L386" i="21"/>
  <c r="L378" i="21"/>
  <c r="L393" i="21"/>
  <c r="L385" i="21"/>
  <c r="L377" i="21"/>
  <c r="L392" i="21"/>
  <c r="L384" i="21"/>
  <c r="L391" i="21"/>
  <c r="L383" i="21"/>
  <c r="L390" i="21"/>
  <c r="L382" i="21"/>
  <c r="L389" i="21"/>
  <c r="L381" i="21"/>
  <c r="L388" i="21"/>
  <c r="L380" i="21"/>
  <c r="L178" i="21"/>
  <c r="L170" i="21"/>
  <c r="L177" i="21"/>
  <c r="L169" i="21"/>
  <c r="L176" i="21"/>
  <c r="L168" i="21"/>
  <c r="L175" i="21"/>
  <c r="L167" i="21"/>
  <c r="L182" i="21"/>
  <c r="L174" i="21"/>
  <c r="L166" i="21"/>
  <c r="L181" i="21"/>
  <c r="L173" i="21"/>
  <c r="L165" i="21"/>
  <c r="L180" i="21"/>
  <c r="L172" i="21"/>
  <c r="L164" i="21"/>
  <c r="L179" i="21"/>
  <c r="L171" i="21"/>
  <c r="L212" i="21"/>
  <c r="L204" i="21"/>
  <c r="L196" i="21"/>
  <c r="L211" i="21"/>
  <c r="L203" i="21"/>
  <c r="L195" i="21"/>
  <c r="L210" i="21"/>
  <c r="L202" i="21"/>
  <c r="L194" i="21"/>
  <c r="L209" i="21"/>
  <c r="L201" i="21"/>
  <c r="L208" i="21"/>
  <c r="L200" i="21"/>
  <c r="L207" i="21"/>
  <c r="L199" i="21"/>
  <c r="L206" i="21"/>
  <c r="L198" i="21"/>
  <c r="L205" i="21"/>
  <c r="L197" i="21"/>
  <c r="L152" i="21"/>
  <c r="L144" i="21"/>
  <c r="L136" i="21"/>
  <c r="L151" i="21"/>
  <c r="L143" i="21"/>
  <c r="L135" i="21"/>
  <c r="L150" i="21"/>
  <c r="L142" i="21"/>
  <c r="L134" i="21"/>
  <c r="L149" i="21"/>
  <c r="L141" i="21"/>
  <c r="L148" i="21"/>
  <c r="L140" i="21"/>
  <c r="L147" i="21"/>
  <c r="L139" i="21"/>
  <c r="L146" i="21"/>
  <c r="L138" i="21"/>
  <c r="L145" i="21"/>
  <c r="L137" i="21"/>
  <c r="L456" i="21"/>
  <c r="L448" i="21"/>
  <c r="L440" i="21"/>
  <c r="L455" i="21"/>
  <c r="L447" i="21"/>
  <c r="L439" i="21"/>
  <c r="L454" i="21"/>
  <c r="L446" i="21"/>
  <c r="L438" i="21"/>
  <c r="L453" i="21"/>
  <c r="L445" i="21"/>
  <c r="L452" i="21"/>
  <c r="L444" i="21"/>
  <c r="L451" i="21"/>
  <c r="L443" i="21"/>
  <c r="L450" i="21"/>
  <c r="L442" i="21"/>
  <c r="L449" i="21"/>
  <c r="L441" i="21"/>
  <c r="L421" i="21"/>
  <c r="L413" i="21"/>
  <c r="L420" i="21"/>
  <c r="L412" i="21"/>
  <c r="L419" i="21"/>
  <c r="L411" i="21"/>
  <c r="L418" i="21"/>
  <c r="L410" i="21"/>
  <c r="L425" i="21"/>
  <c r="L417" i="21"/>
  <c r="L409" i="21"/>
  <c r="L424" i="21"/>
  <c r="L416" i="21"/>
  <c r="L408" i="21"/>
  <c r="AF408" i="21" s="1"/>
  <c r="AH408" i="21" s="1"/>
  <c r="AK408" i="21" s="1"/>
  <c r="L423" i="21"/>
  <c r="L415" i="21"/>
  <c r="L407" i="21"/>
  <c r="AF407" i="21" s="1"/>
  <c r="AH407" i="21" s="1"/>
  <c r="AK407" i="21" s="1"/>
  <c r="L422" i="21"/>
  <c r="L414" i="21"/>
  <c r="L335" i="21"/>
  <c r="L327" i="21"/>
  <c r="L319" i="21"/>
  <c r="L334" i="21"/>
  <c r="L326" i="21"/>
  <c r="L318" i="21"/>
  <c r="L333" i="21"/>
  <c r="L325" i="21"/>
  <c r="L317" i="21"/>
  <c r="L332" i="21"/>
  <c r="L324" i="21"/>
  <c r="L331" i="21"/>
  <c r="L323" i="21"/>
  <c r="L330" i="21"/>
  <c r="L322" i="21"/>
  <c r="L329" i="21"/>
  <c r="L321" i="21"/>
  <c r="L328" i="21"/>
  <c r="L320" i="21"/>
  <c r="L89" i="21"/>
  <c r="L81" i="21"/>
  <c r="L73" i="21"/>
  <c r="L88" i="21"/>
  <c r="L80" i="21"/>
  <c r="L72" i="21"/>
  <c r="AF72" i="21" s="1"/>
  <c r="AH72" i="21" s="1"/>
  <c r="L87" i="21"/>
  <c r="L79" i="21"/>
  <c r="L71" i="21"/>
  <c r="AF71" i="21" s="1"/>
  <c r="AH71" i="21" s="1"/>
  <c r="AK71" i="21" s="1"/>
  <c r="L86" i="21"/>
  <c r="L78" i="21"/>
  <c r="L85" i="21"/>
  <c r="L77" i="21"/>
  <c r="L84" i="21"/>
  <c r="L76" i="21"/>
  <c r="L83" i="21"/>
  <c r="L75" i="21"/>
  <c r="L82" i="21"/>
  <c r="L74" i="21"/>
  <c r="L301" i="21"/>
  <c r="L293" i="21"/>
  <c r="L300" i="21"/>
  <c r="L292" i="21"/>
  <c r="L299" i="21"/>
  <c r="L291" i="21"/>
  <c r="L298" i="21"/>
  <c r="L290" i="21"/>
  <c r="L305" i="21"/>
  <c r="L297" i="21"/>
  <c r="L289" i="21"/>
  <c r="L304" i="21"/>
  <c r="L296" i="21"/>
  <c r="L288" i="21"/>
  <c r="AF288" i="21" s="1"/>
  <c r="AH288" i="21" s="1"/>
  <c r="L303" i="21"/>
  <c r="L295" i="21"/>
  <c r="L287" i="21"/>
  <c r="AF287" i="21" s="1"/>
  <c r="AH287" i="21" s="1"/>
  <c r="AK287" i="21" s="1"/>
  <c r="L302" i="21"/>
  <c r="L294" i="21"/>
  <c r="L117" i="21"/>
  <c r="L109" i="21"/>
  <c r="L116" i="21"/>
  <c r="L108" i="21"/>
  <c r="L115" i="21"/>
  <c r="L107" i="21"/>
  <c r="L114" i="21"/>
  <c r="L106" i="21"/>
  <c r="L121" i="21"/>
  <c r="L113" i="21"/>
  <c r="L105" i="21"/>
  <c r="AF105" i="21" s="1"/>
  <c r="L120" i="21"/>
  <c r="L112" i="21"/>
  <c r="L104" i="21"/>
  <c r="AF104" i="21" s="1"/>
  <c r="AH104" i="21" s="1"/>
  <c r="AK104" i="21" s="1"/>
  <c r="L119" i="21"/>
  <c r="L111" i="21"/>
  <c r="L103" i="21"/>
  <c r="AF103" i="21" s="1"/>
  <c r="AH103" i="21" s="1"/>
  <c r="AK103" i="21" s="1"/>
  <c r="L118" i="21"/>
  <c r="L110" i="21"/>
  <c r="L361" i="21"/>
  <c r="L353" i="21"/>
  <c r="L360" i="21"/>
  <c r="L352" i="21"/>
  <c r="L359" i="21"/>
  <c r="L351" i="21"/>
  <c r="L358" i="21"/>
  <c r="L350" i="21"/>
  <c r="L365" i="21"/>
  <c r="L357" i="21"/>
  <c r="L349" i="21"/>
  <c r="L364" i="21"/>
  <c r="L356" i="21"/>
  <c r="L348" i="21"/>
  <c r="L363" i="21"/>
  <c r="L355" i="21"/>
  <c r="L347" i="21"/>
  <c r="L362" i="21"/>
  <c r="L354" i="21"/>
  <c r="L152" i="18"/>
  <c r="L144" i="18"/>
  <c r="L136" i="18"/>
  <c r="L151" i="18"/>
  <c r="L143" i="18"/>
  <c r="L135" i="18"/>
  <c r="L150" i="18"/>
  <c r="L142" i="18"/>
  <c r="L134" i="18"/>
  <c r="L149" i="18"/>
  <c r="L141" i="18"/>
  <c r="L148" i="18"/>
  <c r="L140" i="18"/>
  <c r="L147" i="18"/>
  <c r="L139" i="18"/>
  <c r="L146" i="18"/>
  <c r="L138" i="18"/>
  <c r="L145" i="18"/>
  <c r="L137" i="18"/>
  <c r="L274" i="18"/>
  <c r="L266" i="18"/>
  <c r="L258" i="18"/>
  <c r="L273" i="18"/>
  <c r="L265" i="18"/>
  <c r="L257" i="18"/>
  <c r="AF257" i="18" s="1"/>
  <c r="AH257" i="18" s="1"/>
  <c r="L272" i="18"/>
  <c r="L264" i="18"/>
  <c r="L256" i="18"/>
  <c r="AF256" i="18" s="1"/>
  <c r="AH256" i="18" s="1"/>
  <c r="AK256" i="18" s="1"/>
  <c r="L271" i="18"/>
  <c r="L263" i="18"/>
  <c r="L270" i="18"/>
  <c r="L262" i="18"/>
  <c r="L269" i="18"/>
  <c r="L261" i="18"/>
  <c r="L268" i="18"/>
  <c r="L260" i="18"/>
  <c r="L267" i="18"/>
  <c r="L259" i="18"/>
  <c r="L239" i="18"/>
  <c r="L231" i="18"/>
  <c r="L238" i="18"/>
  <c r="L230" i="18"/>
  <c r="L237" i="18"/>
  <c r="L229" i="18"/>
  <c r="L236" i="18"/>
  <c r="L228" i="18"/>
  <c r="L243" i="18"/>
  <c r="L235" i="18"/>
  <c r="L227" i="18"/>
  <c r="L242" i="18"/>
  <c r="L234" i="18"/>
  <c r="L226" i="18"/>
  <c r="AF226" i="18" s="1"/>
  <c r="AH226" i="18" s="1"/>
  <c r="AK226" i="18" s="1"/>
  <c r="L241" i="18"/>
  <c r="L233" i="18"/>
  <c r="L225" i="18"/>
  <c r="AF225" i="18" s="1"/>
  <c r="AH225" i="18" s="1"/>
  <c r="AK225" i="18" s="1"/>
  <c r="L240" i="18"/>
  <c r="L232" i="18"/>
  <c r="L395" i="18"/>
  <c r="L387" i="18"/>
  <c r="L379" i="18"/>
  <c r="L394" i="18"/>
  <c r="L386" i="18"/>
  <c r="L378" i="18"/>
  <c r="L393" i="18"/>
  <c r="L385" i="18"/>
  <c r="L377" i="18"/>
  <c r="L392" i="18"/>
  <c r="L384" i="18"/>
  <c r="L391" i="18"/>
  <c r="L383" i="18"/>
  <c r="L390" i="18"/>
  <c r="L382" i="18"/>
  <c r="L389" i="18"/>
  <c r="L381" i="18"/>
  <c r="L388" i="18"/>
  <c r="L380" i="18"/>
  <c r="L89" i="18"/>
  <c r="L81" i="18"/>
  <c r="L73" i="18"/>
  <c r="L88" i="18"/>
  <c r="L80" i="18"/>
  <c r="L72" i="18"/>
  <c r="AF72" i="18" s="1"/>
  <c r="AH72" i="18" s="1"/>
  <c r="L87" i="18"/>
  <c r="L79" i="18"/>
  <c r="L71" i="18"/>
  <c r="AF71" i="18" s="1"/>
  <c r="AH71" i="18" s="1"/>
  <c r="AK71" i="18" s="1"/>
  <c r="L86" i="18"/>
  <c r="L78" i="18"/>
  <c r="L85" i="18"/>
  <c r="L77" i="18"/>
  <c r="L84" i="18"/>
  <c r="L76" i="18"/>
  <c r="L83" i="18"/>
  <c r="L75" i="18"/>
  <c r="L82" i="18"/>
  <c r="L74" i="18"/>
  <c r="L212" i="18"/>
  <c r="L204" i="18"/>
  <c r="L196" i="18"/>
  <c r="L211" i="18"/>
  <c r="L203" i="18"/>
  <c r="L195" i="18"/>
  <c r="L210" i="18"/>
  <c r="L202" i="18"/>
  <c r="L194" i="18"/>
  <c r="L209" i="18"/>
  <c r="L201" i="18"/>
  <c r="L208" i="18"/>
  <c r="L200" i="18"/>
  <c r="L207" i="18"/>
  <c r="L199" i="18"/>
  <c r="L206" i="18"/>
  <c r="L198" i="18"/>
  <c r="L205" i="18"/>
  <c r="L197" i="18"/>
  <c r="L456" i="18"/>
  <c r="L448" i="18"/>
  <c r="L440" i="18"/>
  <c r="L455" i="18"/>
  <c r="L447" i="18"/>
  <c r="L439" i="18"/>
  <c r="L454" i="18"/>
  <c r="L446" i="18"/>
  <c r="L438" i="18"/>
  <c r="L453" i="18"/>
  <c r="L445" i="18"/>
  <c r="L452" i="18"/>
  <c r="L444" i="18"/>
  <c r="L451" i="18"/>
  <c r="L443" i="18"/>
  <c r="L450" i="18"/>
  <c r="L442" i="18"/>
  <c r="L449" i="18"/>
  <c r="L441" i="18"/>
  <c r="L421" i="18"/>
  <c r="L413" i="18"/>
  <c r="L420" i="18"/>
  <c r="L412" i="18"/>
  <c r="L419" i="18"/>
  <c r="L411" i="18"/>
  <c r="L418" i="18"/>
  <c r="L410" i="18"/>
  <c r="L425" i="18"/>
  <c r="L417" i="18"/>
  <c r="L409" i="18"/>
  <c r="AF409" i="18" s="1"/>
  <c r="L424" i="18"/>
  <c r="L416" i="18"/>
  <c r="L408" i="18"/>
  <c r="AF408" i="18" s="1"/>
  <c r="AH408" i="18" s="1"/>
  <c r="AK408" i="18" s="1"/>
  <c r="L423" i="18"/>
  <c r="L415" i="18"/>
  <c r="L407" i="18"/>
  <c r="AF407" i="18" s="1"/>
  <c r="AH407" i="18" s="1"/>
  <c r="AK407" i="18" s="1"/>
  <c r="L422" i="18"/>
  <c r="L414" i="18"/>
  <c r="L53" i="18"/>
  <c r="L45" i="18"/>
  <c r="L52" i="18"/>
  <c r="L44" i="18"/>
  <c r="L51" i="18"/>
  <c r="L43" i="18"/>
  <c r="L50" i="18"/>
  <c r="L42" i="18"/>
  <c r="L57" i="18"/>
  <c r="L49" i="18"/>
  <c r="L41" i="18"/>
  <c r="L56" i="18"/>
  <c r="L48" i="18"/>
  <c r="L40" i="18"/>
  <c r="AF40" i="18" s="1"/>
  <c r="AH40" i="18" s="1"/>
  <c r="AK40" i="18" s="1"/>
  <c r="L55" i="18"/>
  <c r="L47" i="18"/>
  <c r="L39" i="18"/>
  <c r="AF39" i="18" s="1"/>
  <c r="AH39" i="18" s="1"/>
  <c r="AK39" i="18" s="1"/>
  <c r="L54" i="18"/>
  <c r="L46" i="18"/>
  <c r="L335" i="18"/>
  <c r="L327" i="18"/>
  <c r="L319" i="18"/>
  <c r="L334" i="18"/>
  <c r="L326" i="18"/>
  <c r="L318" i="18"/>
  <c r="L333" i="18"/>
  <c r="L325" i="18"/>
  <c r="L317" i="18"/>
  <c r="L332" i="18"/>
  <c r="L324" i="18"/>
  <c r="L331" i="18"/>
  <c r="L323" i="18"/>
  <c r="L330" i="18"/>
  <c r="L322" i="18"/>
  <c r="L329" i="18"/>
  <c r="L321" i="18"/>
  <c r="L328" i="18"/>
  <c r="L320" i="18"/>
  <c r="L178" i="18"/>
  <c r="L170" i="18"/>
  <c r="L177" i="18"/>
  <c r="L169" i="18"/>
  <c r="L176" i="18"/>
  <c r="L168" i="18"/>
  <c r="L175" i="18"/>
  <c r="L167" i="18"/>
  <c r="L182" i="18"/>
  <c r="L174" i="18"/>
  <c r="L166" i="18"/>
  <c r="L181" i="18"/>
  <c r="L173" i="18"/>
  <c r="L165" i="18"/>
  <c r="L180" i="18"/>
  <c r="L172" i="18"/>
  <c r="L164" i="18"/>
  <c r="L179" i="18"/>
  <c r="L171" i="18"/>
  <c r="L301" i="18"/>
  <c r="L293" i="18"/>
  <c r="L300" i="18"/>
  <c r="L292" i="18"/>
  <c r="L299" i="18"/>
  <c r="L291" i="18"/>
  <c r="L298" i="18"/>
  <c r="L290" i="18"/>
  <c r="L305" i="18"/>
  <c r="L297" i="18"/>
  <c r="L289" i="18"/>
  <c r="L304" i="18"/>
  <c r="L296" i="18"/>
  <c r="L288" i="18"/>
  <c r="AF288" i="18" s="1"/>
  <c r="AH288" i="18" s="1"/>
  <c r="L303" i="18"/>
  <c r="L295" i="18"/>
  <c r="L287" i="18"/>
  <c r="AF287" i="18" s="1"/>
  <c r="AH287" i="18" s="1"/>
  <c r="AK287" i="18" s="1"/>
  <c r="L302" i="18"/>
  <c r="L294" i="18"/>
  <c r="L117" i="18"/>
  <c r="L109" i="18"/>
  <c r="L116" i="18"/>
  <c r="L108" i="18"/>
  <c r="L115" i="18"/>
  <c r="L107" i="18"/>
  <c r="L114" i="18"/>
  <c r="L106" i="18"/>
  <c r="L121" i="18"/>
  <c r="L113" i="18"/>
  <c r="L105" i="18"/>
  <c r="L120" i="18"/>
  <c r="L112" i="18"/>
  <c r="L104" i="18"/>
  <c r="AF104" i="18" s="1"/>
  <c r="AH104" i="18" s="1"/>
  <c r="L119" i="18"/>
  <c r="L111" i="18"/>
  <c r="L103" i="18"/>
  <c r="AF103" i="18" s="1"/>
  <c r="AH103" i="18" s="1"/>
  <c r="AK103" i="18" s="1"/>
  <c r="L118" i="18"/>
  <c r="L110" i="18"/>
  <c r="L361" i="18"/>
  <c r="L353" i="18"/>
  <c r="L360" i="18"/>
  <c r="L352" i="18"/>
  <c r="L359" i="18"/>
  <c r="L351" i="18"/>
  <c r="L358" i="18"/>
  <c r="L350" i="18"/>
  <c r="L365" i="18"/>
  <c r="L357" i="18"/>
  <c r="L349" i="18"/>
  <c r="L364" i="18"/>
  <c r="L356" i="18"/>
  <c r="L348" i="18"/>
  <c r="L363" i="18"/>
  <c r="L355" i="18"/>
  <c r="L347" i="18"/>
  <c r="L362" i="18"/>
  <c r="L354" i="18"/>
  <c r="L212" i="15"/>
  <c r="L204" i="15"/>
  <c r="L196" i="15"/>
  <c r="L211" i="15"/>
  <c r="L203" i="15"/>
  <c r="L195" i="15"/>
  <c r="L210" i="15"/>
  <c r="L202" i="15"/>
  <c r="L194" i="15"/>
  <c r="L209" i="15"/>
  <c r="L201" i="15"/>
  <c r="L208" i="15"/>
  <c r="L200" i="15"/>
  <c r="L207" i="15"/>
  <c r="L199" i="15"/>
  <c r="L206" i="15"/>
  <c r="L198" i="15"/>
  <c r="L205" i="15"/>
  <c r="L197" i="15"/>
  <c r="L89" i="15"/>
  <c r="L81" i="15"/>
  <c r="L73" i="15"/>
  <c r="AF73" i="15" s="1"/>
  <c r="AH73" i="15" s="1"/>
  <c r="L88" i="15"/>
  <c r="L80" i="15"/>
  <c r="L72" i="15"/>
  <c r="AF72" i="15" s="1"/>
  <c r="AH72" i="15" s="1"/>
  <c r="AK72" i="15" s="1"/>
  <c r="L87" i="15"/>
  <c r="L79" i="15"/>
  <c r="L71" i="15"/>
  <c r="AF71" i="15" s="1"/>
  <c r="AH71" i="15" s="1"/>
  <c r="AK71" i="15" s="1"/>
  <c r="L86" i="15"/>
  <c r="L78" i="15"/>
  <c r="L85" i="15"/>
  <c r="L77" i="15"/>
  <c r="L84" i="15"/>
  <c r="L76" i="15"/>
  <c r="L83" i="15"/>
  <c r="L75" i="15"/>
  <c r="L82" i="15"/>
  <c r="L74" i="15"/>
  <c r="L395" i="15"/>
  <c r="L387" i="15"/>
  <c r="L379" i="15"/>
  <c r="L394" i="15"/>
  <c r="L386" i="15"/>
  <c r="L378" i="15"/>
  <c r="L393" i="15"/>
  <c r="L385" i="15"/>
  <c r="L377" i="15"/>
  <c r="L392" i="15"/>
  <c r="L384" i="15"/>
  <c r="L391" i="15"/>
  <c r="L383" i="15"/>
  <c r="L390" i="15"/>
  <c r="L382" i="15"/>
  <c r="L389" i="15"/>
  <c r="L381" i="15"/>
  <c r="L388" i="15"/>
  <c r="L380" i="15"/>
  <c r="L335" i="15"/>
  <c r="L327" i="15"/>
  <c r="L319" i="15"/>
  <c r="L334" i="15"/>
  <c r="L326" i="15"/>
  <c r="L318" i="15"/>
  <c r="L333" i="15"/>
  <c r="L325" i="15"/>
  <c r="L317" i="15"/>
  <c r="L332" i="15"/>
  <c r="L324" i="15"/>
  <c r="L331" i="15"/>
  <c r="L323" i="15"/>
  <c r="L330" i="15"/>
  <c r="L322" i="15"/>
  <c r="L329" i="15"/>
  <c r="L321" i="15"/>
  <c r="L328" i="15"/>
  <c r="L320" i="15"/>
  <c r="L274" i="15"/>
  <c r="L266" i="15"/>
  <c r="L258" i="15"/>
  <c r="L273" i="15"/>
  <c r="L265" i="15"/>
  <c r="L257" i="15"/>
  <c r="AF257" i="15" s="1"/>
  <c r="AH257" i="15" s="1"/>
  <c r="L272" i="15"/>
  <c r="L264" i="15"/>
  <c r="L256" i="15"/>
  <c r="AF256" i="15" s="1"/>
  <c r="AH256" i="15" s="1"/>
  <c r="AK256" i="15" s="1"/>
  <c r="L271" i="15"/>
  <c r="L263" i="15"/>
  <c r="L270" i="15"/>
  <c r="L262" i="15"/>
  <c r="L269" i="15"/>
  <c r="L261" i="15"/>
  <c r="L268" i="15"/>
  <c r="L260" i="15"/>
  <c r="L267" i="15"/>
  <c r="L259" i="15"/>
  <c r="L152" i="15"/>
  <c r="L144" i="15"/>
  <c r="L136" i="15"/>
  <c r="L151" i="15"/>
  <c r="L143" i="15"/>
  <c r="L135" i="15"/>
  <c r="L150" i="15"/>
  <c r="L142" i="15"/>
  <c r="L134" i="15"/>
  <c r="L149" i="15"/>
  <c r="L141" i="15"/>
  <c r="L148" i="15"/>
  <c r="L140" i="15"/>
  <c r="L147" i="15"/>
  <c r="L139" i="15"/>
  <c r="L146" i="15"/>
  <c r="L138" i="15"/>
  <c r="L145" i="15"/>
  <c r="L137" i="15"/>
  <c r="L117" i="15"/>
  <c r="L109" i="15"/>
  <c r="L116" i="15"/>
  <c r="L108" i="15"/>
  <c r="L115" i="15"/>
  <c r="L107" i="15"/>
  <c r="L114" i="15"/>
  <c r="L106" i="15"/>
  <c r="L121" i="15"/>
  <c r="L113" i="15"/>
  <c r="L105" i="15"/>
  <c r="L120" i="15"/>
  <c r="L112" i="15"/>
  <c r="L104" i="15"/>
  <c r="AF104" i="15" s="1"/>
  <c r="AH104" i="15" s="1"/>
  <c r="AK104" i="15" s="1"/>
  <c r="L119" i="15"/>
  <c r="L111" i="15"/>
  <c r="L103" i="15"/>
  <c r="AF103" i="15" s="1"/>
  <c r="AH103" i="15" s="1"/>
  <c r="AK103" i="15" s="1"/>
  <c r="L118" i="15"/>
  <c r="L110" i="15"/>
  <c r="L178" i="15"/>
  <c r="L170" i="15"/>
  <c r="L177" i="15"/>
  <c r="L169" i="15"/>
  <c r="L176" i="15"/>
  <c r="L168" i="15"/>
  <c r="L175" i="15"/>
  <c r="L167" i="15"/>
  <c r="L182" i="15"/>
  <c r="L174" i="15"/>
  <c r="L166" i="15"/>
  <c r="L181" i="15"/>
  <c r="L173" i="15"/>
  <c r="L165" i="15"/>
  <c r="L180" i="15"/>
  <c r="L172" i="15"/>
  <c r="L164" i="15"/>
  <c r="L179" i="15"/>
  <c r="L171" i="15"/>
  <c r="L456" i="15"/>
  <c r="L448" i="15"/>
  <c r="L440" i="15"/>
  <c r="L455" i="15"/>
  <c r="L447" i="15"/>
  <c r="L439" i="15"/>
  <c r="L454" i="15"/>
  <c r="L446" i="15"/>
  <c r="L438" i="15"/>
  <c r="L453" i="15"/>
  <c r="L445" i="15"/>
  <c r="L452" i="15"/>
  <c r="L444" i="15"/>
  <c r="L451" i="15"/>
  <c r="L443" i="15"/>
  <c r="L450" i="15"/>
  <c r="L442" i="15"/>
  <c r="L449" i="15"/>
  <c r="L441" i="15"/>
  <c r="L301" i="15"/>
  <c r="L293" i="15"/>
  <c r="L300" i="15"/>
  <c r="L292" i="15"/>
  <c r="L299" i="15"/>
  <c r="L291" i="15"/>
  <c r="L298" i="15"/>
  <c r="L290" i="15"/>
  <c r="L305" i="15"/>
  <c r="L297" i="15"/>
  <c r="L289" i="15"/>
  <c r="L304" i="15"/>
  <c r="L296" i="15"/>
  <c r="L288" i="15"/>
  <c r="AF288" i="15" s="1"/>
  <c r="AH288" i="15" s="1"/>
  <c r="L303" i="15"/>
  <c r="L295" i="15"/>
  <c r="L287" i="15"/>
  <c r="AF287" i="15" s="1"/>
  <c r="AH287" i="15" s="1"/>
  <c r="AK287" i="15" s="1"/>
  <c r="L302" i="15"/>
  <c r="L294" i="15"/>
  <c r="L239" i="15"/>
  <c r="L231" i="15"/>
  <c r="L238" i="15"/>
  <c r="L230" i="15"/>
  <c r="L237" i="15"/>
  <c r="L229" i="15"/>
  <c r="L236" i="15"/>
  <c r="L228" i="15"/>
  <c r="L243" i="15"/>
  <c r="L235" i="15"/>
  <c r="L227" i="15"/>
  <c r="L242" i="15"/>
  <c r="L234" i="15"/>
  <c r="L226" i="15"/>
  <c r="AF226" i="15" s="1"/>
  <c r="AH226" i="15" s="1"/>
  <c r="AK226" i="15" s="1"/>
  <c r="L241" i="15"/>
  <c r="L233" i="15"/>
  <c r="L225" i="15"/>
  <c r="AF225" i="15" s="1"/>
  <c r="AH225" i="15" s="1"/>
  <c r="AK225" i="15" s="1"/>
  <c r="L240" i="15"/>
  <c r="L232" i="15"/>
  <c r="L421" i="15"/>
  <c r="L413" i="15"/>
  <c r="L420" i="15"/>
  <c r="L412" i="15"/>
  <c r="L419" i="15"/>
  <c r="L411" i="15"/>
  <c r="L418" i="15"/>
  <c r="L410" i="15"/>
  <c r="L425" i="15"/>
  <c r="L417" i="15"/>
  <c r="L409" i="15"/>
  <c r="AF409" i="15" s="1"/>
  <c r="AH409" i="15" s="1"/>
  <c r="AK409" i="15" s="1"/>
  <c r="L424" i="15"/>
  <c r="L416" i="15"/>
  <c r="L408" i="15"/>
  <c r="AF408" i="15" s="1"/>
  <c r="AH408" i="15" s="1"/>
  <c r="AK408" i="15" s="1"/>
  <c r="L423" i="15"/>
  <c r="L415" i="15"/>
  <c r="L407" i="15"/>
  <c r="AF407" i="15" s="1"/>
  <c r="AH407" i="15" s="1"/>
  <c r="AK407" i="15" s="1"/>
  <c r="L422" i="15"/>
  <c r="L414" i="15"/>
  <c r="L361" i="15"/>
  <c r="L353" i="15"/>
  <c r="L360" i="15"/>
  <c r="L352" i="15"/>
  <c r="L359" i="15"/>
  <c r="L351" i="15"/>
  <c r="L358" i="15"/>
  <c r="L350" i="15"/>
  <c r="L365" i="15"/>
  <c r="L357" i="15"/>
  <c r="L349" i="15"/>
  <c r="L364" i="15"/>
  <c r="L356" i="15"/>
  <c r="L348" i="15"/>
  <c r="L363" i="15"/>
  <c r="L355" i="15"/>
  <c r="L347" i="15"/>
  <c r="L362" i="15"/>
  <c r="L354" i="15"/>
  <c r="L53" i="15"/>
  <c r="L45" i="15"/>
  <c r="L52" i="15"/>
  <c r="L44" i="15"/>
  <c r="L51" i="15"/>
  <c r="L43" i="15"/>
  <c r="L50" i="15"/>
  <c r="L42" i="15"/>
  <c r="L57" i="15"/>
  <c r="L49" i="15"/>
  <c r="L41" i="15"/>
  <c r="AF41" i="15" s="1"/>
  <c r="L56" i="15"/>
  <c r="L48" i="15"/>
  <c r="L40" i="15"/>
  <c r="AF40" i="15" s="1"/>
  <c r="AH40" i="15" s="1"/>
  <c r="AK40" i="15" s="1"/>
  <c r="L55" i="15"/>
  <c r="L47" i="15"/>
  <c r="L39" i="15"/>
  <c r="AF39" i="15" s="1"/>
  <c r="AH39" i="15" s="1"/>
  <c r="AK39" i="15" s="1"/>
  <c r="L54" i="15"/>
  <c r="L46" i="15"/>
  <c r="AF69" i="15"/>
  <c r="AH69" i="15" s="1"/>
  <c r="AK69" i="15" s="1"/>
  <c r="AF192" i="18"/>
  <c r="AH192" i="18" s="1"/>
  <c r="AK192" i="18" s="1"/>
  <c r="AF223" i="18"/>
  <c r="AH223" i="18" s="1"/>
  <c r="AK223" i="18" s="1"/>
  <c r="AF315" i="18"/>
  <c r="AH315" i="18" s="1"/>
  <c r="AK315" i="18" s="1"/>
  <c r="AF37" i="18"/>
  <c r="AH37" i="18" s="1"/>
  <c r="AK37" i="18" s="1"/>
  <c r="AF223" i="15"/>
  <c r="AH223" i="15" s="1"/>
  <c r="AK223" i="15" s="1"/>
  <c r="AF285" i="18"/>
  <c r="AH285" i="18" s="1"/>
  <c r="AK285" i="18" s="1"/>
  <c r="AF101" i="18"/>
  <c r="AH101" i="18" s="1"/>
  <c r="AK101" i="18" s="1"/>
  <c r="AF162" i="18"/>
  <c r="AH162" i="18" s="1"/>
  <c r="AK162" i="18" s="1"/>
  <c r="L194" i="11"/>
  <c r="L195" i="11"/>
  <c r="L203" i="11"/>
  <c r="L211" i="11"/>
  <c r="L196" i="11"/>
  <c r="L204" i="11"/>
  <c r="L212" i="11"/>
  <c r="L197" i="11"/>
  <c r="L205" i="11"/>
  <c r="L198" i="11"/>
  <c r="L206" i="11"/>
  <c r="L199" i="11"/>
  <c r="L207" i="11"/>
  <c r="L200" i="11"/>
  <c r="L208" i="11"/>
  <c r="L201" i="11"/>
  <c r="L209" i="11"/>
  <c r="L202" i="11"/>
  <c r="L210" i="11"/>
  <c r="AK288" i="11"/>
  <c r="AF407" i="11"/>
  <c r="AH407" i="11" s="1"/>
  <c r="AK407" i="11" s="1"/>
  <c r="AF408" i="11"/>
  <c r="AH408" i="11" s="1"/>
  <c r="AK408" i="11" s="1"/>
  <c r="L405" i="11"/>
  <c r="AF405" i="11" s="1"/>
  <c r="AH405" i="11" s="1"/>
  <c r="AK405" i="11" s="1"/>
  <c r="AJ257" i="18"/>
  <c r="AJ40" i="21"/>
  <c r="AF258" i="11"/>
  <c r="AB258" i="11"/>
  <c r="Z259" i="11" s="1"/>
  <c r="AH226" i="11"/>
  <c r="AK226" i="11" s="1"/>
  <c r="AJ288" i="15"/>
  <c r="AH72" i="11"/>
  <c r="AJ105" i="5"/>
  <c r="AD258" i="11"/>
  <c r="T259" i="11"/>
  <c r="U259" i="11" s="1"/>
  <c r="AG259" i="11" s="1"/>
  <c r="AB105" i="21"/>
  <c r="Z106" i="21" s="1"/>
  <c r="AJ72" i="11"/>
  <c r="AI106" i="21"/>
  <c r="AE105" i="21"/>
  <c r="T106" i="21"/>
  <c r="U106" i="21" s="1"/>
  <c r="AG106" i="21" s="1"/>
  <c r="AH105" i="5"/>
  <c r="AJ104" i="18"/>
  <c r="AE258" i="11"/>
  <c r="AA258" i="11"/>
  <c r="Y259" i="11" s="1"/>
  <c r="AA105" i="21"/>
  <c r="Y106" i="21" s="1"/>
  <c r="V106" i="5"/>
  <c r="W106" i="5" s="1"/>
  <c r="AD106" i="5" s="1"/>
  <c r="V409" i="11"/>
  <c r="W409" i="11" s="1"/>
  <c r="T410" i="11" s="1"/>
  <c r="AE409" i="18"/>
  <c r="T42" i="5"/>
  <c r="U42" i="5" s="1"/>
  <c r="AG42" i="5" s="1"/>
  <c r="T410" i="18"/>
  <c r="U410" i="18" s="1"/>
  <c r="AG410" i="18" s="1"/>
  <c r="V258" i="21"/>
  <c r="W258" i="21" s="1"/>
  <c r="T259" i="21" s="1"/>
  <c r="AI410" i="18"/>
  <c r="AB409" i="18"/>
  <c r="Z410" i="18" s="1"/>
  <c r="V41" i="11"/>
  <c r="W41" i="11" s="1"/>
  <c r="AF41" i="11" s="1"/>
  <c r="AD409" i="18"/>
  <c r="AD41" i="5"/>
  <c r="AI42" i="5"/>
  <c r="V289" i="15"/>
  <c r="W289" i="15" s="1"/>
  <c r="AE289" i="15" s="1"/>
  <c r="V227" i="18"/>
  <c r="W227" i="18" s="1"/>
  <c r="T228" i="18" s="1"/>
  <c r="AB41" i="5"/>
  <c r="Z42" i="5" s="1"/>
  <c r="V410" i="15"/>
  <c r="W410" i="15" s="1"/>
  <c r="AA410" i="15" s="1"/>
  <c r="Y411" i="15" s="1"/>
  <c r="AF41" i="5"/>
  <c r="V409" i="21"/>
  <c r="W409" i="21" s="1"/>
  <c r="AI410" i="21" s="1"/>
  <c r="V258" i="18"/>
  <c r="W258" i="18" s="1"/>
  <c r="AE41" i="5"/>
  <c r="V41" i="21"/>
  <c r="W41" i="21" s="1"/>
  <c r="AI42" i="21" s="1"/>
  <c r="V227" i="11"/>
  <c r="W227" i="11" s="1"/>
  <c r="AA227" i="11" s="1"/>
  <c r="Y228" i="11" s="1"/>
  <c r="U289" i="18"/>
  <c r="AG289" i="18" s="1"/>
  <c r="U227" i="21"/>
  <c r="AG227" i="21" s="1"/>
  <c r="V227" i="15"/>
  <c r="W227" i="15" s="1"/>
  <c r="AE227" i="15" s="1"/>
  <c r="U74" i="5"/>
  <c r="AG74" i="5" s="1"/>
  <c r="AJ288" i="18"/>
  <c r="AJ226" i="21"/>
  <c r="AJ288" i="21"/>
  <c r="AH73" i="5"/>
  <c r="AJ73" i="5"/>
  <c r="V105" i="11"/>
  <c r="W105" i="11" s="1"/>
  <c r="AD105" i="11" s="1"/>
  <c r="V105" i="15"/>
  <c r="W105" i="15" s="1"/>
  <c r="T106" i="15" s="1"/>
  <c r="V105" i="18"/>
  <c r="W105" i="18" s="1"/>
  <c r="U289" i="21"/>
  <c r="AG289" i="21" s="1"/>
  <c r="V41" i="18"/>
  <c r="W41" i="18" s="1"/>
  <c r="AB41" i="18" s="1"/>
  <c r="Z42" i="18" s="1"/>
  <c r="U74" i="15"/>
  <c r="AG74" i="15" s="1"/>
  <c r="U73" i="21"/>
  <c r="AG73" i="21" s="1"/>
  <c r="AD41" i="15"/>
  <c r="AE41" i="15"/>
  <c r="AA41" i="15"/>
  <c r="Y42" i="15" s="1"/>
  <c r="AB41" i="15"/>
  <c r="Z42" i="15" s="1"/>
  <c r="AI42" i="15"/>
  <c r="T42" i="15"/>
  <c r="AJ72" i="18"/>
  <c r="AJ73" i="15"/>
  <c r="AJ257" i="15"/>
  <c r="V73" i="11"/>
  <c r="W73" i="11" s="1"/>
  <c r="AJ72" i="21"/>
  <c r="AK104" i="11"/>
  <c r="AB289" i="11"/>
  <c r="Z290" i="11" s="1"/>
  <c r="AF289" i="11"/>
  <c r="T290" i="11"/>
  <c r="AD289" i="11"/>
  <c r="AI290" i="11"/>
  <c r="AA289" i="11"/>
  <c r="Y290" i="11" s="1"/>
  <c r="AE289" i="11"/>
  <c r="U73" i="18"/>
  <c r="AG73" i="18" s="1"/>
  <c r="U258" i="15"/>
  <c r="AG258" i="15" s="1"/>
  <c r="AF258" i="18" l="1"/>
  <c r="AF105" i="18"/>
  <c r="AK257" i="18"/>
  <c r="AJ258" i="11"/>
  <c r="AK40" i="21"/>
  <c r="AK104" i="18"/>
  <c r="AK288" i="15"/>
  <c r="AH105" i="21"/>
  <c r="AK72" i="11"/>
  <c r="AJ105" i="21"/>
  <c r="AK105" i="5"/>
  <c r="AE41" i="11"/>
  <c r="AA41" i="11"/>
  <c r="Y42" i="11" s="1"/>
  <c r="AF409" i="11"/>
  <c r="AD410" i="15"/>
  <c r="T411" i="15"/>
  <c r="U411" i="15" s="1"/>
  <c r="AG411" i="15" s="1"/>
  <c r="AI411" i="15"/>
  <c r="T290" i="15"/>
  <c r="U290" i="15" s="1"/>
  <c r="AG290" i="15" s="1"/>
  <c r="AE410" i="15"/>
  <c r="AH258" i="11"/>
  <c r="AF289" i="15"/>
  <c r="T42" i="11"/>
  <c r="U42" i="11" s="1"/>
  <c r="AG42" i="11" s="1"/>
  <c r="AB410" i="15"/>
  <c r="Z411" i="15" s="1"/>
  <c r="AF410" i="15"/>
  <c r="AA106" i="5"/>
  <c r="Y107" i="5" s="1"/>
  <c r="AD41" i="11"/>
  <c r="AH409" i="18"/>
  <c r="AB227" i="15"/>
  <c r="Z228" i="15" s="1"/>
  <c r="T107" i="5"/>
  <c r="U107" i="5" s="1"/>
  <c r="AG107" i="5" s="1"/>
  <c r="AB106" i="5"/>
  <c r="Z107" i="5" s="1"/>
  <c r="AI410" i="11"/>
  <c r="AE106" i="5"/>
  <c r="AJ106" i="5" s="1"/>
  <c r="AB41" i="11"/>
  <c r="Z42" i="11" s="1"/>
  <c r="AB409" i="11"/>
  <c r="Z410" i="11" s="1"/>
  <c r="AF409" i="21"/>
  <c r="AD227" i="18"/>
  <c r="T228" i="11"/>
  <c r="U228" i="11" s="1"/>
  <c r="AG228" i="11" s="1"/>
  <c r="AF227" i="11"/>
  <c r="AE409" i="11"/>
  <c r="AD409" i="11"/>
  <c r="AI228" i="11"/>
  <c r="AI107" i="5"/>
  <c r="AF106" i="5"/>
  <c r="AA409" i="11"/>
  <c r="Y410" i="11" s="1"/>
  <c r="AB289" i="15"/>
  <c r="Z290" i="15" s="1"/>
  <c r="AA289" i="15"/>
  <c r="Y290" i="15" s="1"/>
  <c r="AI259" i="18"/>
  <c r="AI228" i="15"/>
  <c r="AB409" i="21"/>
  <c r="Z410" i="21" s="1"/>
  <c r="AD409" i="21"/>
  <c r="AI290" i="15"/>
  <c r="AE227" i="18"/>
  <c r="AD258" i="21"/>
  <c r="AF105" i="11"/>
  <c r="T106" i="18"/>
  <c r="U106" i="18" s="1"/>
  <c r="AG106" i="18" s="1"/>
  <c r="AE105" i="18"/>
  <c r="AE41" i="21"/>
  <c r="AA41" i="21"/>
  <c r="Y42" i="21" s="1"/>
  <c r="AB41" i="21"/>
  <c r="Z42" i="21" s="1"/>
  <c r="T228" i="15"/>
  <c r="U228" i="15" s="1"/>
  <c r="AG228" i="15" s="1"/>
  <c r="AD41" i="21"/>
  <c r="AI42" i="18"/>
  <c r="AD227" i="15"/>
  <c r="AJ227" i="15" s="1"/>
  <c r="T42" i="21"/>
  <c r="U42" i="21" s="1"/>
  <c r="AG42" i="21" s="1"/>
  <c r="AI259" i="21"/>
  <c r="AF227" i="15"/>
  <c r="AF41" i="21"/>
  <c r="AB258" i="21"/>
  <c r="Z259" i="21" s="1"/>
  <c r="AJ409" i="18"/>
  <c r="AJ41" i="5"/>
  <c r="AI42" i="11"/>
  <c r="AA227" i="15"/>
  <c r="Y228" i="15" s="1"/>
  <c r="AD289" i="15"/>
  <c r="AE409" i="21"/>
  <c r="AF227" i="18"/>
  <c r="AA258" i="21"/>
  <c r="Y259" i="21" s="1"/>
  <c r="AA258" i="18"/>
  <c r="Y259" i="18" s="1"/>
  <c r="AE227" i="11"/>
  <c r="T410" i="21"/>
  <c r="U410" i="21" s="1"/>
  <c r="AG410" i="21" s="1"/>
  <c r="AE258" i="21"/>
  <c r="AI106" i="18"/>
  <c r="AA409" i="21"/>
  <c r="Y410" i="21" s="1"/>
  <c r="AI228" i="18"/>
  <c r="AA227" i="18"/>
  <c r="Y228" i="18" s="1"/>
  <c r="AE258" i="18"/>
  <c r="AB227" i="11"/>
  <c r="Z228" i="11" s="1"/>
  <c r="AD227" i="11"/>
  <c r="AB227" i="18"/>
  <c r="Z228" i="18" s="1"/>
  <c r="AF258" i="21"/>
  <c r="T259" i="18"/>
  <c r="U259" i="18" s="1"/>
  <c r="AG259" i="18" s="1"/>
  <c r="AH41" i="5"/>
  <c r="V227" i="21"/>
  <c r="W227" i="21" s="1"/>
  <c r="AE227" i="21" s="1"/>
  <c r="AB105" i="11"/>
  <c r="Z106" i="11" s="1"/>
  <c r="AI106" i="11"/>
  <c r="AF41" i="18"/>
  <c r="AF105" i="15"/>
  <c r="T106" i="11"/>
  <c r="U106" i="11" s="1"/>
  <c r="AG106" i="11" s="1"/>
  <c r="AA41" i="18"/>
  <c r="Y42" i="18" s="1"/>
  <c r="AA105" i="11"/>
  <c r="Y106" i="11" s="1"/>
  <c r="AI106" i="15"/>
  <c r="V74" i="5"/>
  <c r="W74" i="5" s="1"/>
  <c r="AD74" i="5" s="1"/>
  <c r="AB258" i="18"/>
  <c r="Z259" i="18" s="1"/>
  <c r="AD105" i="15"/>
  <c r="V410" i="18"/>
  <c r="W410" i="18" s="1"/>
  <c r="AI411" i="18" s="1"/>
  <c r="AD258" i="18"/>
  <c r="AA105" i="15"/>
  <c r="Y106" i="15" s="1"/>
  <c r="AA105" i="18"/>
  <c r="Y106" i="18" s="1"/>
  <c r="AE105" i="11"/>
  <c r="AE105" i="15"/>
  <c r="AB105" i="18"/>
  <c r="Z106" i="18" s="1"/>
  <c r="AB105" i="15"/>
  <c r="Z106" i="15" s="1"/>
  <c r="AD105" i="18"/>
  <c r="V289" i="18"/>
  <c r="W289" i="18" s="1"/>
  <c r="AI290" i="18" s="1"/>
  <c r="V258" i="15"/>
  <c r="W258" i="15" s="1"/>
  <c r="AB258" i="15" s="1"/>
  <c r="Z259" i="15" s="1"/>
  <c r="AD41" i="18"/>
  <c r="V289" i="21"/>
  <c r="W289" i="21" s="1"/>
  <c r="AE41" i="18"/>
  <c r="U259" i="21"/>
  <c r="AG259" i="21" s="1"/>
  <c r="AK73" i="5"/>
  <c r="AK288" i="21"/>
  <c r="AK288" i="18"/>
  <c r="V42" i="5"/>
  <c r="W42" i="5" s="1"/>
  <c r="T42" i="18"/>
  <c r="U42" i="18" s="1"/>
  <c r="AG42" i="18" s="1"/>
  <c r="AK226" i="21"/>
  <c r="V74" i="15"/>
  <c r="W74" i="15" s="1"/>
  <c r="T75" i="15" s="1"/>
  <c r="U228" i="18"/>
  <c r="AG228" i="18" s="1"/>
  <c r="V73" i="18"/>
  <c r="W73" i="18" s="1"/>
  <c r="AE73" i="18" s="1"/>
  <c r="V73" i="21"/>
  <c r="W73" i="21" s="1"/>
  <c r="AA73" i="21" s="1"/>
  <c r="Y74" i="21" s="1"/>
  <c r="AK72" i="21"/>
  <c r="V106" i="21"/>
  <c r="W106" i="21" s="1"/>
  <c r="AH289" i="11"/>
  <c r="AJ289" i="11"/>
  <c r="U290" i="11"/>
  <c r="AG290" i="11" s="1"/>
  <c r="AK257" i="15"/>
  <c r="AK72" i="18"/>
  <c r="AH41" i="15"/>
  <c r="AJ41" i="15"/>
  <c r="AD73" i="11"/>
  <c r="AI74" i="11"/>
  <c r="AF73" i="11"/>
  <c r="AB73" i="11"/>
  <c r="Z74" i="11" s="1"/>
  <c r="T74" i="11"/>
  <c r="AA73" i="11"/>
  <c r="Y74" i="11" s="1"/>
  <c r="AE73" i="11"/>
  <c r="AK73" i="15"/>
  <c r="V259" i="11"/>
  <c r="W259" i="11" s="1"/>
  <c r="U42" i="15"/>
  <c r="AG42" i="15" s="1"/>
  <c r="U410" i="11"/>
  <c r="AG410" i="11" s="1"/>
  <c r="U106" i="15"/>
  <c r="AG106" i="15" s="1"/>
  <c r="AK258" i="11" l="1"/>
  <c r="AJ409" i="11"/>
  <c r="AH289" i="15"/>
  <c r="AJ409" i="21"/>
  <c r="AJ410" i="15"/>
  <c r="AK105" i="21"/>
  <c r="AH41" i="11"/>
  <c r="AJ41" i="11"/>
  <c r="AH41" i="21"/>
  <c r="AH410" i="15"/>
  <c r="AJ41" i="21"/>
  <c r="AJ289" i="15"/>
  <c r="AK409" i="18"/>
  <c r="AJ227" i="18"/>
  <c r="AH409" i="11"/>
  <c r="AJ105" i="18"/>
  <c r="AH105" i="18"/>
  <c r="AH258" i="21"/>
  <c r="AH105" i="15"/>
  <c r="AD410" i="18"/>
  <c r="AE410" i="18"/>
  <c r="AF410" i="18"/>
  <c r="AB410" i="18"/>
  <c r="Z411" i="18" s="1"/>
  <c r="AB227" i="21"/>
  <c r="Z228" i="21" s="1"/>
  <c r="AJ258" i="21"/>
  <c r="AH106" i="5"/>
  <c r="AK106" i="5" s="1"/>
  <c r="AH409" i="21"/>
  <c r="AH227" i="15"/>
  <c r="AK227" i="15" s="1"/>
  <c r="AD258" i="15"/>
  <c r="AA410" i="18"/>
  <c r="Y411" i="18" s="1"/>
  <c r="AH41" i="18"/>
  <c r="AI228" i="21"/>
  <c r="AK41" i="5"/>
  <c r="AI75" i="5"/>
  <c r="AE258" i="15"/>
  <c r="AA258" i="15"/>
  <c r="Y259" i="15" s="1"/>
  <c r="AF227" i="21"/>
  <c r="T259" i="15"/>
  <c r="U259" i="15" s="1"/>
  <c r="AG259" i="15" s="1"/>
  <c r="T411" i="18"/>
  <c r="U411" i="18" s="1"/>
  <c r="AG411" i="18" s="1"/>
  <c r="AD227" i="21"/>
  <c r="AJ227" i="21" s="1"/>
  <c r="AH105" i="11"/>
  <c r="AH227" i="18"/>
  <c r="AA74" i="15"/>
  <c r="Y75" i="15" s="1"/>
  <c r="V106" i="15"/>
  <c r="W106" i="15" s="1"/>
  <c r="AA106" i="15" s="1"/>
  <c r="Y107" i="15" s="1"/>
  <c r="AI75" i="15"/>
  <c r="AJ105" i="15"/>
  <c r="AH227" i="11"/>
  <c r="AI259" i="15"/>
  <c r="T290" i="18"/>
  <c r="U290" i="18" s="1"/>
  <c r="AG290" i="18" s="1"/>
  <c r="V410" i="11"/>
  <c r="W410" i="11" s="1"/>
  <c r="AE410" i="11" s="1"/>
  <c r="AJ105" i="11"/>
  <c r="AJ227" i="11"/>
  <c r="AH258" i="18"/>
  <c r="AB73" i="21"/>
  <c r="Z74" i="21" s="1"/>
  <c r="AF258" i="15"/>
  <c r="AJ41" i="18"/>
  <c r="AF73" i="18"/>
  <c r="AB74" i="15"/>
  <c r="Z75" i="15" s="1"/>
  <c r="T228" i="21"/>
  <c r="U228" i="21" s="1"/>
  <c r="AE74" i="5"/>
  <c r="AJ74" i="5" s="1"/>
  <c r="AA73" i="18"/>
  <c r="Y74" i="18" s="1"/>
  <c r="AD74" i="15"/>
  <c r="AI74" i="21"/>
  <c r="AB73" i="18"/>
  <c r="Z74" i="18" s="1"/>
  <c r="AE74" i="15"/>
  <c r="AA227" i="21"/>
  <c r="Y228" i="21" s="1"/>
  <c r="T75" i="5"/>
  <c r="U75" i="5" s="1"/>
  <c r="AG75" i="5" s="1"/>
  <c r="AF74" i="5"/>
  <c r="V106" i="18"/>
  <c r="W106" i="18" s="1"/>
  <c r="AA106" i="18" s="1"/>
  <c r="Y107" i="18" s="1"/>
  <c r="V411" i="15"/>
  <c r="W411" i="15" s="1"/>
  <c r="AI412" i="15" s="1"/>
  <c r="T74" i="21"/>
  <c r="U74" i="21" s="1"/>
  <c r="AG74" i="21" s="1"/>
  <c r="AJ258" i="18"/>
  <c r="AF289" i="18"/>
  <c r="AB74" i="5"/>
  <c r="Z75" i="5" s="1"/>
  <c r="AE289" i="18"/>
  <c r="AF74" i="15"/>
  <c r="V410" i="21"/>
  <c r="W410" i="21" s="1"/>
  <c r="AA410" i="21" s="1"/>
  <c r="Y411" i="21" s="1"/>
  <c r="AD289" i="18"/>
  <c r="AF73" i="21"/>
  <c r="AB289" i="18"/>
  <c r="Z290" i="18" s="1"/>
  <c r="AA74" i="5"/>
  <c r="Y75" i="5" s="1"/>
  <c r="AA289" i="18"/>
  <c r="Y290" i="18" s="1"/>
  <c r="V228" i="11"/>
  <c r="W228" i="11" s="1"/>
  <c r="T229" i="11" s="1"/>
  <c r="V259" i="18"/>
  <c r="W259" i="18" s="1"/>
  <c r="AA259" i="18" s="1"/>
  <c r="Y260" i="18" s="1"/>
  <c r="V42" i="18"/>
  <c r="W42" i="18" s="1"/>
  <c r="AF42" i="18" s="1"/>
  <c r="V228" i="15"/>
  <c r="W228" i="15" s="1"/>
  <c r="AE228" i="15" s="1"/>
  <c r="AD73" i="21"/>
  <c r="V42" i="15"/>
  <c r="W42" i="15" s="1"/>
  <c r="AD42" i="15" s="1"/>
  <c r="AE73" i="21"/>
  <c r="V228" i="18"/>
  <c r="W228" i="18" s="1"/>
  <c r="AD73" i="18"/>
  <c r="AJ73" i="18" s="1"/>
  <c r="AI74" i="18"/>
  <c r="V259" i="21"/>
  <c r="W259" i="21" s="1"/>
  <c r="T74" i="18"/>
  <c r="U74" i="18" s="1"/>
  <c r="AG74" i="18" s="1"/>
  <c r="V290" i="15"/>
  <c r="W290" i="15" s="1"/>
  <c r="AD290" i="15" s="1"/>
  <c r="AI290" i="21"/>
  <c r="AB289" i="21"/>
  <c r="Z290" i="21" s="1"/>
  <c r="AD289" i="21"/>
  <c r="AE289" i="21"/>
  <c r="T290" i="21"/>
  <c r="AF289" i="21"/>
  <c r="AA289" i="21"/>
  <c r="Y290" i="21" s="1"/>
  <c r="V107" i="5"/>
  <c r="W107" i="5" s="1"/>
  <c r="AD42" i="5"/>
  <c r="AB42" i="5"/>
  <c r="Z43" i="5" s="1"/>
  <c r="AA42" i="5"/>
  <c r="Y43" i="5" s="1"/>
  <c r="T43" i="5"/>
  <c r="AI43" i="5"/>
  <c r="AF42" i="5"/>
  <c r="AE42" i="5"/>
  <c r="AK41" i="15"/>
  <c r="V42" i="11"/>
  <c r="W42" i="11" s="1"/>
  <c r="U74" i="11"/>
  <c r="AG74" i="11" s="1"/>
  <c r="V42" i="21"/>
  <c r="W42" i="21" s="1"/>
  <c r="V290" i="11"/>
  <c r="W290" i="11" s="1"/>
  <c r="AK289" i="11"/>
  <c r="T107" i="21"/>
  <c r="AA106" i="21"/>
  <c r="Y107" i="21" s="1"/>
  <c r="AF106" i="21"/>
  <c r="AE106" i="21"/>
  <c r="AD106" i="21"/>
  <c r="AI107" i="21"/>
  <c r="AB106" i="21"/>
  <c r="Z107" i="21" s="1"/>
  <c r="U75" i="15"/>
  <c r="AG75" i="15" s="1"/>
  <c r="AH73" i="11"/>
  <c r="AJ73" i="11"/>
  <c r="T260" i="11"/>
  <c r="AA259" i="11"/>
  <c r="Y260" i="11" s="1"/>
  <c r="AD259" i="11"/>
  <c r="AE259" i="11"/>
  <c r="AF259" i="11"/>
  <c r="AI260" i="11"/>
  <c r="AB259" i="11"/>
  <c r="Z260" i="11" s="1"/>
  <c r="V106" i="11"/>
  <c r="W106" i="11" s="1"/>
  <c r="AK289" i="15" l="1"/>
  <c r="AK409" i="11"/>
  <c r="AK410" i="15"/>
  <c r="AK409" i="21"/>
  <c r="AK41" i="11"/>
  <c r="AK41" i="21"/>
  <c r="AE411" i="15"/>
  <c r="AF106" i="15"/>
  <c r="T107" i="15"/>
  <c r="U107" i="15" s="1"/>
  <c r="AG107" i="15" s="1"/>
  <c r="AJ258" i="15"/>
  <c r="AH410" i="18"/>
  <c r="AD410" i="11"/>
  <c r="AA410" i="11"/>
  <c r="Y411" i="11" s="1"/>
  <c r="AH258" i="15"/>
  <c r="AD42" i="18"/>
  <c r="AF410" i="11"/>
  <c r="AK227" i="18"/>
  <c r="AF411" i="15"/>
  <c r="AD106" i="15"/>
  <c r="AI107" i="15"/>
  <c r="AH227" i="21"/>
  <c r="AK227" i="21" s="1"/>
  <c r="AK258" i="21"/>
  <c r="AH74" i="5"/>
  <c r="AK74" i="5" s="1"/>
  <c r="AB106" i="15"/>
  <c r="Z107" i="15" s="1"/>
  <c r="AK41" i="18"/>
  <c r="AK105" i="18"/>
  <c r="AE106" i="15"/>
  <c r="AD106" i="18"/>
  <c r="AH74" i="15"/>
  <c r="AJ410" i="18"/>
  <c r="AB106" i="18"/>
  <c r="Z107" i="18" s="1"/>
  <c r="AI43" i="18"/>
  <c r="AB410" i="11"/>
  <c r="Z411" i="11" s="1"/>
  <c r="AD410" i="21"/>
  <c r="AK227" i="11"/>
  <c r="T412" i="15"/>
  <c r="U412" i="15" s="1"/>
  <c r="AG412" i="15" s="1"/>
  <c r="AJ74" i="15"/>
  <c r="AK105" i="15"/>
  <c r="AE42" i="18"/>
  <c r="AB411" i="15"/>
  <c r="Z412" i="15" s="1"/>
  <c r="AH73" i="18"/>
  <c r="AK73" i="18" s="1"/>
  <c r="T43" i="15"/>
  <c r="U43" i="15" s="1"/>
  <c r="AG43" i="15" s="1"/>
  <c r="AI411" i="21"/>
  <c r="AD411" i="15"/>
  <c r="AI229" i="11"/>
  <c r="AE42" i="15"/>
  <c r="AJ42" i="15" s="1"/>
  <c r="AA411" i="15"/>
  <c r="Y412" i="15" s="1"/>
  <c r="AK105" i="11"/>
  <c r="AE106" i="18"/>
  <c r="T229" i="15"/>
  <c r="U229" i="15" s="1"/>
  <c r="AG229" i="15" s="1"/>
  <c r="T43" i="18"/>
  <c r="U43" i="18" s="1"/>
  <c r="AG43" i="18" s="1"/>
  <c r="AI229" i="15"/>
  <c r="AB42" i="18"/>
  <c r="Z43" i="18" s="1"/>
  <c r="AA42" i="18"/>
  <c r="Y43" i="18" s="1"/>
  <c r="AF228" i="15"/>
  <c r="T411" i="11"/>
  <c r="U411" i="11" s="1"/>
  <c r="AG411" i="11" s="1"/>
  <c r="AA228" i="15"/>
  <c r="Y229" i="15" s="1"/>
  <c r="AB228" i="15"/>
  <c r="Z229" i="15" s="1"/>
  <c r="T107" i="18"/>
  <c r="U107" i="18" s="1"/>
  <c r="AG107" i="18" s="1"/>
  <c r="AI411" i="11"/>
  <c r="AD228" i="15"/>
  <c r="AJ228" i="15" s="1"/>
  <c r="AH73" i="21"/>
  <c r="AK258" i="18"/>
  <c r="AE228" i="11"/>
  <c r="AI43" i="15"/>
  <c r="T411" i="21"/>
  <c r="U411" i="21" s="1"/>
  <c r="AG411" i="21" s="1"/>
  <c r="AA42" i="15"/>
  <c r="Y43" i="15" s="1"/>
  <c r="AB228" i="11"/>
  <c r="Z229" i="11" s="1"/>
  <c r="AF259" i="18"/>
  <c r="AB410" i="21"/>
  <c r="Z411" i="21" s="1"/>
  <c r="AF228" i="11"/>
  <c r="AA228" i="11"/>
  <c r="Y229" i="11" s="1"/>
  <c r="AB42" i="15"/>
  <c r="Z43" i="15" s="1"/>
  <c r="AB259" i="18"/>
  <c r="Z260" i="18" s="1"/>
  <c r="AF410" i="21"/>
  <c r="AI107" i="18"/>
  <c r="AJ289" i="18"/>
  <c r="AG228" i="21"/>
  <c r="V228" i="21"/>
  <c r="W228" i="21" s="1"/>
  <c r="AE228" i="21" s="1"/>
  <c r="AE290" i="15"/>
  <c r="AJ290" i="15" s="1"/>
  <c r="AB290" i="15"/>
  <c r="Z291" i="15" s="1"/>
  <c r="AA290" i="15"/>
  <c r="Y291" i="15" s="1"/>
  <c r="AF290" i="15"/>
  <c r="AF106" i="18"/>
  <c r="T291" i="15"/>
  <c r="U291" i="15" s="1"/>
  <c r="AG291" i="15" s="1"/>
  <c r="AI291" i="15"/>
  <c r="AJ73" i="21"/>
  <c r="AH289" i="18"/>
  <c r="AD228" i="11"/>
  <c r="AF42" i="15"/>
  <c r="AD259" i="18"/>
  <c r="AE410" i="21"/>
  <c r="T260" i="18"/>
  <c r="U260" i="18" s="1"/>
  <c r="AG260" i="18" s="1"/>
  <c r="AE259" i="18"/>
  <c r="AI260" i="18"/>
  <c r="V290" i="18"/>
  <c r="W290" i="18" s="1"/>
  <c r="AA290" i="18" s="1"/>
  <c r="Y291" i="18" s="1"/>
  <c r="AA107" i="5"/>
  <c r="Y108" i="5" s="1"/>
  <c r="AE107" i="5"/>
  <c r="AB107" i="5"/>
  <c r="Z108" i="5" s="1"/>
  <c r="T108" i="5"/>
  <c r="AD107" i="5"/>
  <c r="AF107" i="5"/>
  <c r="AI108" i="5"/>
  <c r="AH42" i="5"/>
  <c r="AJ42" i="5"/>
  <c r="V74" i="18"/>
  <c r="W74" i="18" s="1"/>
  <c r="AE74" i="18" s="1"/>
  <c r="AB259" i="21"/>
  <c r="Z260" i="21" s="1"/>
  <c r="AA259" i="21"/>
  <c r="Y260" i="21" s="1"/>
  <c r="AI260" i="21"/>
  <c r="AD259" i="21"/>
  <c r="T260" i="21"/>
  <c r="AF259" i="21"/>
  <c r="AE259" i="21"/>
  <c r="V259" i="15"/>
  <c r="W259" i="15" s="1"/>
  <c r="AB259" i="15" s="1"/>
  <c r="Z260" i="15" s="1"/>
  <c r="V411" i="18"/>
  <c r="W411" i="18" s="1"/>
  <c r="U43" i="5"/>
  <c r="AG43" i="5" s="1"/>
  <c r="V75" i="5"/>
  <c r="W75" i="5" s="1"/>
  <c r="U290" i="21"/>
  <c r="AG290" i="21" s="1"/>
  <c r="AH289" i="21"/>
  <c r="AJ289" i="21"/>
  <c r="T229" i="18"/>
  <c r="AD228" i="18"/>
  <c r="AE228" i="18"/>
  <c r="AI229" i="18"/>
  <c r="AF228" i="18"/>
  <c r="AA228" i="18"/>
  <c r="Y229" i="18" s="1"/>
  <c r="AB228" i="18"/>
  <c r="Z229" i="18" s="1"/>
  <c r="AE106" i="11"/>
  <c r="AF106" i="11"/>
  <c r="T107" i="11"/>
  <c r="AI107" i="11"/>
  <c r="AB106" i="11"/>
  <c r="Z107" i="11" s="1"/>
  <c r="AA106" i="11"/>
  <c r="Y107" i="11" s="1"/>
  <c r="AD106" i="11"/>
  <c r="AH106" i="21"/>
  <c r="AJ106" i="21"/>
  <c r="AH259" i="11"/>
  <c r="AJ259" i="11"/>
  <c r="V74" i="21"/>
  <c r="W74" i="21" s="1"/>
  <c r="AE290" i="11"/>
  <c r="AB290" i="11"/>
  <c r="Z291" i="11" s="1"/>
  <c r="AF290" i="11"/>
  <c r="AD290" i="11"/>
  <c r="AI291" i="11"/>
  <c r="T291" i="11"/>
  <c r="AA290" i="11"/>
  <c r="Y291" i="11" s="1"/>
  <c r="V74" i="11"/>
  <c r="W74" i="11" s="1"/>
  <c r="U229" i="11"/>
  <c r="AG229" i="11" s="1"/>
  <c r="V75" i="15"/>
  <c r="W75" i="15" s="1"/>
  <c r="AF42" i="21"/>
  <c r="T43" i="21"/>
  <c r="AI43" i="21"/>
  <c r="AE42" i="21"/>
  <c r="AD42" i="21"/>
  <c r="AA42" i="21"/>
  <c r="Y43" i="21" s="1"/>
  <c r="AB42" i="21"/>
  <c r="Z43" i="21" s="1"/>
  <c r="U260" i="11"/>
  <c r="AG260" i="11" s="1"/>
  <c r="AK73" i="11"/>
  <c r="U107" i="21"/>
  <c r="AG107" i="21" s="1"/>
  <c r="T43" i="11"/>
  <c r="AB42" i="11"/>
  <c r="Z43" i="11" s="1"/>
  <c r="AI43" i="11"/>
  <c r="AA42" i="11"/>
  <c r="Y43" i="11" s="1"/>
  <c r="AF42" i="11"/>
  <c r="AE42" i="11"/>
  <c r="AD42" i="11"/>
  <c r="AJ411" i="15" l="1"/>
  <c r="AH42" i="18"/>
  <c r="AH410" i="11"/>
  <c r="AK258" i="15"/>
  <c r="AJ410" i="11"/>
  <c r="AH106" i="15"/>
  <c r="AJ106" i="15"/>
  <c r="AH228" i="15"/>
  <c r="AK228" i="15" s="1"/>
  <c r="AK410" i="18"/>
  <c r="AK73" i="21"/>
  <c r="AI229" i="21"/>
  <c r="AH411" i="15"/>
  <c r="AJ106" i="18"/>
  <c r="AH410" i="21"/>
  <c r="AK74" i="15"/>
  <c r="AB228" i="21"/>
  <c r="Z229" i="21" s="1"/>
  <c r="T229" i="21"/>
  <c r="U229" i="21" s="1"/>
  <c r="AG229" i="21" s="1"/>
  <c r="AJ42" i="18"/>
  <c r="AA228" i="21"/>
  <c r="Y229" i="21" s="1"/>
  <c r="AF228" i="21"/>
  <c r="AH42" i="15"/>
  <c r="AK42" i="15" s="1"/>
  <c r="AH106" i="18"/>
  <c r="AJ410" i="21"/>
  <c r="AD228" i="21"/>
  <c r="AJ228" i="21" s="1"/>
  <c r="AJ228" i="11"/>
  <c r="AH259" i="18"/>
  <c r="AI75" i="18"/>
  <c r="AJ259" i="18"/>
  <c r="T260" i="15"/>
  <c r="U260" i="15" s="1"/>
  <c r="AG260" i="15" s="1"/>
  <c r="AH228" i="11"/>
  <c r="AI291" i="18"/>
  <c r="AI260" i="15"/>
  <c r="AD74" i="18"/>
  <c r="AA74" i="18"/>
  <c r="Y75" i="18" s="1"/>
  <c r="AF74" i="18"/>
  <c r="T75" i="18"/>
  <c r="U75" i="18" s="1"/>
  <c r="AG75" i="18" s="1"/>
  <c r="T291" i="18"/>
  <c r="U291" i="18" s="1"/>
  <c r="AG291" i="18" s="1"/>
  <c r="AK289" i="18"/>
  <c r="AE290" i="18"/>
  <c r="AF290" i="18"/>
  <c r="AB290" i="18"/>
  <c r="Z291" i="18" s="1"/>
  <c r="AH290" i="15"/>
  <c r="AK290" i="15" s="1"/>
  <c r="AD290" i="18"/>
  <c r="V260" i="18"/>
  <c r="W260" i="18" s="1"/>
  <c r="T261" i="18" s="1"/>
  <c r="AD259" i="15"/>
  <c r="AA259" i="15"/>
  <c r="Y260" i="15" s="1"/>
  <c r="V107" i="18"/>
  <c r="W107" i="18" s="1"/>
  <c r="T108" i="18" s="1"/>
  <c r="AF259" i="15"/>
  <c r="V411" i="11"/>
  <c r="W411" i="11" s="1"/>
  <c r="AA411" i="11" s="1"/>
  <c r="Y412" i="11" s="1"/>
  <c r="V260" i="11"/>
  <c r="W260" i="11" s="1"/>
  <c r="AI261" i="11" s="1"/>
  <c r="AE259" i="15"/>
  <c r="AB74" i="18"/>
  <c r="Z75" i="18" s="1"/>
  <c r="V107" i="15"/>
  <c r="W107" i="15" s="1"/>
  <c r="AI108" i="15" s="1"/>
  <c r="V290" i="21"/>
  <c r="W290" i="21" s="1"/>
  <c r="AF290" i="21" s="1"/>
  <c r="AA411" i="18"/>
  <c r="Y412" i="18" s="1"/>
  <c r="AF411" i="18"/>
  <c r="T412" i="18"/>
  <c r="AI412" i="18"/>
  <c r="AD411" i="18"/>
  <c r="AB411" i="18"/>
  <c r="Z412" i="18" s="1"/>
  <c r="AE411" i="18"/>
  <c r="V411" i="21"/>
  <c r="W411" i="21" s="1"/>
  <c r="AK42" i="5"/>
  <c r="U108" i="5"/>
  <c r="AG108" i="5" s="1"/>
  <c r="U260" i="21"/>
  <c r="AG260" i="21" s="1"/>
  <c r="V412" i="15"/>
  <c r="W412" i="15" s="1"/>
  <c r="T413" i="15" s="1"/>
  <c r="AH259" i="21"/>
  <c r="AJ259" i="21"/>
  <c r="V43" i="5"/>
  <c r="W43" i="5" s="1"/>
  <c r="AK289" i="21"/>
  <c r="AH228" i="18"/>
  <c r="AJ228" i="18"/>
  <c r="V107" i="21"/>
  <c r="W107" i="21" s="1"/>
  <c r="AB107" i="21" s="1"/>
  <c r="Z108" i="21" s="1"/>
  <c r="U229" i="18"/>
  <c r="AG229" i="18" s="1"/>
  <c r="AF75" i="5"/>
  <c r="AE75" i="5"/>
  <c r="AI76" i="5"/>
  <c r="AD75" i="5"/>
  <c r="AB75" i="5"/>
  <c r="Z76" i="5" s="1"/>
  <c r="AA75" i="5"/>
  <c r="Y76" i="5" s="1"/>
  <c r="T76" i="5"/>
  <c r="AH107" i="5"/>
  <c r="AJ107" i="5"/>
  <c r="AK259" i="11"/>
  <c r="AH42" i="11"/>
  <c r="AJ42" i="11"/>
  <c r="U107" i="11"/>
  <c r="AG107" i="11" s="1"/>
  <c r="U43" i="11"/>
  <c r="AG43" i="11" s="1"/>
  <c r="U43" i="21"/>
  <c r="AG43" i="21" s="1"/>
  <c r="V229" i="11"/>
  <c r="W229" i="11" s="1"/>
  <c r="AF74" i="11"/>
  <c r="AB74" i="11"/>
  <c r="Z75" i="11" s="1"/>
  <c r="AI75" i="11"/>
  <c r="AE74" i="11"/>
  <c r="T75" i="11"/>
  <c r="AA74" i="11"/>
  <c r="Y75" i="11" s="1"/>
  <c r="AD74" i="11"/>
  <c r="AA74" i="21"/>
  <c r="Y75" i="21" s="1"/>
  <c r="AF74" i="21"/>
  <c r="AD74" i="21"/>
  <c r="AE74" i="21"/>
  <c r="AB74" i="21"/>
  <c r="Z75" i="21" s="1"/>
  <c r="AI75" i="21"/>
  <c r="T75" i="21"/>
  <c r="V43" i="18"/>
  <c r="W43" i="18" s="1"/>
  <c r="V229" i="15"/>
  <c r="W229" i="15" s="1"/>
  <c r="AK106" i="21"/>
  <c r="AJ106" i="11"/>
  <c r="AH106" i="11"/>
  <c r="U291" i="11"/>
  <c r="AG291" i="11" s="1"/>
  <c r="V43" i="15"/>
  <c r="W43" i="15" s="1"/>
  <c r="AF75" i="15"/>
  <c r="AI76" i="15"/>
  <c r="AE75" i="15"/>
  <c r="AD75" i="15"/>
  <c r="AA75" i="15"/>
  <c r="Y76" i="15" s="1"/>
  <c r="AB75" i="15"/>
  <c r="Z76" i="15" s="1"/>
  <c r="T76" i="15"/>
  <c r="AH290" i="11"/>
  <c r="AJ290" i="11"/>
  <c r="AH42" i="21"/>
  <c r="AJ42" i="21"/>
  <c r="V291" i="15"/>
  <c r="W291" i="15" s="1"/>
  <c r="AK411" i="15" l="1"/>
  <c r="AK42" i="18"/>
  <c r="AK410" i="11"/>
  <c r="AK106" i="15"/>
  <c r="AK106" i="18"/>
  <c r="AI412" i="11"/>
  <c r="AK228" i="11"/>
  <c r="AE411" i="11"/>
  <c r="AK410" i="21"/>
  <c r="AD260" i="11"/>
  <c r="AK259" i="18"/>
  <c r="AH228" i="21"/>
  <c r="AK228" i="21" s="1"/>
  <c r="AB411" i="11"/>
  <c r="Z412" i="11" s="1"/>
  <c r="AF411" i="11"/>
  <c r="AA260" i="11"/>
  <c r="Y261" i="11" s="1"/>
  <c r="AF260" i="11"/>
  <c r="AE260" i="18"/>
  <c r="AD260" i="18"/>
  <c r="AB260" i="18"/>
  <c r="Z261" i="18" s="1"/>
  <c r="AE260" i="11"/>
  <c r="T261" i="11"/>
  <c r="U261" i="11" s="1"/>
  <c r="AG261" i="11" s="1"/>
  <c r="AI261" i="18"/>
  <c r="AH74" i="18"/>
  <c r="AD411" i="11"/>
  <c r="T412" i="11"/>
  <c r="U412" i="11" s="1"/>
  <c r="AG412" i="11" s="1"/>
  <c r="AH259" i="15"/>
  <c r="AF260" i="18"/>
  <c r="AJ74" i="18"/>
  <c r="AB260" i="11"/>
  <c r="Z261" i="11" s="1"/>
  <c r="AA260" i="18"/>
  <c r="Y261" i="18" s="1"/>
  <c r="AJ259" i="15"/>
  <c r="AB412" i="15"/>
  <c r="Z413" i="15" s="1"/>
  <c r="AH290" i="18"/>
  <c r="AJ290" i="18"/>
  <c r="AD290" i="21"/>
  <c r="T291" i="21"/>
  <c r="U291" i="21" s="1"/>
  <c r="AG291" i="21" s="1"/>
  <c r="T108" i="15"/>
  <c r="U108" i="15" s="1"/>
  <c r="AG108" i="15" s="1"/>
  <c r="AA107" i="18"/>
  <c r="Y108" i="18" s="1"/>
  <c r="AE290" i="21"/>
  <c r="V107" i="11"/>
  <c r="W107" i="11" s="1"/>
  <c r="AF107" i="11" s="1"/>
  <c r="AA290" i="21"/>
  <c r="Y291" i="21" s="1"/>
  <c r="AI291" i="21"/>
  <c r="AA412" i="15"/>
  <c r="Y413" i="15" s="1"/>
  <c r="AE412" i="15"/>
  <c r="AI413" i="15"/>
  <c r="AF412" i="15"/>
  <c r="AE107" i="15"/>
  <c r="AE107" i="18"/>
  <c r="AB290" i="21"/>
  <c r="Z291" i="21" s="1"/>
  <c r="AF107" i="21"/>
  <c r="AD107" i="18"/>
  <c r="AA107" i="15"/>
  <c r="Y108" i="15" s="1"/>
  <c r="AD107" i="15"/>
  <c r="AF107" i="18"/>
  <c r="AB107" i="15"/>
  <c r="Z108" i="15" s="1"/>
  <c r="AI108" i="18"/>
  <c r="AK107" i="5"/>
  <c r="AF107" i="15"/>
  <c r="AB107" i="18"/>
  <c r="Z108" i="18" s="1"/>
  <c r="V291" i="11"/>
  <c r="W291" i="11" s="1"/>
  <c r="AB291" i="11" s="1"/>
  <c r="Z292" i="11" s="1"/>
  <c r="AE107" i="21"/>
  <c r="AD412" i="15"/>
  <c r="V260" i="21"/>
  <c r="W260" i="21" s="1"/>
  <c r="AB260" i="21" s="1"/>
  <c r="Z261" i="21" s="1"/>
  <c r="AA107" i="21"/>
  <c r="Y108" i="21" s="1"/>
  <c r="AI108" i="21"/>
  <c r="V75" i="18"/>
  <c r="W75" i="18" s="1"/>
  <c r="AF75" i="18" s="1"/>
  <c r="V291" i="18"/>
  <c r="W291" i="18" s="1"/>
  <c r="AE291" i="18" s="1"/>
  <c r="AH75" i="5"/>
  <c r="AJ75" i="5"/>
  <c r="AK259" i="21"/>
  <c r="AE411" i="21"/>
  <c r="AD411" i="21"/>
  <c r="AI412" i="21"/>
  <c r="AB411" i="21"/>
  <c r="Z412" i="21" s="1"/>
  <c r="AF411" i="21"/>
  <c r="AA411" i="21"/>
  <c r="Y412" i="21" s="1"/>
  <c r="T412" i="21"/>
  <c r="T108" i="21"/>
  <c r="U108" i="21" s="1"/>
  <c r="AG108" i="21" s="1"/>
  <c r="AD107" i="21"/>
  <c r="U261" i="18"/>
  <c r="AG261" i="18" s="1"/>
  <c r="V229" i="18"/>
  <c r="W229" i="18" s="1"/>
  <c r="U76" i="5"/>
  <c r="AG76" i="5" s="1"/>
  <c r="V108" i="5"/>
  <c r="W108" i="5" s="1"/>
  <c r="AH411" i="18"/>
  <c r="AJ411" i="18"/>
  <c r="AF43" i="5"/>
  <c r="AD43" i="5"/>
  <c r="AA43" i="5"/>
  <c r="Y44" i="5" s="1"/>
  <c r="AE43" i="5"/>
  <c r="AI44" i="5"/>
  <c r="T44" i="5"/>
  <c r="AB43" i="5"/>
  <c r="Z44" i="5" s="1"/>
  <c r="V260" i="15"/>
  <c r="W260" i="15" s="1"/>
  <c r="AA260" i="15" s="1"/>
  <c r="Y261" i="15" s="1"/>
  <c r="V229" i="21"/>
  <c r="W229" i="21" s="1"/>
  <c r="AK228" i="18"/>
  <c r="U412" i="18"/>
  <c r="AG412" i="18" s="1"/>
  <c r="AK42" i="21"/>
  <c r="U76" i="15"/>
  <c r="AG76" i="15" s="1"/>
  <c r="AE43" i="15"/>
  <c r="AD43" i="15"/>
  <c r="AI44" i="15"/>
  <c r="AB43" i="15"/>
  <c r="Z44" i="15" s="1"/>
  <c r="AA43" i="15"/>
  <c r="Y44" i="15" s="1"/>
  <c r="T44" i="15"/>
  <c r="AF43" i="15"/>
  <c r="U75" i="11"/>
  <c r="AG75" i="11" s="1"/>
  <c r="AH75" i="15"/>
  <c r="AJ75" i="15"/>
  <c r="U413" i="15"/>
  <c r="AG413" i="15" s="1"/>
  <c r="AD291" i="15"/>
  <c r="AA291" i="15"/>
  <c r="Y292" i="15" s="1"/>
  <c r="T292" i="15"/>
  <c r="AF291" i="15"/>
  <c r="AE291" i="15"/>
  <c r="AI292" i="15"/>
  <c r="AB291" i="15"/>
  <c r="Z292" i="15" s="1"/>
  <c r="AH74" i="21"/>
  <c r="AJ74" i="21"/>
  <c r="U108" i="18"/>
  <c r="AG108" i="18" s="1"/>
  <c r="AK106" i="11"/>
  <c r="AK290" i="11"/>
  <c r="AB43" i="18"/>
  <c r="Z44" i="18" s="1"/>
  <c r="T44" i="18"/>
  <c r="AI44" i="18"/>
  <c r="AD43" i="18"/>
  <c r="AF43" i="18"/>
  <c r="AA43" i="18"/>
  <c r="Y44" i="18" s="1"/>
  <c r="AE43" i="18"/>
  <c r="AD229" i="11"/>
  <c r="T230" i="11"/>
  <c r="AF229" i="11"/>
  <c r="AE229" i="11"/>
  <c r="AB229" i="11"/>
  <c r="Z230" i="11" s="1"/>
  <c r="AA229" i="11"/>
  <c r="Y230" i="11" s="1"/>
  <c r="AI230" i="11"/>
  <c r="AH74" i="11"/>
  <c r="AJ74" i="11"/>
  <c r="V43" i="21"/>
  <c r="W43" i="21" s="1"/>
  <c r="V43" i="11"/>
  <c r="W43" i="11" s="1"/>
  <c r="AK42" i="11"/>
  <c r="AE229" i="15"/>
  <c r="AF229" i="15"/>
  <c r="AD229" i="15"/>
  <c r="AI230" i="15"/>
  <c r="AB229" i="15"/>
  <c r="Z230" i="15" s="1"/>
  <c r="AA229" i="15"/>
  <c r="Y230" i="15" s="1"/>
  <c r="T230" i="15"/>
  <c r="U75" i="21"/>
  <c r="AG75" i="21" s="1"/>
  <c r="AJ107" i="15" l="1"/>
  <c r="AK74" i="18"/>
  <c r="AJ260" i="11"/>
  <c r="AH411" i="11"/>
  <c r="AK259" i="15"/>
  <c r="AH260" i="11"/>
  <c r="AJ260" i="18"/>
  <c r="AJ411" i="11"/>
  <c r="AH260" i="18"/>
  <c r="T108" i="11"/>
  <c r="U108" i="11" s="1"/>
  <c r="AG108" i="11" s="1"/>
  <c r="AJ412" i="15"/>
  <c r="AE291" i="11"/>
  <c r="AH107" i="15"/>
  <c r="AI108" i="11"/>
  <c r="AF291" i="11"/>
  <c r="AJ107" i="21"/>
  <c r="AE75" i="18"/>
  <c r="AD291" i="11"/>
  <c r="AA107" i="11"/>
  <c r="Y108" i="11" s="1"/>
  <c r="AD107" i="11"/>
  <c r="AB107" i="11"/>
  <c r="Z108" i="11" s="1"/>
  <c r="AA291" i="11"/>
  <c r="Y292" i="11" s="1"/>
  <c r="AJ290" i="21"/>
  <c r="AI292" i="11"/>
  <c r="AH412" i="15"/>
  <c r="T292" i="11"/>
  <c r="U292" i="11" s="1"/>
  <c r="AG292" i="11" s="1"/>
  <c r="AE107" i="11"/>
  <c r="AK290" i="18"/>
  <c r="AH290" i="21"/>
  <c r="AJ107" i="18"/>
  <c r="AH107" i="21"/>
  <c r="AD75" i="18"/>
  <c r="AI76" i="18"/>
  <c r="V108" i="21"/>
  <c r="W108" i="21" s="1"/>
  <c r="AB108" i="21" s="1"/>
  <c r="Z109" i="21" s="1"/>
  <c r="V108" i="18"/>
  <c r="W108" i="18" s="1"/>
  <c r="AI109" i="18" s="1"/>
  <c r="AF260" i="15"/>
  <c r="T76" i="18"/>
  <c r="U76" i="18" s="1"/>
  <c r="AG76" i="18" s="1"/>
  <c r="AE260" i="15"/>
  <c r="AH107" i="18"/>
  <c r="AB260" i="15"/>
  <c r="Z261" i="15" s="1"/>
  <c r="AB291" i="18"/>
  <c r="Z292" i="18" s="1"/>
  <c r="AA260" i="21"/>
  <c r="Y261" i="21" s="1"/>
  <c r="AD291" i="18"/>
  <c r="AI261" i="21"/>
  <c r="AA75" i="18"/>
  <c r="Y76" i="18" s="1"/>
  <c r="AB75" i="18"/>
  <c r="Z76" i="18" s="1"/>
  <c r="V108" i="15"/>
  <c r="W108" i="15" s="1"/>
  <c r="AB108" i="15" s="1"/>
  <c r="Z109" i="15" s="1"/>
  <c r="T261" i="15"/>
  <c r="U261" i="15" s="1"/>
  <c r="AG261" i="15" s="1"/>
  <c r="AI261" i="15"/>
  <c r="T292" i="18"/>
  <c r="U292" i="18" s="1"/>
  <c r="AG292" i="18" s="1"/>
  <c r="AD260" i="21"/>
  <c r="AF291" i="18"/>
  <c r="AA291" i="18"/>
  <c r="Y292" i="18" s="1"/>
  <c r="AI292" i="18"/>
  <c r="AE260" i="21"/>
  <c r="AD260" i="15"/>
  <c r="T261" i="21"/>
  <c r="U261" i="21" s="1"/>
  <c r="AG261" i="21" s="1"/>
  <c r="V76" i="15"/>
  <c r="W76" i="15" s="1"/>
  <c r="T77" i="15" s="1"/>
  <c r="V291" i="21"/>
  <c r="W291" i="21" s="1"/>
  <c r="AE291" i="21" s="1"/>
  <c r="AF260" i="21"/>
  <c r="V412" i="18"/>
  <c r="W412" i="18" s="1"/>
  <c r="AE412" i="18" s="1"/>
  <c r="AD229" i="21"/>
  <c r="AI230" i="21"/>
  <c r="AA229" i="21"/>
  <c r="Y230" i="21" s="1"/>
  <c r="T230" i="21"/>
  <c r="AB229" i="21"/>
  <c r="Z230" i="21" s="1"/>
  <c r="AE229" i="21"/>
  <c r="AF229" i="21"/>
  <c r="AJ229" i="11"/>
  <c r="AK411" i="18"/>
  <c r="U412" i="21"/>
  <c r="AG412" i="21" s="1"/>
  <c r="AK75" i="5"/>
  <c r="V75" i="21"/>
  <c r="W75" i="21" s="1"/>
  <c r="T76" i="21" s="1"/>
  <c r="U44" i="5"/>
  <c r="AG44" i="5" s="1"/>
  <c r="AA229" i="18"/>
  <c r="Y230" i="18" s="1"/>
  <c r="AE229" i="18"/>
  <c r="AD229" i="18"/>
  <c r="T230" i="18"/>
  <c r="AB229" i="18"/>
  <c r="Z230" i="18" s="1"/>
  <c r="AI230" i="18"/>
  <c r="AF229" i="18"/>
  <c r="T109" i="5"/>
  <c r="AD108" i="5"/>
  <c r="AB108" i="5"/>
  <c r="Z109" i="5" s="1"/>
  <c r="AI109" i="5"/>
  <c r="AA108" i="5"/>
  <c r="Y109" i="5" s="1"/>
  <c r="AF108" i="5"/>
  <c r="AE108" i="5"/>
  <c r="V76" i="5"/>
  <c r="W76" i="5" s="1"/>
  <c r="V261" i="18"/>
  <c r="W261" i="18" s="1"/>
  <c r="AH43" i="5"/>
  <c r="AJ43" i="5"/>
  <c r="AJ411" i="21"/>
  <c r="AH411" i="21"/>
  <c r="AH43" i="18"/>
  <c r="AJ43" i="18"/>
  <c r="AH291" i="15"/>
  <c r="AJ291" i="15"/>
  <c r="V75" i="11"/>
  <c r="W75" i="11" s="1"/>
  <c r="V261" i="11"/>
  <c r="W261" i="11" s="1"/>
  <c r="U44" i="15"/>
  <c r="AG44" i="15" s="1"/>
  <c r="V412" i="11"/>
  <c r="W412" i="11" s="1"/>
  <c r="AK75" i="15"/>
  <c r="AD43" i="21"/>
  <c r="AA43" i="21"/>
  <c r="Y44" i="21" s="1"/>
  <c r="AB43" i="21"/>
  <c r="Z44" i="21" s="1"/>
  <c r="AF43" i="21"/>
  <c r="AE43" i="21"/>
  <c r="AI44" i="21"/>
  <c r="T44" i="21"/>
  <c r="U44" i="18"/>
  <c r="AG44" i="18" s="1"/>
  <c r="AH229" i="15"/>
  <c r="AJ229" i="15"/>
  <c r="AK74" i="11"/>
  <c r="U230" i="11"/>
  <c r="AG230" i="11" s="1"/>
  <c r="AK74" i="21"/>
  <c r="U292" i="15"/>
  <c r="AG292" i="15" s="1"/>
  <c r="V413" i="15"/>
  <c r="W413" i="15" s="1"/>
  <c r="AH43" i="15"/>
  <c r="AJ43" i="15"/>
  <c r="U230" i="15"/>
  <c r="AG230" i="15" s="1"/>
  <c r="AH229" i="11"/>
  <c r="AD43" i="11"/>
  <c r="AF43" i="11"/>
  <c r="T44" i="11"/>
  <c r="AI44" i="11"/>
  <c r="AA43" i="11"/>
  <c r="Y44" i="11" s="1"/>
  <c r="AE43" i="11"/>
  <c r="AB43" i="11"/>
  <c r="Z44" i="11" s="1"/>
  <c r="AK107" i="15" l="1"/>
  <c r="AK290" i="21"/>
  <c r="AH75" i="18"/>
  <c r="AJ291" i="11"/>
  <c r="AK260" i="11"/>
  <c r="AK411" i="11"/>
  <c r="AJ75" i="18"/>
  <c r="AK260" i="18"/>
  <c r="AK412" i="15"/>
  <c r="AA108" i="21"/>
  <c r="Y109" i="21" s="1"/>
  <c r="AE108" i="21"/>
  <c r="AJ260" i="15"/>
  <c r="AF108" i="18"/>
  <c r="AD108" i="21"/>
  <c r="AD108" i="15"/>
  <c r="AJ107" i="11"/>
  <c r="AB108" i="18"/>
  <c r="Z109" i="18" s="1"/>
  <c r="AE108" i="18"/>
  <c r="AI109" i="21"/>
  <c r="AK107" i="21"/>
  <c r="AI109" i="15"/>
  <c r="AH291" i="11"/>
  <c r="AE108" i="15"/>
  <c r="AA108" i="15"/>
  <c r="Y109" i="15" s="1"/>
  <c r="AK107" i="18"/>
  <c r="AA291" i="21"/>
  <c r="Y292" i="21" s="1"/>
  <c r="T292" i="21"/>
  <c r="U292" i="21" s="1"/>
  <c r="AG292" i="21" s="1"/>
  <c r="T109" i="21"/>
  <c r="U109" i="21" s="1"/>
  <c r="AG109" i="21" s="1"/>
  <c r="AD75" i="21"/>
  <c r="AI77" i="15"/>
  <c r="AD108" i="18"/>
  <c r="AH260" i="15"/>
  <c r="AH107" i="11"/>
  <c r="AF108" i="21"/>
  <c r="AD291" i="21"/>
  <c r="AJ291" i="21" s="1"/>
  <c r="AA108" i="18"/>
  <c r="Y109" i="18" s="1"/>
  <c r="AF291" i="21"/>
  <c r="AB76" i="15"/>
  <c r="Z77" i="15" s="1"/>
  <c r="T109" i="18"/>
  <c r="U109" i="18" s="1"/>
  <c r="AG109" i="18" s="1"/>
  <c r="AA76" i="15"/>
  <c r="Y77" i="15" s="1"/>
  <c r="AF108" i="15"/>
  <c r="AE76" i="15"/>
  <c r="T109" i="15"/>
  <c r="U109" i="15" s="1"/>
  <c r="AG109" i="15" s="1"/>
  <c r="AF76" i="15"/>
  <c r="AD76" i="15"/>
  <c r="AI292" i="21"/>
  <c r="AH291" i="18"/>
  <c r="AJ260" i="21"/>
  <c r="AB291" i="21"/>
  <c r="Z292" i="21" s="1"/>
  <c r="AJ291" i="18"/>
  <c r="AH260" i="21"/>
  <c r="AB412" i="18"/>
  <c r="Z413" i="18" s="1"/>
  <c r="AI413" i="18"/>
  <c r="V44" i="15"/>
  <c r="W44" i="15" s="1"/>
  <c r="AB44" i="15" s="1"/>
  <c r="Z45" i="15" s="1"/>
  <c r="AF75" i="21"/>
  <c r="AA75" i="21"/>
  <c r="Y76" i="21" s="1"/>
  <c r="V108" i="11"/>
  <c r="W108" i="11" s="1"/>
  <c r="AI109" i="11" s="1"/>
  <c r="AD412" i="18"/>
  <c r="AJ412" i="18" s="1"/>
  <c r="AB75" i="21"/>
  <c r="Z76" i="21" s="1"/>
  <c r="AF412" i="18"/>
  <c r="AE75" i="21"/>
  <c r="AK229" i="11"/>
  <c r="AK43" i="5"/>
  <c r="AA412" i="18"/>
  <c r="Y413" i="18" s="1"/>
  <c r="T413" i="18"/>
  <c r="U413" i="18" s="1"/>
  <c r="AG413" i="18" s="1"/>
  <c r="V292" i="18"/>
  <c r="W292" i="18" s="1"/>
  <c r="U230" i="18"/>
  <c r="AG230" i="18" s="1"/>
  <c r="AH229" i="18"/>
  <c r="AJ229" i="18"/>
  <c r="V412" i="21"/>
  <c r="W412" i="21" s="1"/>
  <c r="AH229" i="21"/>
  <c r="AJ229" i="21"/>
  <c r="AI76" i="21"/>
  <c r="AH108" i="5"/>
  <c r="AJ108" i="5"/>
  <c r="T262" i="18"/>
  <c r="AD261" i="18"/>
  <c r="AE261" i="18"/>
  <c r="AF261" i="18"/>
  <c r="AB261" i="18"/>
  <c r="Z262" i="18" s="1"/>
  <c r="AI262" i="18"/>
  <c r="AA261" i="18"/>
  <c r="Y262" i="18" s="1"/>
  <c r="V261" i="15"/>
  <c r="W261" i="15" s="1"/>
  <c r="AB261" i="15" s="1"/>
  <c r="Z262" i="15" s="1"/>
  <c r="V261" i="21"/>
  <c r="W261" i="21" s="1"/>
  <c r="AK411" i="21"/>
  <c r="U109" i="5"/>
  <c r="AG109" i="5" s="1"/>
  <c r="V44" i="5"/>
  <c r="W44" i="5" s="1"/>
  <c r="AA76" i="5"/>
  <c r="Y77" i="5" s="1"/>
  <c r="T77" i="5"/>
  <c r="AF76" i="5"/>
  <c r="AE76" i="5"/>
  <c r="AD76" i="5"/>
  <c r="AB76" i="5"/>
  <c r="Z77" i="5" s="1"/>
  <c r="AI77" i="5"/>
  <c r="U230" i="21"/>
  <c r="AG230" i="21" s="1"/>
  <c r="AK229" i="15"/>
  <c r="AK291" i="15"/>
  <c r="V44" i="18"/>
  <c r="W44" i="18" s="1"/>
  <c r="U77" i="15"/>
  <c r="AG77" i="15" s="1"/>
  <c r="AF261" i="11"/>
  <c r="AE261" i="11"/>
  <c r="AB261" i="11"/>
  <c r="Z262" i="11" s="1"/>
  <c r="AI262" i="11"/>
  <c r="AA261" i="11"/>
  <c r="Y262" i="11" s="1"/>
  <c r="AD261" i="11"/>
  <c r="T262" i="11"/>
  <c r="T76" i="11"/>
  <c r="AD75" i="11"/>
  <c r="AB75" i="11"/>
  <c r="Z76" i="11" s="1"/>
  <c r="AI76" i="11"/>
  <c r="AF75" i="11"/>
  <c r="AE75" i="11"/>
  <c r="AA75" i="11"/>
  <c r="Y76" i="11" s="1"/>
  <c r="U44" i="21"/>
  <c r="AG44" i="21" s="1"/>
  <c r="AK43" i="15"/>
  <c r="V292" i="11"/>
  <c r="W292" i="11" s="1"/>
  <c r="V230" i="15"/>
  <c r="W230" i="15" s="1"/>
  <c r="AI414" i="15"/>
  <c r="AB413" i="15"/>
  <c r="Z414" i="15" s="1"/>
  <c r="AD413" i="15"/>
  <c r="AE413" i="15"/>
  <c r="AF413" i="15"/>
  <c r="T414" i="15"/>
  <c r="AA413" i="15"/>
  <c r="Y414" i="15" s="1"/>
  <c r="U76" i="21"/>
  <c r="AG76" i="21" s="1"/>
  <c r="V292" i="15"/>
  <c r="W292" i="15" s="1"/>
  <c r="V76" i="18"/>
  <c r="W76" i="18" s="1"/>
  <c r="AE412" i="11"/>
  <c r="AI413" i="11"/>
  <c r="AF412" i="11"/>
  <c r="AA412" i="11"/>
  <c r="Y413" i="11" s="1"/>
  <c r="T413" i="11"/>
  <c r="AD412" i="11"/>
  <c r="AB412" i="11"/>
  <c r="Z413" i="11" s="1"/>
  <c r="AH43" i="11"/>
  <c r="AJ43" i="11"/>
  <c r="U44" i="11"/>
  <c r="AG44" i="11" s="1"/>
  <c r="V230" i="11"/>
  <c r="W230" i="11" s="1"/>
  <c r="AH43" i="21"/>
  <c r="AJ43" i="21"/>
  <c r="AK43" i="18"/>
  <c r="AK75" i="18" l="1"/>
  <c r="AA44" i="15"/>
  <c r="Y45" i="15" s="1"/>
  <c r="AJ108" i="21"/>
  <c r="AK291" i="11"/>
  <c r="AJ108" i="15"/>
  <c r="AH108" i="15"/>
  <c r="AD44" i="15"/>
  <c r="AH108" i="21"/>
  <c r="AJ108" i="18"/>
  <c r="AK260" i="15"/>
  <c r="AJ76" i="15"/>
  <c r="AK107" i="11"/>
  <c r="AH108" i="18"/>
  <c r="AH75" i="21"/>
  <c r="AH76" i="15"/>
  <c r="AJ75" i="21"/>
  <c r="AK291" i="18"/>
  <c r="AH291" i="21"/>
  <c r="AK291" i="21" s="1"/>
  <c r="AF108" i="11"/>
  <c r="AF44" i="15"/>
  <c r="AE108" i="11"/>
  <c r="T109" i="11"/>
  <c r="U109" i="11" s="1"/>
  <c r="AG109" i="11" s="1"/>
  <c r="AI45" i="15"/>
  <c r="T45" i="15"/>
  <c r="U45" i="15" s="1"/>
  <c r="AG45" i="15" s="1"/>
  <c r="AE44" i="15"/>
  <c r="AK260" i="21"/>
  <c r="AD108" i="11"/>
  <c r="AA108" i="11"/>
  <c r="Y109" i="11" s="1"/>
  <c r="V109" i="21"/>
  <c r="W109" i="21" s="1"/>
  <c r="AA109" i="21" s="1"/>
  <c r="Y110" i="21" s="1"/>
  <c r="V109" i="18"/>
  <c r="W109" i="18" s="1"/>
  <c r="AF109" i="18" s="1"/>
  <c r="V230" i="18"/>
  <c r="W230" i="18" s="1"/>
  <c r="AF230" i="18" s="1"/>
  <c r="AB108" i="11"/>
  <c r="Z109" i="11" s="1"/>
  <c r="AH412" i="18"/>
  <c r="AK412" i="18" s="1"/>
  <c r="AF261" i="15"/>
  <c r="AI262" i="15"/>
  <c r="T262" i="15"/>
  <c r="U262" i="15" s="1"/>
  <c r="AA261" i="15"/>
  <c r="Y262" i="15" s="1"/>
  <c r="AE261" i="15"/>
  <c r="AD261" i="15"/>
  <c r="V109" i="5"/>
  <c r="W109" i="5" s="1"/>
  <c r="AE109" i="5" s="1"/>
  <c r="V77" i="15"/>
  <c r="W77" i="15" s="1"/>
  <c r="AI78" i="15" s="1"/>
  <c r="AA292" i="18"/>
  <c r="Y293" i="18" s="1"/>
  <c r="AB292" i="18"/>
  <c r="Z293" i="18" s="1"/>
  <c r="AE292" i="18"/>
  <c r="T293" i="18"/>
  <c r="AF292" i="18"/>
  <c r="AD292" i="18"/>
  <c r="AI293" i="18"/>
  <c r="AI413" i="21"/>
  <c r="AA412" i="21"/>
  <c r="Y413" i="21" s="1"/>
  <c r="AB412" i="21"/>
  <c r="Z413" i="21" s="1"/>
  <c r="AF412" i="21"/>
  <c r="AE412" i="21"/>
  <c r="AD412" i="21"/>
  <c r="T413" i="21"/>
  <c r="V76" i="21"/>
  <c r="W76" i="21" s="1"/>
  <c r="AI77" i="21" s="1"/>
  <c r="AH76" i="5"/>
  <c r="AJ76" i="5"/>
  <c r="AD261" i="21"/>
  <c r="T262" i="21"/>
  <c r="AA261" i="21"/>
  <c r="Y262" i="21" s="1"/>
  <c r="AB261" i="21"/>
  <c r="Z262" i="21" s="1"/>
  <c r="AI262" i="21"/>
  <c r="AF261" i="21"/>
  <c r="AE261" i="21"/>
  <c r="V230" i="21"/>
  <c r="W230" i="21" s="1"/>
  <c r="AH261" i="18"/>
  <c r="AJ261" i="18"/>
  <c r="AK108" i="5"/>
  <c r="V44" i="11"/>
  <c r="W44" i="11" s="1"/>
  <c r="AE44" i="11" s="1"/>
  <c r="U262" i="18"/>
  <c r="AG262" i="18" s="1"/>
  <c r="V413" i="18"/>
  <c r="W413" i="18" s="1"/>
  <c r="U77" i="5"/>
  <c r="AG77" i="5" s="1"/>
  <c r="AB44" i="5"/>
  <c r="Z45" i="5" s="1"/>
  <c r="T45" i="5"/>
  <c r="AF44" i="5"/>
  <c r="AD44" i="5"/>
  <c r="AE44" i="5"/>
  <c r="AA44" i="5"/>
  <c r="Y45" i="5" s="1"/>
  <c r="AI45" i="5"/>
  <c r="AK229" i="21"/>
  <c r="AK229" i="18"/>
  <c r="V292" i="21"/>
  <c r="W292" i="21" s="1"/>
  <c r="AH413" i="15"/>
  <c r="AJ413" i="15"/>
  <c r="AK43" i="21"/>
  <c r="AE292" i="15"/>
  <c r="AF292" i="15"/>
  <c r="AI293" i="15"/>
  <c r="T293" i="15"/>
  <c r="AD292" i="15"/>
  <c r="AA292" i="15"/>
  <c r="Y293" i="15" s="1"/>
  <c r="AB292" i="15"/>
  <c r="Z293" i="15" s="1"/>
  <c r="T293" i="11"/>
  <c r="AB292" i="11"/>
  <c r="Z293" i="11" s="1"/>
  <c r="AI293" i="11"/>
  <c r="AD292" i="11"/>
  <c r="AA292" i="11"/>
  <c r="Y293" i="11" s="1"/>
  <c r="AE292" i="11"/>
  <c r="AF292" i="11"/>
  <c r="U262" i="11"/>
  <c r="AG262" i="11" s="1"/>
  <c r="AE230" i="11"/>
  <c r="T231" i="11"/>
  <c r="AD230" i="11"/>
  <c r="AB230" i="11"/>
  <c r="Z231" i="11" s="1"/>
  <c r="AI231" i="11"/>
  <c r="AA230" i="11"/>
  <c r="Y231" i="11" s="1"/>
  <c r="AF230" i="11"/>
  <c r="AJ412" i="11"/>
  <c r="AH412" i="11"/>
  <c r="AF230" i="15"/>
  <c r="T231" i="15"/>
  <c r="AA230" i="15"/>
  <c r="Y231" i="15" s="1"/>
  <c r="AE230" i="15"/>
  <c r="AB230" i="15"/>
  <c r="Z231" i="15" s="1"/>
  <c r="AI231" i="15"/>
  <c r="AD230" i="15"/>
  <c r="U414" i="15"/>
  <c r="AG414" i="15" s="1"/>
  <c r="V109" i="15"/>
  <c r="W109" i="15" s="1"/>
  <c r="AH261" i="11"/>
  <c r="AJ261" i="11"/>
  <c r="AB44" i="18"/>
  <c r="Z45" i="18" s="1"/>
  <c r="AA44" i="18"/>
  <c r="Y45" i="18" s="1"/>
  <c r="AI45" i="18"/>
  <c r="AD44" i="18"/>
  <c r="T45" i="18"/>
  <c r="AF44" i="18"/>
  <c r="AE44" i="18"/>
  <c r="AK43" i="11"/>
  <c r="AE76" i="18"/>
  <c r="AI77" i="18"/>
  <c r="AB76" i="18"/>
  <c r="Z77" i="18" s="1"/>
  <c r="AA76" i="18"/>
  <c r="Y77" i="18" s="1"/>
  <c r="AF76" i="18"/>
  <c r="T77" i="18"/>
  <c r="AD76" i="18"/>
  <c r="U76" i="11"/>
  <c r="AG76" i="11" s="1"/>
  <c r="U413" i="11"/>
  <c r="AG413" i="11" s="1"/>
  <c r="V44" i="21"/>
  <c r="W44" i="21" s="1"/>
  <c r="AH75" i="11"/>
  <c r="AJ75" i="11"/>
  <c r="AK108" i="21" l="1"/>
  <c r="AJ108" i="11"/>
  <c r="AK108" i="15"/>
  <c r="AK75" i="21"/>
  <c r="AJ44" i="15"/>
  <c r="AK108" i="18"/>
  <c r="AK76" i="15"/>
  <c r="AH261" i="15"/>
  <c r="AD109" i="21"/>
  <c r="AF109" i="21"/>
  <c r="AF76" i="21"/>
  <c r="T110" i="18"/>
  <c r="U110" i="18" s="1"/>
  <c r="AG110" i="18" s="1"/>
  <c r="AH108" i="11"/>
  <c r="AE230" i="18"/>
  <c r="AD77" i="15"/>
  <c r="AI110" i="18"/>
  <c r="AD109" i="18"/>
  <c r="AE109" i="21"/>
  <c r="AH44" i="15"/>
  <c r="AA76" i="21"/>
  <c r="Y77" i="21" s="1"/>
  <c r="AF77" i="15"/>
  <c r="AE109" i="18"/>
  <c r="AI110" i="21"/>
  <c r="AA77" i="15"/>
  <c r="Y78" i="15" s="1"/>
  <c r="AB109" i="18"/>
  <c r="Z110" i="18" s="1"/>
  <c r="T110" i="21"/>
  <c r="U110" i="21" s="1"/>
  <c r="AG110" i="21" s="1"/>
  <c r="AA109" i="18"/>
  <c r="Y110" i="18" s="1"/>
  <c r="AB109" i="21"/>
  <c r="Z110" i="21" s="1"/>
  <c r="T78" i="15"/>
  <c r="U78" i="15" s="1"/>
  <c r="AG78" i="15" s="1"/>
  <c r="AE76" i="21"/>
  <c r="AI45" i="11"/>
  <c r="AB230" i="18"/>
  <c r="Z231" i="18" s="1"/>
  <c r="AD230" i="18"/>
  <c r="AJ261" i="15"/>
  <c r="AE77" i="15"/>
  <c r="T77" i="21"/>
  <c r="U77" i="21" s="1"/>
  <c r="AG77" i="21" s="1"/>
  <c r="AA230" i="18"/>
  <c r="Y231" i="18" s="1"/>
  <c r="AD76" i="21"/>
  <c r="T45" i="11"/>
  <c r="U45" i="11" s="1"/>
  <c r="AG45" i="11" s="1"/>
  <c r="AK76" i="5"/>
  <c r="AA44" i="11"/>
  <c r="Y45" i="11" s="1"/>
  <c r="AB76" i="21"/>
  <c r="Z77" i="21" s="1"/>
  <c r="AF44" i="11"/>
  <c r="T231" i="18"/>
  <c r="U231" i="18" s="1"/>
  <c r="AG231" i="18" s="1"/>
  <c r="V77" i="5"/>
  <c r="W77" i="5" s="1"/>
  <c r="AA77" i="5" s="1"/>
  <c r="Y78" i="5" s="1"/>
  <c r="AA109" i="5"/>
  <c r="Y110" i="5" s="1"/>
  <c r="AB109" i="5"/>
  <c r="Z110" i="5" s="1"/>
  <c r="AI231" i="18"/>
  <c r="AD44" i="11"/>
  <c r="AB77" i="15"/>
  <c r="Z78" i="15" s="1"/>
  <c r="AB44" i="11"/>
  <c r="Z45" i="11" s="1"/>
  <c r="V414" i="15"/>
  <c r="W414" i="15" s="1"/>
  <c r="AF414" i="15" s="1"/>
  <c r="V109" i="11"/>
  <c r="W109" i="11" s="1"/>
  <c r="AA109" i="11" s="1"/>
  <c r="Y110" i="11" s="1"/>
  <c r="T110" i="5"/>
  <c r="U110" i="5" s="1"/>
  <c r="AG110" i="5" s="1"/>
  <c r="AG262" i="15"/>
  <c r="V262" i="15"/>
  <c r="W262" i="15" s="1"/>
  <c r="T263" i="15" s="1"/>
  <c r="AI110" i="5"/>
  <c r="AD109" i="5"/>
  <c r="AJ109" i="5" s="1"/>
  <c r="AF109" i="5"/>
  <c r="AB230" i="21"/>
  <c r="Z231" i="21" s="1"/>
  <c r="AI231" i="21"/>
  <c r="T231" i="21"/>
  <c r="AA230" i="21"/>
  <c r="Y231" i="21" s="1"/>
  <c r="AF230" i="21"/>
  <c r="AD230" i="21"/>
  <c r="AE230" i="21"/>
  <c r="AH412" i="21"/>
  <c r="AJ412" i="21"/>
  <c r="U45" i="5"/>
  <c r="AG45" i="5" s="1"/>
  <c r="V413" i="11"/>
  <c r="W413" i="11" s="1"/>
  <c r="T414" i="11" s="1"/>
  <c r="U262" i="21"/>
  <c r="AG262" i="21" s="1"/>
  <c r="AH261" i="21"/>
  <c r="AJ261" i="21"/>
  <c r="V76" i="11"/>
  <c r="W76" i="11" s="1"/>
  <c r="AE76" i="11" s="1"/>
  <c r="AI414" i="18"/>
  <c r="T414" i="18"/>
  <c r="AD413" i="18"/>
  <c r="AB413" i="18"/>
  <c r="Z414" i="18" s="1"/>
  <c r="AF413" i="18"/>
  <c r="AE413" i="18"/>
  <c r="AA413" i="18"/>
  <c r="Y414" i="18" s="1"/>
  <c r="AH292" i="18"/>
  <c r="AJ292" i="18"/>
  <c r="AA292" i="21"/>
  <c r="Y293" i="21" s="1"/>
  <c r="AI293" i="21"/>
  <c r="AE292" i="21"/>
  <c r="AF292" i="21"/>
  <c r="AB292" i="21"/>
  <c r="Z293" i="21" s="1"/>
  <c r="T293" i="21"/>
  <c r="AD292" i="21"/>
  <c r="V262" i="11"/>
  <c r="W262" i="11" s="1"/>
  <c r="AE262" i="11" s="1"/>
  <c r="AH44" i="5"/>
  <c r="AJ44" i="5"/>
  <c r="V262" i="18"/>
  <c r="W262" i="18" s="1"/>
  <c r="AK261" i="18"/>
  <c r="U413" i="21"/>
  <c r="AG413" i="21" s="1"/>
  <c r="U293" i="18"/>
  <c r="AG293" i="18" s="1"/>
  <c r="AH76" i="18"/>
  <c r="AJ76" i="18"/>
  <c r="AH230" i="15"/>
  <c r="AJ230" i="15"/>
  <c r="U293" i="11"/>
  <c r="AG293" i="11" s="1"/>
  <c r="AK75" i="11"/>
  <c r="U77" i="18"/>
  <c r="AG77" i="18" s="1"/>
  <c r="AD109" i="15"/>
  <c r="AI110" i="15"/>
  <c r="T110" i="15"/>
  <c r="AF109" i="15"/>
  <c r="AE109" i="15"/>
  <c r="AB109" i="15"/>
  <c r="Z110" i="15" s="1"/>
  <c r="AA109" i="15"/>
  <c r="Y110" i="15" s="1"/>
  <c r="U45" i="18"/>
  <c r="AG45" i="18" s="1"/>
  <c r="U231" i="15"/>
  <c r="AG231" i="15" s="1"/>
  <c r="AH230" i="11"/>
  <c r="AJ230" i="11"/>
  <c r="AH292" i="11"/>
  <c r="AJ292" i="11"/>
  <c r="AA44" i="21"/>
  <c r="Y45" i="21" s="1"/>
  <c r="AI45" i="21"/>
  <c r="AE44" i="21"/>
  <c r="AD44" i="21"/>
  <c r="T45" i="21"/>
  <c r="AF44" i="21"/>
  <c r="AB44" i="21"/>
  <c r="Z45" i="21" s="1"/>
  <c r="AK261" i="11"/>
  <c r="V45" i="15"/>
  <c r="W45" i="15" s="1"/>
  <c r="AH44" i="18"/>
  <c r="AJ44" i="18"/>
  <c r="U231" i="11"/>
  <c r="AG231" i="11" s="1"/>
  <c r="AH292" i="15"/>
  <c r="AJ292" i="15"/>
  <c r="AK412" i="11"/>
  <c r="U293" i="15"/>
  <c r="AG293" i="15" s="1"/>
  <c r="AK413" i="15"/>
  <c r="AH230" i="18" l="1"/>
  <c r="AJ109" i="21"/>
  <c r="AK108" i="11"/>
  <c r="AK44" i="15"/>
  <c r="AK261" i="15"/>
  <c r="AJ109" i="18"/>
  <c r="AH109" i="21"/>
  <c r="AH109" i="18"/>
  <c r="AE109" i="11"/>
  <c r="AH76" i="21"/>
  <c r="AF77" i="5"/>
  <c r="AI414" i="11"/>
  <c r="AE413" i="11"/>
  <c r="AB413" i="11"/>
  <c r="Z414" i="11" s="1"/>
  <c r="AI263" i="15"/>
  <c r="AJ230" i="18"/>
  <c r="AJ77" i="15"/>
  <c r="AA262" i="15"/>
  <c r="Y263" i="15" s="1"/>
  <c r="AD414" i="15"/>
  <c r="AJ76" i="21"/>
  <c r="AI78" i="5"/>
  <c r="AB262" i="15"/>
  <c r="Z263" i="15" s="1"/>
  <c r="AD262" i="15"/>
  <c r="AI415" i="15"/>
  <c r="AH44" i="11"/>
  <c r="AH77" i="15"/>
  <c r="AE414" i="15"/>
  <c r="T415" i="15"/>
  <c r="U415" i="15" s="1"/>
  <c r="AG415" i="15" s="1"/>
  <c r="AB414" i="15"/>
  <c r="Z415" i="15" s="1"/>
  <c r="AA76" i="11"/>
  <c r="Y77" i="11" s="1"/>
  <c r="AD76" i="11"/>
  <c r="AJ76" i="11" s="1"/>
  <c r="T78" i="5"/>
  <c r="U78" i="5" s="1"/>
  <c r="AG78" i="5" s="1"/>
  <c r="AB77" i="5"/>
  <c r="Z78" i="5" s="1"/>
  <c r="AD77" i="5"/>
  <c r="AH109" i="5"/>
  <c r="AK109" i="5" s="1"/>
  <c r="AE77" i="5"/>
  <c r="AA413" i="11"/>
  <c r="Y414" i="11" s="1"/>
  <c r="AE262" i="15"/>
  <c r="AF109" i="11"/>
  <c r="AF76" i="11"/>
  <c r="AF262" i="15"/>
  <c r="AB109" i="11"/>
  <c r="Z110" i="11" s="1"/>
  <c r="AA262" i="11"/>
  <c r="Y263" i="11" s="1"/>
  <c r="AD109" i="11"/>
  <c r="AI110" i="11"/>
  <c r="AJ44" i="11"/>
  <c r="V293" i="18"/>
  <c r="W293" i="18" s="1"/>
  <c r="AF293" i="18" s="1"/>
  <c r="T110" i="11"/>
  <c r="U110" i="11" s="1"/>
  <c r="AG110" i="11" s="1"/>
  <c r="AA414" i="15"/>
  <c r="Y415" i="15" s="1"/>
  <c r="AK292" i="18"/>
  <c r="V45" i="5"/>
  <c r="W45" i="5" s="1"/>
  <c r="AB45" i="5" s="1"/>
  <c r="Z46" i="5" s="1"/>
  <c r="AI263" i="11"/>
  <c r="AF262" i="11"/>
  <c r="V110" i="18"/>
  <c r="W110" i="18" s="1"/>
  <c r="AA110" i="18" s="1"/>
  <c r="Y111" i="18" s="1"/>
  <c r="AF413" i="11"/>
  <c r="V110" i="21"/>
  <c r="W110" i="21" s="1"/>
  <c r="AI111" i="21" s="1"/>
  <c r="T77" i="11"/>
  <c r="U77" i="11" s="1"/>
  <c r="AG77" i="11" s="1"/>
  <c r="T263" i="11"/>
  <c r="U263" i="11" s="1"/>
  <c r="AG263" i="11" s="1"/>
  <c r="AB262" i="11"/>
  <c r="Z263" i="11" s="1"/>
  <c r="V262" i="21"/>
  <c r="W262" i="21" s="1"/>
  <c r="T263" i="21" s="1"/>
  <c r="AB76" i="11"/>
  <c r="Z77" i="11" s="1"/>
  <c r="AD262" i="11"/>
  <c r="AJ262" i="11" s="1"/>
  <c r="AI77" i="11"/>
  <c r="V77" i="21"/>
  <c r="W77" i="21" s="1"/>
  <c r="AB77" i="21" s="1"/>
  <c r="Z78" i="21" s="1"/>
  <c r="AK261" i="21"/>
  <c r="AH413" i="18"/>
  <c r="AJ413" i="18"/>
  <c r="U414" i="18"/>
  <c r="AG414" i="18" s="1"/>
  <c r="V110" i="5"/>
  <c r="W110" i="5" s="1"/>
  <c r="U231" i="21"/>
  <c r="AG231" i="21" s="1"/>
  <c r="AB262" i="18"/>
  <c r="Z263" i="18" s="1"/>
  <c r="T263" i="18"/>
  <c r="AI263" i="18"/>
  <c r="AE262" i="18"/>
  <c r="AA262" i="18"/>
  <c r="Y263" i="18" s="1"/>
  <c r="AD262" i="18"/>
  <c r="AF262" i="18"/>
  <c r="V293" i="15"/>
  <c r="W293" i="15" s="1"/>
  <c r="AA293" i="15" s="1"/>
  <c r="Y294" i="15" s="1"/>
  <c r="AD413" i="11"/>
  <c r="V45" i="18"/>
  <c r="W45" i="18" s="1"/>
  <c r="T46" i="18" s="1"/>
  <c r="V413" i="21"/>
  <c r="W413" i="21" s="1"/>
  <c r="AK44" i="5"/>
  <c r="AK412" i="21"/>
  <c r="AH292" i="21"/>
  <c r="AJ292" i="21"/>
  <c r="U293" i="21"/>
  <c r="AG293" i="21" s="1"/>
  <c r="AH230" i="21"/>
  <c r="AJ230" i="21"/>
  <c r="V231" i="18"/>
  <c r="W231" i="18" s="1"/>
  <c r="AH109" i="15"/>
  <c r="AJ109" i="15"/>
  <c r="V293" i="11"/>
  <c r="W293" i="11" s="1"/>
  <c r="V45" i="11"/>
  <c r="W45" i="11" s="1"/>
  <c r="AI46" i="15"/>
  <c r="AD45" i="15"/>
  <c r="T46" i="15"/>
  <c r="AF45" i="15"/>
  <c r="AE45" i="15"/>
  <c r="AB45" i="15"/>
  <c r="Z46" i="15" s="1"/>
  <c r="AA45" i="15"/>
  <c r="Y46" i="15" s="1"/>
  <c r="U414" i="11"/>
  <c r="AG414" i="11" s="1"/>
  <c r="AK292" i="11"/>
  <c r="V78" i="15"/>
  <c r="W78" i="15" s="1"/>
  <c r="AK292" i="15"/>
  <c r="AK44" i="18"/>
  <c r="AK230" i="15"/>
  <c r="U263" i="15"/>
  <c r="AG263" i="15" s="1"/>
  <c r="U45" i="21"/>
  <c r="AG45" i="21" s="1"/>
  <c r="V231" i="11"/>
  <c r="W231" i="11" s="1"/>
  <c r="AH44" i="21"/>
  <c r="AJ44" i="21"/>
  <c r="AK230" i="11"/>
  <c r="V231" i="15"/>
  <c r="W231" i="15" s="1"/>
  <c r="V77" i="18"/>
  <c r="W77" i="18" s="1"/>
  <c r="U110" i="15"/>
  <c r="AG110" i="15" s="1"/>
  <c r="AK76" i="18"/>
  <c r="AK230" i="18" l="1"/>
  <c r="AK109" i="21"/>
  <c r="AK109" i="18"/>
  <c r="AJ109" i="11"/>
  <c r="AJ413" i="11"/>
  <c r="AH76" i="11"/>
  <c r="AK76" i="11" s="1"/>
  <c r="AK44" i="11"/>
  <c r="AK76" i="21"/>
  <c r="AH414" i="15"/>
  <c r="AK77" i="15"/>
  <c r="AI111" i="18"/>
  <c r="AH262" i="11"/>
  <c r="AK262" i="11" s="1"/>
  <c r="AD110" i="21"/>
  <c r="AI78" i="21"/>
  <c r="AJ77" i="5"/>
  <c r="AB293" i="18"/>
  <c r="Z294" i="18" s="1"/>
  <c r="AA110" i="21"/>
  <c r="Y111" i="21" s="1"/>
  <c r="AH77" i="5"/>
  <c r="AH109" i="11"/>
  <c r="AJ414" i="15"/>
  <c r="AE293" i="18"/>
  <c r="AH262" i="15"/>
  <c r="AI294" i="18"/>
  <c r="T294" i="15"/>
  <c r="U294" i="15" s="1"/>
  <c r="AG294" i="15" s="1"/>
  <c r="AA77" i="21"/>
  <c r="Y78" i="21" s="1"/>
  <c r="AD77" i="21"/>
  <c r="AF77" i="21"/>
  <c r="AE77" i="21"/>
  <c r="AA45" i="18"/>
  <c r="Y46" i="18" s="1"/>
  <c r="AB110" i="21"/>
  <c r="Z111" i="21" s="1"/>
  <c r="AI294" i="15"/>
  <c r="AJ262" i="15"/>
  <c r="AE45" i="5"/>
  <c r="AI263" i="21"/>
  <c r="AF45" i="5"/>
  <c r="AA293" i="18"/>
  <c r="Y294" i="18" s="1"/>
  <c r="T294" i="18"/>
  <c r="U294" i="18" s="1"/>
  <c r="AG294" i="18" s="1"/>
  <c r="AF262" i="21"/>
  <c r="AD293" i="18"/>
  <c r="AE110" i="21"/>
  <c r="AD110" i="18"/>
  <c r="V231" i="21"/>
  <c r="W231" i="21" s="1"/>
  <c r="AI232" i="21" s="1"/>
  <c r="AF293" i="15"/>
  <c r="T111" i="21"/>
  <c r="U111" i="21" s="1"/>
  <c r="AG111" i="21" s="1"/>
  <c r="T46" i="5"/>
  <c r="U46" i="5" s="1"/>
  <c r="AG46" i="5" s="1"/>
  <c r="V293" i="21"/>
  <c r="W293" i="21" s="1"/>
  <c r="AA293" i="21" s="1"/>
  <c r="Y294" i="21" s="1"/>
  <c r="AE293" i="15"/>
  <c r="AF110" i="21"/>
  <c r="AH413" i="11"/>
  <c r="AB110" i="18"/>
  <c r="Z111" i="18" s="1"/>
  <c r="AE110" i="18"/>
  <c r="AD45" i="5"/>
  <c r="AB262" i="21"/>
  <c r="Z263" i="21" s="1"/>
  <c r="T78" i="21"/>
  <c r="U78" i="21" s="1"/>
  <c r="AG78" i="21" s="1"/>
  <c r="V110" i="11"/>
  <c r="W110" i="11" s="1"/>
  <c r="T111" i="11" s="1"/>
  <c r="AB293" i="15"/>
  <c r="Z294" i="15" s="1"/>
  <c r="AF110" i="18"/>
  <c r="AI46" i="5"/>
  <c r="AD262" i="21"/>
  <c r="AB45" i="18"/>
  <c r="Z46" i="18" s="1"/>
  <c r="AD293" i="15"/>
  <c r="T111" i="18"/>
  <c r="U111" i="18" s="1"/>
  <c r="AG111" i="18" s="1"/>
  <c r="AA45" i="5"/>
  <c r="Y46" i="5" s="1"/>
  <c r="AE262" i="21"/>
  <c r="AA262" i="21"/>
  <c r="Y263" i="21" s="1"/>
  <c r="V110" i="15"/>
  <c r="W110" i="15" s="1"/>
  <c r="T111" i="15" s="1"/>
  <c r="V45" i="21"/>
  <c r="W45" i="21" s="1"/>
  <c r="AE45" i="21" s="1"/>
  <c r="T232" i="18"/>
  <c r="AI232" i="18"/>
  <c r="AA231" i="18"/>
  <c r="Y232" i="18" s="1"/>
  <c r="AF231" i="18"/>
  <c r="AE231" i="18"/>
  <c r="AD231" i="18"/>
  <c r="AB231" i="18"/>
  <c r="Z232" i="18" s="1"/>
  <c r="AD45" i="18"/>
  <c r="V263" i="15"/>
  <c r="W263" i="15" s="1"/>
  <c r="AB263" i="15" s="1"/>
  <c r="Z264" i="15" s="1"/>
  <c r="AE45" i="18"/>
  <c r="AK292" i="21"/>
  <c r="AF45" i="18"/>
  <c r="AH262" i="18"/>
  <c r="AJ262" i="18"/>
  <c r="V263" i="11"/>
  <c r="W263" i="11" s="1"/>
  <c r="AF263" i="11" s="1"/>
  <c r="T111" i="5"/>
  <c r="AE110" i="5"/>
  <c r="AI111" i="5"/>
  <c r="AF110" i="5"/>
  <c r="AD110" i="5"/>
  <c r="AA110" i="5"/>
  <c r="Y111" i="5" s="1"/>
  <c r="AB110" i="5"/>
  <c r="Z111" i="5" s="1"/>
  <c r="AK413" i="18"/>
  <c r="V414" i="18"/>
  <c r="W414" i="18" s="1"/>
  <c r="V77" i="11"/>
  <c r="W77" i="11" s="1"/>
  <c r="AI78" i="11" s="1"/>
  <c r="AI46" i="18"/>
  <c r="AK230" i="21"/>
  <c r="AE413" i="21"/>
  <c r="AI414" i="21"/>
  <c r="AB413" i="21"/>
  <c r="Z414" i="21" s="1"/>
  <c r="AD413" i="21"/>
  <c r="AA413" i="21"/>
  <c r="Y414" i="21" s="1"/>
  <c r="T414" i="21"/>
  <c r="AF413" i="21"/>
  <c r="U263" i="21"/>
  <c r="AG263" i="21" s="1"/>
  <c r="V78" i="5"/>
  <c r="W78" i="5" s="1"/>
  <c r="U263" i="18"/>
  <c r="AG263" i="18" s="1"/>
  <c r="AK44" i="21"/>
  <c r="AF45" i="11"/>
  <c r="AB45" i="11"/>
  <c r="Z46" i="11" s="1"/>
  <c r="AA45" i="11"/>
  <c r="Y46" i="11" s="1"/>
  <c r="AI46" i="11"/>
  <c r="T46" i="11"/>
  <c r="AD45" i="11"/>
  <c r="AE45" i="11"/>
  <c r="AA78" i="15"/>
  <c r="Y79" i="15" s="1"/>
  <c r="AB78" i="15"/>
  <c r="Z79" i="15" s="1"/>
  <c r="AD78" i="15"/>
  <c r="T79" i="15"/>
  <c r="AI79" i="15"/>
  <c r="AE78" i="15"/>
  <c r="AF78" i="15"/>
  <c r="U46" i="18"/>
  <c r="AG46" i="18" s="1"/>
  <c r="AF231" i="11"/>
  <c r="AE231" i="11"/>
  <c r="AA231" i="11"/>
  <c r="Y232" i="11" s="1"/>
  <c r="AI232" i="11"/>
  <c r="T232" i="11"/>
  <c r="AB231" i="11"/>
  <c r="Z232" i="11" s="1"/>
  <c r="AD231" i="11"/>
  <c r="AB293" i="11"/>
  <c r="Z294" i="11" s="1"/>
  <c r="AF293" i="11"/>
  <c r="AI294" i="11"/>
  <c r="AD293" i="11"/>
  <c r="AA293" i="11"/>
  <c r="Y294" i="11" s="1"/>
  <c r="T294" i="11"/>
  <c r="AE293" i="11"/>
  <c r="U46" i="15"/>
  <c r="AG46" i="15" s="1"/>
  <c r="AK109" i="15"/>
  <c r="T78" i="18"/>
  <c r="AE77" i="18"/>
  <c r="AD77" i="18"/>
  <c r="AB77" i="18"/>
  <c r="Z78" i="18" s="1"/>
  <c r="AF77" i="18"/>
  <c r="AI78" i="18"/>
  <c r="AA77" i="18"/>
  <c r="Y78" i="18" s="1"/>
  <c r="AH45" i="15"/>
  <c r="AJ45" i="15"/>
  <c r="V415" i="15"/>
  <c r="W415" i="15" s="1"/>
  <c r="AI232" i="15"/>
  <c r="AD231" i="15"/>
  <c r="AB231" i="15"/>
  <c r="Z232" i="15" s="1"/>
  <c r="AE231" i="15"/>
  <c r="AA231" i="15"/>
  <c r="Y232" i="15" s="1"/>
  <c r="AF231" i="15"/>
  <c r="T232" i="15"/>
  <c r="V414" i="11"/>
  <c r="W414" i="11" s="1"/>
  <c r="T294" i="21" l="1"/>
  <c r="U294" i="21" s="1"/>
  <c r="AG294" i="21" s="1"/>
  <c r="AF231" i="21"/>
  <c r="AK414" i="15"/>
  <c r="AK413" i="11"/>
  <c r="AK109" i="11"/>
  <c r="AE110" i="15"/>
  <c r="AB293" i="21"/>
  <c r="Z294" i="21" s="1"/>
  <c r="AB110" i="15"/>
  <c r="Z111" i="15" s="1"/>
  <c r="AI111" i="15"/>
  <c r="AK262" i="15"/>
  <c r="AA110" i="15"/>
  <c r="Y111" i="15" s="1"/>
  <c r="AI294" i="21"/>
  <c r="AI111" i="11"/>
  <c r="AE293" i="21"/>
  <c r="T46" i="21"/>
  <c r="U46" i="21" s="1"/>
  <c r="AG46" i="21" s="1"/>
  <c r="AF110" i="15"/>
  <c r="AB110" i="11"/>
  <c r="Z111" i="11" s="1"/>
  <c r="AD45" i="21"/>
  <c r="AJ45" i="21" s="1"/>
  <c r="AB45" i="21"/>
  <c r="Z46" i="21" s="1"/>
  <c r="AH110" i="21"/>
  <c r="AE110" i="11"/>
  <c r="AD110" i="11"/>
  <c r="AA110" i="11"/>
  <c r="Y111" i="11" s="1"/>
  <c r="AJ110" i="21"/>
  <c r="AF110" i="11"/>
  <c r="AK77" i="5"/>
  <c r="AA45" i="21"/>
  <c r="Y46" i="21" s="1"/>
  <c r="AI46" i="21"/>
  <c r="AH45" i="18"/>
  <c r="AE77" i="11"/>
  <c r="AH45" i="5"/>
  <c r="AJ77" i="21"/>
  <c r="AD110" i="15"/>
  <c r="AD293" i="21"/>
  <c r="AD231" i="21"/>
  <c r="AH110" i="18"/>
  <c r="AH77" i="21"/>
  <c r="AF293" i="21"/>
  <c r="AH293" i="15"/>
  <c r="AH293" i="18"/>
  <c r="AJ293" i="18"/>
  <c r="AA231" i="21"/>
  <c r="Y232" i="21" s="1"/>
  <c r="T232" i="21"/>
  <c r="U232" i="21" s="1"/>
  <c r="AG232" i="21" s="1"/>
  <c r="AJ262" i="21"/>
  <c r="AD77" i="11"/>
  <c r="AB231" i="21"/>
  <c r="Z232" i="21" s="1"/>
  <c r="AE231" i="21"/>
  <c r="AJ110" i="18"/>
  <c r="T78" i="11"/>
  <c r="U78" i="11" s="1"/>
  <c r="AJ293" i="15"/>
  <c r="AF77" i="11"/>
  <c r="AJ45" i="18"/>
  <c r="AA77" i="11"/>
  <c r="Y78" i="11" s="1"/>
  <c r="V46" i="18"/>
  <c r="W46" i="18" s="1"/>
  <c r="AI47" i="18" s="1"/>
  <c r="AH262" i="21"/>
  <c r="AD263" i="11"/>
  <c r="AI264" i="11"/>
  <c r="T264" i="15"/>
  <c r="U264" i="15" s="1"/>
  <c r="AG264" i="15" s="1"/>
  <c r="AA263" i="15"/>
  <c r="Y264" i="15" s="1"/>
  <c r="AF45" i="21"/>
  <c r="AF263" i="15"/>
  <c r="AE263" i="11"/>
  <c r="T264" i="11"/>
  <c r="U264" i="11" s="1"/>
  <c r="AG264" i="11" s="1"/>
  <c r="AJ45" i="5"/>
  <c r="AA263" i="11"/>
  <c r="Y264" i="11" s="1"/>
  <c r="V263" i="21"/>
  <c r="W263" i="21" s="1"/>
  <c r="AB263" i="21" s="1"/>
  <c r="Z264" i="21" s="1"/>
  <c r="AB263" i="11"/>
  <c r="Z264" i="11" s="1"/>
  <c r="AD263" i="15"/>
  <c r="V294" i="18"/>
  <c r="W294" i="18" s="1"/>
  <c r="T295" i="18" s="1"/>
  <c r="AB77" i="11"/>
  <c r="Z78" i="11" s="1"/>
  <c r="AE263" i="15"/>
  <c r="V46" i="15"/>
  <c r="W46" i="15" s="1"/>
  <c r="AA46" i="15" s="1"/>
  <c r="Y47" i="15" s="1"/>
  <c r="V263" i="18"/>
  <c r="W263" i="18" s="1"/>
  <c r="AD263" i="18" s="1"/>
  <c r="AI264" i="15"/>
  <c r="V46" i="5"/>
  <c r="W46" i="5" s="1"/>
  <c r="AE78" i="5"/>
  <c r="AA78" i="5"/>
  <c r="Y79" i="5" s="1"/>
  <c r="AF78" i="5"/>
  <c r="T79" i="5"/>
  <c r="AB78" i="5"/>
  <c r="Z79" i="5" s="1"/>
  <c r="AI79" i="5"/>
  <c r="AD78" i="5"/>
  <c r="U111" i="5"/>
  <c r="AG111" i="5" s="1"/>
  <c r="AK262" i="18"/>
  <c r="V111" i="18"/>
  <c r="W111" i="18" s="1"/>
  <c r="AD111" i="18" s="1"/>
  <c r="U232" i="18"/>
  <c r="AG232" i="18" s="1"/>
  <c r="U414" i="21"/>
  <c r="AG414" i="21" s="1"/>
  <c r="AF414" i="18"/>
  <c r="AD414" i="18"/>
  <c r="AE414" i="18"/>
  <c r="T415" i="18"/>
  <c r="AA414" i="18"/>
  <c r="Y415" i="18" s="1"/>
  <c r="AB414" i="18"/>
  <c r="Z415" i="18" s="1"/>
  <c r="AI415" i="18"/>
  <c r="AH110" i="5"/>
  <c r="AJ110" i="5"/>
  <c r="AJ413" i="21"/>
  <c r="AH413" i="21"/>
  <c r="AH231" i="18"/>
  <c r="AJ231" i="18"/>
  <c r="V78" i="21"/>
  <c r="W78" i="21" s="1"/>
  <c r="AI79" i="21" s="1"/>
  <c r="V111" i="21"/>
  <c r="W111" i="21" s="1"/>
  <c r="AE111" i="21" s="1"/>
  <c r="AA415" i="15"/>
  <c r="Y416" i="15" s="1"/>
  <c r="T416" i="15"/>
  <c r="AF415" i="15"/>
  <c r="AE415" i="15"/>
  <c r="AD415" i="15"/>
  <c r="AB415" i="15"/>
  <c r="Z416" i="15" s="1"/>
  <c r="AI416" i="15"/>
  <c r="U111" i="15"/>
  <c r="AG111" i="15" s="1"/>
  <c r="U294" i="11"/>
  <c r="AG294" i="11" s="1"/>
  <c r="AH231" i="11"/>
  <c r="AJ231" i="11"/>
  <c r="U232" i="15"/>
  <c r="AG232" i="15" s="1"/>
  <c r="AH45" i="11"/>
  <c r="AJ45" i="11"/>
  <c r="U111" i="11"/>
  <c r="AG111" i="11" s="1"/>
  <c r="V294" i="15"/>
  <c r="W294" i="15" s="1"/>
  <c r="AH293" i="11"/>
  <c r="AJ293" i="11"/>
  <c r="U232" i="11"/>
  <c r="AG232" i="11" s="1"/>
  <c r="U46" i="11"/>
  <c r="AG46" i="11" s="1"/>
  <c r="AH77" i="18"/>
  <c r="AJ77" i="18"/>
  <c r="U79" i="15"/>
  <c r="AG79" i="15" s="1"/>
  <c r="AH78" i="15"/>
  <c r="AJ78" i="15"/>
  <c r="AK45" i="15"/>
  <c r="U78" i="18"/>
  <c r="AG78" i="18" s="1"/>
  <c r="AD414" i="11"/>
  <c r="AE414" i="11"/>
  <c r="AF414" i="11"/>
  <c r="AB414" i="11"/>
  <c r="Z415" i="11" s="1"/>
  <c r="AI415" i="11"/>
  <c r="T415" i="11"/>
  <c r="AA414" i="11"/>
  <c r="Y415" i="11" s="1"/>
  <c r="AH231" i="15"/>
  <c r="AJ231" i="15"/>
  <c r="AK45" i="5" l="1"/>
  <c r="AJ293" i="21"/>
  <c r="AJ110" i="15"/>
  <c r="AH45" i="21"/>
  <c r="AK45" i="21" s="1"/>
  <c r="AH231" i="21"/>
  <c r="AJ110" i="11"/>
  <c r="AK110" i="21"/>
  <c r="AK110" i="18"/>
  <c r="AH110" i="11"/>
  <c r="AJ231" i="21"/>
  <c r="AE46" i="15"/>
  <c r="AH110" i="15"/>
  <c r="AK77" i="21"/>
  <c r="AK45" i="18"/>
  <c r="AB46" i="18"/>
  <c r="Z47" i="18" s="1"/>
  <c r="AA111" i="18"/>
  <c r="Y112" i="18" s="1"/>
  <c r="AK293" i="15"/>
  <c r="AH293" i="21"/>
  <c r="AK293" i="18"/>
  <c r="AF46" i="15"/>
  <c r="AI47" i="15"/>
  <c r="AG78" i="11"/>
  <c r="V78" i="11"/>
  <c r="W78" i="11" s="1"/>
  <c r="T79" i="11" s="1"/>
  <c r="T47" i="18"/>
  <c r="U47" i="18" s="1"/>
  <c r="AG47" i="18" s="1"/>
  <c r="AD111" i="21"/>
  <c r="AJ111" i="21" s="1"/>
  <c r="AH77" i="11"/>
  <c r="AI112" i="21"/>
  <c r="AK262" i="21"/>
  <c r="AD46" i="15"/>
  <c r="AB263" i="18"/>
  <c r="Z264" i="18" s="1"/>
  <c r="AH263" i="11"/>
  <c r="AA263" i="21"/>
  <c r="Y264" i="21" s="1"/>
  <c r="AA294" i="18"/>
  <c r="Y295" i="18" s="1"/>
  <c r="AB111" i="21"/>
  <c r="Z112" i="21" s="1"/>
  <c r="AB294" i="18"/>
  <c r="Z295" i="18" s="1"/>
  <c r="AJ77" i="11"/>
  <c r="AD46" i="18"/>
  <c r="T112" i="18"/>
  <c r="U112" i="18" s="1"/>
  <c r="AG112" i="18" s="1"/>
  <c r="AJ263" i="11"/>
  <c r="AE46" i="18"/>
  <c r="AE111" i="18"/>
  <c r="AJ111" i="18" s="1"/>
  <c r="AF46" i="18"/>
  <c r="AF111" i="18"/>
  <c r="AB111" i="18"/>
  <c r="Z112" i="18" s="1"/>
  <c r="AA46" i="18"/>
  <c r="Y47" i="18" s="1"/>
  <c r="AI112" i="18"/>
  <c r="AI295" i="18"/>
  <c r="AH263" i="15"/>
  <c r="AF294" i="18"/>
  <c r="AE294" i="18"/>
  <c r="AK413" i="21"/>
  <c r="T264" i="21"/>
  <c r="U264" i="21" s="1"/>
  <c r="AG264" i="21" s="1"/>
  <c r="AI264" i="21"/>
  <c r="AD263" i="21"/>
  <c r="T47" i="15"/>
  <c r="U47" i="15" s="1"/>
  <c r="AG47" i="15" s="1"/>
  <c r="AE263" i="21"/>
  <c r="AB46" i="15"/>
  <c r="Z47" i="15" s="1"/>
  <c r="AF263" i="21"/>
  <c r="AD294" i="18"/>
  <c r="AF263" i="18"/>
  <c r="AA263" i="18"/>
  <c r="Y264" i="18" s="1"/>
  <c r="AI264" i="18"/>
  <c r="AE263" i="18"/>
  <c r="AJ263" i="18" s="1"/>
  <c r="T264" i="18"/>
  <c r="U264" i="18" s="1"/>
  <c r="AG264" i="18" s="1"/>
  <c r="AA111" i="21"/>
  <c r="Y112" i="21" s="1"/>
  <c r="AJ263" i="15"/>
  <c r="AF111" i="21"/>
  <c r="T112" i="21"/>
  <c r="U112" i="21" s="1"/>
  <c r="AG112" i="21" s="1"/>
  <c r="V264" i="15"/>
  <c r="W264" i="15" s="1"/>
  <c r="AD264" i="15" s="1"/>
  <c r="AD78" i="21"/>
  <c r="V111" i="5"/>
  <c r="W111" i="5" s="1"/>
  <c r="AA111" i="5" s="1"/>
  <c r="Y112" i="5" s="1"/>
  <c r="V294" i="11"/>
  <c r="W294" i="11" s="1"/>
  <c r="T295" i="11" s="1"/>
  <c r="AF78" i="21"/>
  <c r="T79" i="21"/>
  <c r="U79" i="21" s="1"/>
  <c r="AG79" i="21" s="1"/>
  <c r="AK110" i="5"/>
  <c r="AH414" i="18"/>
  <c r="AJ414" i="18"/>
  <c r="V414" i="21"/>
  <c r="W414" i="21" s="1"/>
  <c r="V232" i="18"/>
  <c r="W232" i="18" s="1"/>
  <c r="V232" i="21"/>
  <c r="W232" i="21" s="1"/>
  <c r="AE78" i="21"/>
  <c r="AH78" i="5"/>
  <c r="AJ78" i="5"/>
  <c r="AA78" i="21"/>
  <c r="Y79" i="21" s="1"/>
  <c r="AH414" i="11"/>
  <c r="V232" i="11"/>
  <c r="W232" i="11" s="1"/>
  <c r="AF232" i="11" s="1"/>
  <c r="AB78" i="21"/>
  <c r="Z79" i="21" s="1"/>
  <c r="T47" i="5"/>
  <c r="AD46" i="5"/>
  <c r="AI47" i="5"/>
  <c r="AB46" i="5"/>
  <c r="Z47" i="5" s="1"/>
  <c r="AF46" i="5"/>
  <c r="AE46" i="5"/>
  <c r="AA46" i="5"/>
  <c r="Y47" i="5" s="1"/>
  <c r="V79" i="15"/>
  <c r="W79" i="15" s="1"/>
  <c r="T80" i="15" s="1"/>
  <c r="AK231" i="18"/>
  <c r="V294" i="21"/>
  <c r="W294" i="21" s="1"/>
  <c r="U79" i="5"/>
  <c r="AG79" i="5" s="1"/>
  <c r="U295" i="18"/>
  <c r="AG295" i="18" s="1"/>
  <c r="U415" i="18"/>
  <c r="AG415" i="18" s="1"/>
  <c r="AK78" i="15"/>
  <c r="AK45" i="11"/>
  <c r="AK293" i="11"/>
  <c r="AK231" i="11"/>
  <c r="U415" i="11"/>
  <c r="AG415" i="11" s="1"/>
  <c r="V264" i="11"/>
  <c r="W264" i="11" s="1"/>
  <c r="V232" i="15"/>
  <c r="W232" i="15" s="1"/>
  <c r="U416" i="15"/>
  <c r="AG416" i="15" s="1"/>
  <c r="AI295" i="15"/>
  <c r="AA294" i="15"/>
  <c r="Y295" i="15" s="1"/>
  <c r="AF294" i="15"/>
  <c r="AE294" i="15"/>
  <c r="AD294" i="15"/>
  <c r="T295" i="15"/>
  <c r="AB294" i="15"/>
  <c r="Z295" i="15" s="1"/>
  <c r="V46" i="11"/>
  <c r="W46" i="11" s="1"/>
  <c r="V111" i="11"/>
  <c r="W111" i="11" s="1"/>
  <c r="AJ414" i="11"/>
  <c r="V78" i="18"/>
  <c r="W78" i="18" s="1"/>
  <c r="AK77" i="18"/>
  <c r="AH415" i="15"/>
  <c r="AJ415" i="15"/>
  <c r="AK231" i="15"/>
  <c r="V46" i="21"/>
  <c r="W46" i="21" s="1"/>
  <c r="V111" i="15"/>
  <c r="W111" i="15" s="1"/>
  <c r="AK293" i="21" l="1"/>
  <c r="AK110" i="15"/>
  <c r="AK231" i="21"/>
  <c r="AK110" i="11"/>
  <c r="AF78" i="11"/>
  <c r="AB78" i="11"/>
  <c r="Z79" i="11" s="1"/>
  <c r="AH111" i="18"/>
  <c r="AK111" i="18" s="1"/>
  <c r="AJ46" i="15"/>
  <c r="AH46" i="15"/>
  <c r="AD78" i="11"/>
  <c r="AA78" i="11"/>
  <c r="Y79" i="11" s="1"/>
  <c r="AE78" i="11"/>
  <c r="AJ78" i="21"/>
  <c r="AK263" i="11"/>
  <c r="AH111" i="21"/>
  <c r="AK111" i="21" s="1"/>
  <c r="AK77" i="11"/>
  <c r="AI79" i="11"/>
  <c r="AH46" i="18"/>
  <c r="AE111" i="5"/>
  <c r="AD111" i="5"/>
  <c r="AB111" i="5"/>
  <c r="Z112" i="5" s="1"/>
  <c r="AJ46" i="18"/>
  <c r="AB294" i="11"/>
  <c r="Z295" i="11" s="1"/>
  <c r="AK263" i="15"/>
  <c r="AI233" i="11"/>
  <c r="AE264" i="15"/>
  <c r="AJ264" i="15" s="1"/>
  <c r="AK414" i="11"/>
  <c r="AJ294" i="18"/>
  <c r="AF111" i="5"/>
  <c r="AE232" i="11"/>
  <c r="T112" i="5"/>
  <c r="U112" i="5" s="1"/>
  <c r="AG112" i="5" s="1"/>
  <c r="AH294" i="18"/>
  <c r="AJ263" i="21"/>
  <c r="T233" i="11"/>
  <c r="U233" i="11" s="1"/>
  <c r="AG233" i="11" s="1"/>
  <c r="AI112" i="5"/>
  <c r="AH263" i="21"/>
  <c r="AA294" i="11"/>
  <c r="Y295" i="11" s="1"/>
  <c r="AD294" i="11"/>
  <c r="AI295" i="11"/>
  <c r="AE294" i="11"/>
  <c r="AB264" i="15"/>
  <c r="Z265" i="15" s="1"/>
  <c r="AF294" i="11"/>
  <c r="T265" i="15"/>
  <c r="U265" i="15" s="1"/>
  <c r="AG265" i="15" s="1"/>
  <c r="AF264" i="15"/>
  <c r="AH78" i="21"/>
  <c r="AI265" i="15"/>
  <c r="V415" i="11"/>
  <c r="W415" i="11" s="1"/>
  <c r="AE415" i="11" s="1"/>
  <c r="AH263" i="18"/>
  <c r="AK263" i="18" s="1"/>
  <c r="AA264" i="15"/>
  <c r="Y265" i="15" s="1"/>
  <c r="V415" i="18"/>
  <c r="W415" i="18" s="1"/>
  <c r="AB415" i="18" s="1"/>
  <c r="Z416" i="18" s="1"/>
  <c r="AD79" i="15"/>
  <c r="V295" i="18"/>
  <c r="W295" i="18" s="1"/>
  <c r="T296" i="18" s="1"/>
  <c r="V264" i="18"/>
  <c r="W264" i="18" s="1"/>
  <c r="T265" i="18" s="1"/>
  <c r="AI80" i="15"/>
  <c r="AA79" i="15"/>
  <c r="Y80" i="15" s="1"/>
  <c r="AF79" i="15"/>
  <c r="AE79" i="15"/>
  <c r="V47" i="18"/>
  <c r="W47" i="18" s="1"/>
  <c r="AE47" i="18" s="1"/>
  <c r="AB79" i="15"/>
  <c r="Z80" i="15" s="1"/>
  <c r="AK78" i="5"/>
  <c r="V416" i="15"/>
  <c r="W416" i="15" s="1"/>
  <c r="AB416" i="15" s="1"/>
  <c r="Z417" i="15" s="1"/>
  <c r="AB232" i="11"/>
  <c r="Z233" i="11" s="1"/>
  <c r="AA232" i="11"/>
  <c r="Y233" i="11" s="1"/>
  <c r="V264" i="21"/>
  <c r="W264" i="21" s="1"/>
  <c r="T233" i="21"/>
  <c r="AF232" i="21"/>
  <c r="AE232" i="21"/>
  <c r="AD232" i="21"/>
  <c r="AI233" i="21"/>
  <c r="AB232" i="21"/>
  <c r="Z233" i="21" s="1"/>
  <c r="AA232" i="21"/>
  <c r="Y233" i="21" s="1"/>
  <c r="AD232" i="11"/>
  <c r="AA294" i="21"/>
  <c r="Y295" i="21" s="1"/>
  <c r="AE294" i="21"/>
  <c r="T295" i="21"/>
  <c r="AD294" i="21"/>
  <c r="AF294" i="21"/>
  <c r="AB294" i="21"/>
  <c r="Z295" i="21" s="1"/>
  <c r="AI295" i="21"/>
  <c r="AA232" i="18"/>
  <c r="Y233" i="18" s="1"/>
  <c r="AI233" i="18"/>
  <c r="AB232" i="18"/>
  <c r="Z233" i="18" s="1"/>
  <c r="AE232" i="18"/>
  <c r="AF232" i="18"/>
  <c r="T233" i="18"/>
  <c r="AD232" i="18"/>
  <c r="AA414" i="21"/>
  <c r="Y415" i="21" s="1"/>
  <c r="AI415" i="21"/>
  <c r="AE414" i="21"/>
  <c r="T415" i="21"/>
  <c r="AD414" i="21"/>
  <c r="AB414" i="21"/>
  <c r="Z415" i="21" s="1"/>
  <c r="AF414" i="21"/>
  <c r="V112" i="18"/>
  <c r="W112" i="18" s="1"/>
  <c r="AF112" i="18" s="1"/>
  <c r="AH46" i="5"/>
  <c r="AJ46" i="5"/>
  <c r="V79" i="5"/>
  <c r="W79" i="5" s="1"/>
  <c r="U47" i="5"/>
  <c r="AG47" i="5" s="1"/>
  <c r="AK414" i="18"/>
  <c r="U79" i="11"/>
  <c r="AG79" i="11" s="1"/>
  <c r="U295" i="15"/>
  <c r="AG295" i="15" s="1"/>
  <c r="V47" i="15"/>
  <c r="W47" i="15" s="1"/>
  <c r="U80" i="15"/>
  <c r="AG80" i="15" s="1"/>
  <c r="AH294" i="15"/>
  <c r="AJ294" i="15"/>
  <c r="AB78" i="18"/>
  <c r="Z79" i="18" s="1"/>
  <c r="AA78" i="18"/>
  <c r="Y79" i="18" s="1"/>
  <c r="AD78" i="18"/>
  <c r="T79" i="18"/>
  <c r="AE78" i="18"/>
  <c r="AF78" i="18"/>
  <c r="AI79" i="18"/>
  <c r="AA264" i="11"/>
  <c r="Y265" i="11" s="1"/>
  <c r="T265" i="11"/>
  <c r="AF264" i="11"/>
  <c r="AB264" i="11"/>
  <c r="Z265" i="11" s="1"/>
  <c r="AD264" i="11"/>
  <c r="AI265" i="11"/>
  <c r="AE264" i="11"/>
  <c r="AA111" i="11"/>
  <c r="Y112" i="11" s="1"/>
  <c r="AE111" i="11"/>
  <c r="AF111" i="11"/>
  <c r="AD111" i="11"/>
  <c r="AI112" i="11"/>
  <c r="T112" i="11"/>
  <c r="AB111" i="11"/>
  <c r="Z112" i="11" s="1"/>
  <c r="AE46" i="21"/>
  <c r="AI47" i="21"/>
  <c r="AA46" i="21"/>
  <c r="Y47" i="21" s="1"/>
  <c r="AD46" i="21"/>
  <c r="AB46" i="21"/>
  <c r="Z47" i="21" s="1"/>
  <c r="AF46" i="21"/>
  <c r="T47" i="21"/>
  <c r="AB232" i="15"/>
  <c r="Z233" i="15" s="1"/>
  <c r="AA232" i="15"/>
  <c r="Y233" i="15" s="1"/>
  <c r="AF232" i="15"/>
  <c r="AE232" i="15"/>
  <c r="AD232" i="15"/>
  <c r="T233" i="15"/>
  <c r="AI233" i="15"/>
  <c r="AA46" i="11"/>
  <c r="Y47" i="11" s="1"/>
  <c r="AF46" i="11"/>
  <c r="T47" i="11"/>
  <c r="AD46" i="11"/>
  <c r="AB46" i="11"/>
  <c r="Z47" i="11" s="1"/>
  <c r="AI47" i="11"/>
  <c r="AE46" i="11"/>
  <c r="AE111" i="15"/>
  <c r="AI112" i="15"/>
  <c r="AB111" i="15"/>
  <c r="Z112" i="15" s="1"/>
  <c r="AA111" i="15"/>
  <c r="Y112" i="15" s="1"/>
  <c r="AF111" i="15"/>
  <c r="T112" i="15"/>
  <c r="AD111" i="15"/>
  <c r="V79" i="21"/>
  <c r="W79" i="21" s="1"/>
  <c r="AK415" i="15"/>
  <c r="U295" i="11"/>
  <c r="AG295" i="11" s="1"/>
  <c r="V112" i="21"/>
  <c r="W112" i="21" s="1"/>
  <c r="AK78" i="21" l="1"/>
  <c r="AH78" i="11"/>
  <c r="AK46" i="15"/>
  <c r="AJ78" i="11"/>
  <c r="AH111" i="5"/>
  <c r="AJ111" i="5"/>
  <c r="T48" i="18"/>
  <c r="U48" i="18" s="1"/>
  <c r="AG48" i="18" s="1"/>
  <c r="AJ294" i="11"/>
  <c r="AF416" i="15"/>
  <c r="AI416" i="11"/>
  <c r="T416" i="11"/>
  <c r="U416" i="11" s="1"/>
  <c r="AG416" i="11" s="1"/>
  <c r="AK46" i="18"/>
  <c r="AE416" i="15"/>
  <c r="AD47" i="18"/>
  <c r="AJ47" i="18" s="1"/>
  <c r="AI417" i="15"/>
  <c r="AA415" i="11"/>
  <c r="Y416" i="11" s="1"/>
  <c r="AA416" i="15"/>
  <c r="Y417" i="15" s="1"/>
  <c r="AB47" i="18"/>
  <c r="Z48" i="18" s="1"/>
  <c r="AD416" i="15"/>
  <c r="AD415" i="11"/>
  <c r="AJ415" i="11" s="1"/>
  <c r="AB415" i="11"/>
  <c r="Z416" i="11" s="1"/>
  <c r="AA47" i="18"/>
  <c r="Y48" i="18" s="1"/>
  <c r="AF415" i="11"/>
  <c r="AA112" i="18"/>
  <c r="Y113" i="18" s="1"/>
  <c r="AB112" i="18"/>
  <c r="Z113" i="18" s="1"/>
  <c r="AH264" i="15"/>
  <c r="AK264" i="15" s="1"/>
  <c r="AA415" i="18"/>
  <c r="Y416" i="18" s="1"/>
  <c r="AD415" i="18"/>
  <c r="T416" i="18"/>
  <c r="U416" i="18" s="1"/>
  <c r="AG416" i="18" s="1"/>
  <c r="AE415" i="18"/>
  <c r="AJ232" i="11"/>
  <c r="AK263" i="21"/>
  <c r="AH294" i="11"/>
  <c r="AF47" i="18"/>
  <c r="T417" i="15"/>
  <c r="U417" i="15" s="1"/>
  <c r="AG417" i="15" s="1"/>
  <c r="AI48" i="18"/>
  <c r="AK294" i="18"/>
  <c r="V79" i="11"/>
  <c r="W79" i="11" s="1"/>
  <c r="AB79" i="11" s="1"/>
  <c r="Z80" i="11" s="1"/>
  <c r="AF415" i="18"/>
  <c r="AH79" i="15"/>
  <c r="AD295" i="18"/>
  <c r="AI416" i="18"/>
  <c r="AB264" i="18"/>
  <c r="Z265" i="18" s="1"/>
  <c r="AD264" i="18"/>
  <c r="V112" i="5"/>
  <c r="W112" i="5" s="1"/>
  <c r="AB112" i="5" s="1"/>
  <c r="Z113" i="5" s="1"/>
  <c r="V233" i="11"/>
  <c r="W233" i="11" s="1"/>
  <c r="AA233" i="11" s="1"/>
  <c r="Y234" i="11" s="1"/>
  <c r="AA295" i="18"/>
  <c r="Y296" i="18" s="1"/>
  <c r="AE264" i="18"/>
  <c r="AB295" i="18"/>
  <c r="Z296" i="18" s="1"/>
  <c r="AJ79" i="15"/>
  <c r="AI265" i="18"/>
  <c r="AF264" i="18"/>
  <c r="AE295" i="18"/>
  <c r="AA264" i="18"/>
  <c r="Y265" i="18" s="1"/>
  <c r="AI296" i="18"/>
  <c r="AF295" i="18"/>
  <c r="AD112" i="18"/>
  <c r="AH232" i="11"/>
  <c r="AI113" i="18"/>
  <c r="V265" i="15"/>
  <c r="W265" i="15" s="1"/>
  <c r="AD265" i="15" s="1"/>
  <c r="AE112" i="18"/>
  <c r="V47" i="5"/>
  <c r="W47" i="5" s="1"/>
  <c r="AI48" i="5" s="1"/>
  <c r="T113" i="18"/>
  <c r="U113" i="18" s="1"/>
  <c r="AG113" i="18" s="1"/>
  <c r="AH232" i="18"/>
  <c r="AJ232" i="18"/>
  <c r="U233" i="21"/>
  <c r="AG233" i="21" s="1"/>
  <c r="AA79" i="5"/>
  <c r="Y80" i="5" s="1"/>
  <c r="AD79" i="5"/>
  <c r="AF79" i="5"/>
  <c r="AB79" i="5"/>
  <c r="Z80" i="5" s="1"/>
  <c r="AE79" i="5"/>
  <c r="AI80" i="5"/>
  <c r="T80" i="5"/>
  <c r="AH414" i="21"/>
  <c r="AJ414" i="21"/>
  <c r="U415" i="21"/>
  <c r="AG415" i="21" s="1"/>
  <c r="U233" i="18"/>
  <c r="AG233" i="18" s="1"/>
  <c r="AH294" i="21"/>
  <c r="AJ294" i="21"/>
  <c r="U295" i="21"/>
  <c r="AG295" i="21" s="1"/>
  <c r="AA264" i="21"/>
  <c r="Y265" i="21" s="1"/>
  <c r="AI265" i="21"/>
  <c r="T265" i="21"/>
  <c r="AE264" i="21"/>
  <c r="AB264" i="21"/>
  <c r="Z265" i="21" s="1"/>
  <c r="AD264" i="21"/>
  <c r="AF264" i="21"/>
  <c r="U296" i="18"/>
  <c r="AG296" i="18" s="1"/>
  <c r="U265" i="18"/>
  <c r="AG265" i="18" s="1"/>
  <c r="AK46" i="5"/>
  <c r="AH232" i="21"/>
  <c r="AJ232" i="21"/>
  <c r="V295" i="15"/>
  <c r="W295" i="15" s="1"/>
  <c r="AE295" i="15" s="1"/>
  <c r="AH111" i="15"/>
  <c r="AJ111" i="15"/>
  <c r="U112" i="15"/>
  <c r="AG112" i="15" s="1"/>
  <c r="U112" i="11"/>
  <c r="AG112" i="11" s="1"/>
  <c r="AB112" i="21"/>
  <c r="Z113" i="21" s="1"/>
  <c r="T113" i="21"/>
  <c r="AE112" i="21"/>
  <c r="AF112" i="21"/>
  <c r="AD112" i="21"/>
  <c r="AA112" i="21"/>
  <c r="Y113" i="21" s="1"/>
  <c r="AI113" i="21"/>
  <c r="U233" i="15"/>
  <c r="AG233" i="15" s="1"/>
  <c r="U47" i="21"/>
  <c r="AG47" i="21" s="1"/>
  <c r="AH264" i="11"/>
  <c r="AJ264" i="11"/>
  <c r="AA47" i="15"/>
  <c r="Y48" i="15" s="1"/>
  <c r="AE47" i="15"/>
  <c r="AI48" i="15"/>
  <c r="AB47" i="15"/>
  <c r="Z48" i="15" s="1"/>
  <c r="T48" i="15"/>
  <c r="AD47" i="15"/>
  <c r="AF47" i="15"/>
  <c r="V295" i="11"/>
  <c r="W295" i="11" s="1"/>
  <c r="AH232" i="15"/>
  <c r="AJ232" i="15"/>
  <c r="AH111" i="11"/>
  <c r="AJ111" i="11"/>
  <c r="AH46" i="11"/>
  <c r="AJ46" i="11"/>
  <c r="U47" i="11"/>
  <c r="AG47" i="11" s="1"/>
  <c r="AJ46" i="21"/>
  <c r="AH46" i="21"/>
  <c r="U265" i="11"/>
  <c r="AG265" i="11" s="1"/>
  <c r="U79" i="18"/>
  <c r="AG79" i="18" s="1"/>
  <c r="AK294" i="15"/>
  <c r="AI80" i="21"/>
  <c r="AA79" i="21"/>
  <c r="Y80" i="21" s="1"/>
  <c r="AF79" i="21"/>
  <c r="AE79" i="21"/>
  <c r="T80" i="21"/>
  <c r="AD79" i="21"/>
  <c r="AB79" i="21"/>
  <c r="Z80" i="21" s="1"/>
  <c r="AH78" i="18"/>
  <c r="AJ78" i="18"/>
  <c r="V80" i="15"/>
  <c r="W80" i="15" s="1"/>
  <c r="AK78" i="11" l="1"/>
  <c r="AH415" i="11"/>
  <c r="AK415" i="11" s="1"/>
  <c r="AK111" i="5"/>
  <c r="AK294" i="11"/>
  <c r="AH47" i="18"/>
  <c r="AK47" i="18" s="1"/>
  <c r="T80" i="11"/>
  <c r="U80" i="11" s="1"/>
  <c r="AG80" i="11" s="1"/>
  <c r="AI80" i="11"/>
  <c r="AD233" i="11"/>
  <c r="AJ416" i="15"/>
  <c r="AH416" i="15"/>
  <c r="AA79" i="11"/>
  <c r="Y80" i="11" s="1"/>
  <c r="AJ295" i="18"/>
  <c r="T234" i="11"/>
  <c r="U234" i="11" s="1"/>
  <c r="AG234" i="11" s="1"/>
  <c r="AF79" i="11"/>
  <c r="AB233" i="11"/>
  <c r="Z234" i="11" s="1"/>
  <c r="AE79" i="11"/>
  <c r="AD79" i="11"/>
  <c r="AF233" i="11"/>
  <c r="AE233" i="11"/>
  <c r="AJ415" i="18"/>
  <c r="AI113" i="5"/>
  <c r="AH415" i="18"/>
  <c r="AA47" i="5"/>
  <c r="Y48" i="5" s="1"/>
  <c r="AF47" i="5"/>
  <c r="AI234" i="11"/>
  <c r="AD112" i="5"/>
  <c r="V296" i="18"/>
  <c r="W296" i="18" s="1"/>
  <c r="AA296" i="18" s="1"/>
  <c r="Y297" i="18" s="1"/>
  <c r="AK232" i="11"/>
  <c r="AA112" i="5"/>
  <c r="Y113" i="5" s="1"/>
  <c r="AA295" i="15"/>
  <c r="Y296" i="15" s="1"/>
  <c r="V265" i="11"/>
  <c r="W265" i="11" s="1"/>
  <c r="T266" i="11" s="1"/>
  <c r="AH295" i="18"/>
  <c r="T113" i="5"/>
  <c r="U113" i="5" s="1"/>
  <c r="AG113" i="5" s="1"/>
  <c r="AF112" i="5"/>
  <c r="AK79" i="15"/>
  <c r="AE112" i="5"/>
  <c r="AB47" i="5"/>
  <c r="Z48" i="5" s="1"/>
  <c r="AE265" i="15"/>
  <c r="AJ265" i="15" s="1"/>
  <c r="AE47" i="5"/>
  <c r="AH264" i="18"/>
  <c r="T296" i="15"/>
  <c r="U296" i="15" s="1"/>
  <c r="AG296" i="15" s="1"/>
  <c r="AJ112" i="18"/>
  <c r="V415" i="21"/>
  <c r="W415" i="21" s="1"/>
  <c r="AD415" i="21" s="1"/>
  <c r="AJ264" i="18"/>
  <c r="AF265" i="15"/>
  <c r="V233" i="18"/>
  <c r="W233" i="18" s="1"/>
  <c r="AB233" i="18" s="1"/>
  <c r="Z234" i="18" s="1"/>
  <c r="AH112" i="18"/>
  <c r="AA265" i="15"/>
  <c r="Y266" i="15" s="1"/>
  <c r="AI266" i="15"/>
  <c r="AB265" i="15"/>
  <c r="Z266" i="15" s="1"/>
  <c r="AD47" i="5"/>
  <c r="AD295" i="15"/>
  <c r="AJ295" i="15" s="1"/>
  <c r="T266" i="15"/>
  <c r="U266" i="15" s="1"/>
  <c r="AG266" i="15" s="1"/>
  <c r="AB295" i="15"/>
  <c r="Z296" i="15" s="1"/>
  <c r="AF295" i="15"/>
  <c r="T48" i="5"/>
  <c r="AI296" i="15"/>
  <c r="V112" i="15"/>
  <c r="W112" i="15" s="1"/>
  <c r="AF112" i="15" s="1"/>
  <c r="V233" i="21"/>
  <c r="W233" i="21" s="1"/>
  <c r="T234" i="21" s="1"/>
  <c r="AK232" i="21"/>
  <c r="V295" i="21"/>
  <c r="W295" i="21" s="1"/>
  <c r="AH79" i="5"/>
  <c r="AJ79" i="5"/>
  <c r="V47" i="21"/>
  <c r="W47" i="21" s="1"/>
  <c r="AA47" i="21" s="1"/>
  <c r="Y48" i="21" s="1"/>
  <c r="AH264" i="21"/>
  <c r="AJ264" i="21"/>
  <c r="V416" i="18"/>
  <c r="W416" i="18" s="1"/>
  <c r="AK414" i="21"/>
  <c r="U80" i="5"/>
  <c r="AG80" i="5" s="1"/>
  <c r="V112" i="11"/>
  <c r="W112" i="11" s="1"/>
  <c r="AB112" i="11" s="1"/>
  <c r="Z113" i="11" s="1"/>
  <c r="V265" i="18"/>
  <c r="W265" i="18" s="1"/>
  <c r="U265" i="21"/>
  <c r="AG265" i="21" s="1"/>
  <c r="AK232" i="18"/>
  <c r="AK294" i="21"/>
  <c r="AK78" i="18"/>
  <c r="AK111" i="15"/>
  <c r="AK232" i="15"/>
  <c r="AK264" i="11"/>
  <c r="AK46" i="21"/>
  <c r="U80" i="21"/>
  <c r="AG80" i="21" s="1"/>
  <c r="V48" i="18"/>
  <c r="W48" i="18" s="1"/>
  <c r="V47" i="11"/>
  <c r="W47" i="11" s="1"/>
  <c r="AI296" i="11"/>
  <c r="T296" i="11"/>
  <c r="AD295" i="11"/>
  <c r="AF295" i="11"/>
  <c r="AE295" i="11"/>
  <c r="AA295" i="11"/>
  <c r="Y296" i="11" s="1"/>
  <c r="AB295" i="11"/>
  <c r="Z296" i="11" s="1"/>
  <c r="AH47" i="15"/>
  <c r="AJ47" i="15"/>
  <c r="AH112" i="21"/>
  <c r="AJ112" i="21"/>
  <c r="U48" i="15"/>
  <c r="AG48" i="15" s="1"/>
  <c r="V233" i="15"/>
  <c r="W233" i="15" s="1"/>
  <c r="U113" i="21"/>
  <c r="AG113" i="21" s="1"/>
  <c r="AA80" i="15"/>
  <c r="Y81" i="15" s="1"/>
  <c r="T81" i="15"/>
  <c r="AI81" i="15"/>
  <c r="AF80" i="15"/>
  <c r="AE80" i="15"/>
  <c r="AD80" i="15"/>
  <c r="AB80" i="15"/>
  <c r="Z81" i="15" s="1"/>
  <c r="AK46" i="11"/>
  <c r="V113" i="18"/>
  <c r="W113" i="18" s="1"/>
  <c r="V416" i="11"/>
  <c r="W416" i="11" s="1"/>
  <c r="AK111" i="11"/>
  <c r="V417" i="15"/>
  <c r="W417" i="15" s="1"/>
  <c r="AH79" i="21"/>
  <c r="AJ79" i="21"/>
  <c r="V79" i="18"/>
  <c r="W79" i="18" s="1"/>
  <c r="AK416" i="15" l="1"/>
  <c r="AH79" i="11"/>
  <c r="AK295" i="18"/>
  <c r="AI297" i="18"/>
  <c r="AJ233" i="11"/>
  <c r="AJ79" i="11"/>
  <c r="AF296" i="18"/>
  <c r="AH233" i="11"/>
  <c r="AD296" i="18"/>
  <c r="AH265" i="15"/>
  <c r="AK265" i="15" s="1"/>
  <c r="T297" i="18"/>
  <c r="U297" i="18" s="1"/>
  <c r="AG297" i="18" s="1"/>
  <c r="AB296" i="18"/>
  <c r="Z297" i="18" s="1"/>
  <c r="AE296" i="18"/>
  <c r="AK415" i="18"/>
  <c r="AD47" i="21"/>
  <c r="AB265" i="11"/>
  <c r="Z266" i="11" s="1"/>
  <c r="AA265" i="11"/>
  <c r="Y266" i="11" s="1"/>
  <c r="AB415" i="21"/>
  <c r="Z416" i="21" s="1"/>
  <c r="AI234" i="18"/>
  <c r="AF265" i="11"/>
  <c r="AK264" i="18"/>
  <c r="AH112" i="5"/>
  <c r="AH47" i="5"/>
  <c r="AE265" i="11"/>
  <c r="AI416" i="21"/>
  <c r="AJ112" i="5"/>
  <c r="AA112" i="15"/>
  <c r="Y113" i="15" s="1"/>
  <c r="AD265" i="11"/>
  <c r="AE47" i="21"/>
  <c r="AE415" i="21"/>
  <c r="AJ415" i="21" s="1"/>
  <c r="AI266" i="11"/>
  <c r="AD233" i="18"/>
  <c r="T234" i="18"/>
  <c r="U234" i="18" s="1"/>
  <c r="AG234" i="18" s="1"/>
  <c r="AA415" i="21"/>
  <c r="Y416" i="21" s="1"/>
  <c r="AF233" i="18"/>
  <c r="T48" i="21"/>
  <c r="U48" i="21" s="1"/>
  <c r="AG48" i="21" s="1"/>
  <c r="U48" i="5"/>
  <c r="AG48" i="5" s="1"/>
  <c r="AE233" i="18"/>
  <c r="AK112" i="18"/>
  <c r="AD112" i="15"/>
  <c r="AI113" i="15"/>
  <c r="AF415" i="21"/>
  <c r="AF233" i="21"/>
  <c r="AK264" i="21"/>
  <c r="T113" i="15"/>
  <c r="U113" i="15" s="1"/>
  <c r="AG113" i="15" s="1"/>
  <c r="AB233" i="21"/>
  <c r="Z234" i="21" s="1"/>
  <c r="T416" i="21"/>
  <c r="U416" i="21" s="1"/>
  <c r="AG416" i="21" s="1"/>
  <c r="AE112" i="15"/>
  <c r="AD233" i="21"/>
  <c r="AB112" i="15"/>
  <c r="Z113" i="15" s="1"/>
  <c r="AI48" i="21"/>
  <c r="AI234" i="21"/>
  <c r="AH295" i="15"/>
  <c r="AK295" i="15" s="1"/>
  <c r="V266" i="15"/>
  <c r="W266" i="15" s="1"/>
  <c r="AF266" i="15" s="1"/>
  <c r="V296" i="15"/>
  <c r="W296" i="15" s="1"/>
  <c r="AB296" i="15" s="1"/>
  <c r="Z297" i="15" s="1"/>
  <c r="AI113" i="11"/>
  <c r="V48" i="15"/>
  <c r="W48" i="15" s="1"/>
  <c r="T49" i="15" s="1"/>
  <c r="AJ47" i="5"/>
  <c r="AA233" i="18"/>
  <c r="Y234" i="18" s="1"/>
  <c r="AD112" i="11"/>
  <c r="AE233" i="21"/>
  <c r="V80" i="21"/>
  <c r="W80" i="21" s="1"/>
  <c r="AF80" i="21" s="1"/>
  <c r="AB47" i="21"/>
  <c r="Z48" i="21" s="1"/>
  <c r="AA233" i="21"/>
  <c r="Y234" i="21" s="1"/>
  <c r="AF47" i="21"/>
  <c r="AF112" i="11"/>
  <c r="AA112" i="11"/>
  <c r="Y113" i="11" s="1"/>
  <c r="AK79" i="5"/>
  <c r="T266" i="18"/>
  <c r="AF265" i="18"/>
  <c r="AD265" i="18"/>
  <c r="AB265" i="18"/>
  <c r="Z266" i="18" s="1"/>
  <c r="AA265" i="18"/>
  <c r="Y266" i="18" s="1"/>
  <c r="AI266" i="18"/>
  <c r="AE265" i="18"/>
  <c r="AF295" i="21"/>
  <c r="AE295" i="21"/>
  <c r="AD295" i="21"/>
  <c r="T296" i="21"/>
  <c r="AI296" i="21"/>
  <c r="AB295" i="21"/>
  <c r="Z296" i="21" s="1"/>
  <c r="AA295" i="21"/>
  <c r="Y296" i="21" s="1"/>
  <c r="AE112" i="11"/>
  <c r="T113" i="11"/>
  <c r="U113" i="11" s="1"/>
  <c r="AG113" i="11" s="1"/>
  <c r="U234" i="21"/>
  <c r="AG234" i="21" s="1"/>
  <c r="V265" i="21"/>
  <c r="W265" i="21" s="1"/>
  <c r="V113" i="5"/>
  <c r="W113" i="5" s="1"/>
  <c r="V80" i="5"/>
  <c r="W80" i="5" s="1"/>
  <c r="AE416" i="18"/>
  <c r="AF416" i="18"/>
  <c r="AD416" i="18"/>
  <c r="AB416" i="18"/>
  <c r="Z417" i="18" s="1"/>
  <c r="T417" i="18"/>
  <c r="AI417" i="18"/>
  <c r="AA416" i="18"/>
  <c r="Y417" i="18" s="1"/>
  <c r="AK79" i="21"/>
  <c r="AK112" i="21"/>
  <c r="V113" i="21"/>
  <c r="W113" i="21" s="1"/>
  <c r="AD113" i="21" s="1"/>
  <c r="V80" i="11"/>
  <c r="W80" i="11" s="1"/>
  <c r="AB47" i="11"/>
  <c r="Z48" i="11" s="1"/>
  <c r="AA47" i="11"/>
  <c r="Y48" i="11" s="1"/>
  <c r="AI48" i="11"/>
  <c r="AF47" i="11"/>
  <c r="AD47" i="11"/>
  <c r="AE47" i="11"/>
  <c r="T48" i="11"/>
  <c r="AE113" i="18"/>
  <c r="AB113" i="18"/>
  <c r="Z114" i="18" s="1"/>
  <c r="AD113" i="18"/>
  <c r="T114" i="18"/>
  <c r="AI114" i="18"/>
  <c r="AA113" i="18"/>
  <c r="Y114" i="18" s="1"/>
  <c r="AF113" i="18"/>
  <c r="AH80" i="15"/>
  <c r="AJ80" i="15"/>
  <c r="AA48" i="18"/>
  <c r="Y49" i="18" s="1"/>
  <c r="AE48" i="18"/>
  <c r="AB48" i="18"/>
  <c r="Z49" i="18" s="1"/>
  <c r="AI49" i="18"/>
  <c r="T49" i="18"/>
  <c r="AD48" i="18"/>
  <c r="AF48" i="18"/>
  <c r="U266" i="11"/>
  <c r="AG266" i="11" s="1"/>
  <c r="AD416" i="11"/>
  <c r="AA416" i="11"/>
  <c r="Y417" i="11" s="1"/>
  <c r="AB416" i="11"/>
  <c r="Z417" i="11" s="1"/>
  <c r="T417" i="11"/>
  <c r="AE416" i="11"/>
  <c r="AI417" i="11"/>
  <c r="AF416" i="11"/>
  <c r="AB79" i="18"/>
  <c r="Z80" i="18" s="1"/>
  <c r="AF79" i="18"/>
  <c r="AD79" i="18"/>
  <c r="AE79" i="18"/>
  <c r="T80" i="18"/>
  <c r="AA79" i="18"/>
  <c r="Y80" i="18" s="1"/>
  <c r="AI80" i="18"/>
  <c r="AA233" i="15"/>
  <c r="Y234" i="15" s="1"/>
  <c r="AI234" i="15"/>
  <c r="AE233" i="15"/>
  <c r="AB233" i="15"/>
  <c r="Z234" i="15" s="1"/>
  <c r="AF233" i="15"/>
  <c r="AD233" i="15"/>
  <c r="T234" i="15"/>
  <c r="AH295" i="11"/>
  <c r="AJ295" i="11"/>
  <c r="AK47" i="15"/>
  <c r="U296" i="11"/>
  <c r="AG296" i="11" s="1"/>
  <c r="T418" i="15"/>
  <c r="AF417" i="15"/>
  <c r="AI418" i="15"/>
  <c r="AB417" i="15"/>
  <c r="Z418" i="15" s="1"/>
  <c r="AA417" i="15"/>
  <c r="Y418" i="15" s="1"/>
  <c r="AE417" i="15"/>
  <c r="AD417" i="15"/>
  <c r="U81" i="15"/>
  <c r="AG81" i="15" s="1"/>
  <c r="V234" i="11"/>
  <c r="W234" i="11" s="1"/>
  <c r="AK79" i="11" l="1"/>
  <c r="AK233" i="11"/>
  <c r="AH415" i="21"/>
  <c r="AK415" i="21" s="1"/>
  <c r="AB266" i="15"/>
  <c r="Z267" i="15" s="1"/>
  <c r="AA266" i="15"/>
  <c r="Y267" i="15" s="1"/>
  <c r="AH47" i="21"/>
  <c r="AJ47" i="21"/>
  <c r="AJ296" i="18"/>
  <c r="AH296" i="18"/>
  <c r="AK47" i="5"/>
  <c r="AI81" i="21"/>
  <c r="AE80" i="21"/>
  <c r="T81" i="21"/>
  <c r="U81" i="21" s="1"/>
  <c r="AG81" i="21" s="1"/>
  <c r="AF296" i="15"/>
  <c r="AD80" i="21"/>
  <c r="AH112" i="15"/>
  <c r="AH265" i="11"/>
  <c r="AB48" i="15"/>
  <c r="Z49" i="15" s="1"/>
  <c r="AK112" i="5"/>
  <c r="AA296" i="15"/>
  <c r="Y297" i="15" s="1"/>
  <c r="AD296" i="15"/>
  <c r="AB80" i="21"/>
  <c r="Z81" i="21" s="1"/>
  <c r="T267" i="15"/>
  <c r="U267" i="15" s="1"/>
  <c r="AG267" i="15" s="1"/>
  <c r="AE266" i="15"/>
  <c r="AJ233" i="18"/>
  <c r="AJ265" i="11"/>
  <c r="AA80" i="21"/>
  <c r="Y81" i="21" s="1"/>
  <c r="AD266" i="15"/>
  <c r="AH233" i="18"/>
  <c r="T297" i="15"/>
  <c r="U297" i="15" s="1"/>
  <c r="AG297" i="15" s="1"/>
  <c r="AI267" i="15"/>
  <c r="AE296" i="15"/>
  <c r="AI297" i="15"/>
  <c r="AH112" i="11"/>
  <c r="AA48" i="15"/>
  <c r="Y49" i="15" s="1"/>
  <c r="V48" i="5"/>
  <c r="W48" i="5" s="1"/>
  <c r="AJ112" i="15"/>
  <c r="AH233" i="21"/>
  <c r="AF48" i="15"/>
  <c r="AI49" i="15"/>
  <c r="AJ233" i="21"/>
  <c r="AD48" i="15"/>
  <c r="AE48" i="15"/>
  <c r="AF113" i="21"/>
  <c r="V297" i="18"/>
  <c r="W297" i="18" s="1"/>
  <c r="AB297" i="18" s="1"/>
  <c r="Z298" i="18" s="1"/>
  <c r="V81" i="15"/>
  <c r="W81" i="15" s="1"/>
  <c r="AI82" i="15" s="1"/>
  <c r="AJ112" i="11"/>
  <c r="V416" i="21"/>
  <c r="W416" i="21" s="1"/>
  <c r="AB416" i="21" s="1"/>
  <c r="Z417" i="21" s="1"/>
  <c r="V113" i="11"/>
  <c r="W113" i="11" s="1"/>
  <c r="AD113" i="11" s="1"/>
  <c r="T114" i="21"/>
  <c r="U114" i="21" s="1"/>
  <c r="AG114" i="21" s="1"/>
  <c r="V113" i="15"/>
  <c r="W113" i="15" s="1"/>
  <c r="AI114" i="15" s="1"/>
  <c r="AH416" i="18"/>
  <c r="AJ416" i="18"/>
  <c r="U296" i="21"/>
  <c r="AG296" i="21" s="1"/>
  <c r="U266" i="18"/>
  <c r="AG266" i="18" s="1"/>
  <c r="AI114" i="21"/>
  <c r="AH295" i="21"/>
  <c r="AJ295" i="21"/>
  <c r="T81" i="5"/>
  <c r="AA80" i="5"/>
  <c r="Y81" i="5" s="1"/>
  <c r="AF80" i="5"/>
  <c r="AE80" i="5"/>
  <c r="AD80" i="5"/>
  <c r="AI81" i="5"/>
  <c r="AB80" i="5"/>
  <c r="Z81" i="5" s="1"/>
  <c r="AE113" i="5"/>
  <c r="AA113" i="5"/>
  <c r="Y114" i="5" s="1"/>
  <c r="AD113" i="5"/>
  <c r="AB113" i="5"/>
  <c r="Z114" i="5" s="1"/>
  <c r="T114" i="5"/>
  <c r="AF113" i="5"/>
  <c r="AI114" i="5"/>
  <c r="V234" i="21"/>
  <c r="W234" i="21" s="1"/>
  <c r="V266" i="11"/>
  <c r="W266" i="11" s="1"/>
  <c r="AB266" i="11" s="1"/>
  <c r="Z267" i="11" s="1"/>
  <c r="T266" i="21"/>
  <c r="AF265" i="21"/>
  <c r="AD265" i="21"/>
  <c r="AI266" i="21"/>
  <c r="AB265" i="21"/>
  <c r="Z266" i="21" s="1"/>
  <c r="AA265" i="21"/>
  <c r="Y266" i="21" s="1"/>
  <c r="AE265" i="21"/>
  <c r="U417" i="18"/>
  <c r="AG417" i="18" s="1"/>
  <c r="AH265" i="18"/>
  <c r="AJ265" i="18"/>
  <c r="V234" i="18"/>
  <c r="W234" i="18" s="1"/>
  <c r="V48" i="21"/>
  <c r="W48" i="21" s="1"/>
  <c r="AA48" i="21" s="1"/>
  <c r="Y49" i="21" s="1"/>
  <c r="AA113" i="21"/>
  <c r="Y114" i="21" s="1"/>
  <c r="AE113" i="21"/>
  <c r="AJ113" i="21" s="1"/>
  <c r="AB113" i="21"/>
  <c r="Z114" i="21" s="1"/>
  <c r="U114" i="18"/>
  <c r="AG114" i="18" s="1"/>
  <c r="U49" i="15"/>
  <c r="AG49" i="15" s="1"/>
  <c r="AK295" i="11"/>
  <c r="U80" i="18"/>
  <c r="AG80" i="18" s="1"/>
  <c r="AH113" i="18"/>
  <c r="AJ113" i="18"/>
  <c r="U417" i="11"/>
  <c r="AG417" i="11" s="1"/>
  <c r="V296" i="11"/>
  <c r="W296" i="11" s="1"/>
  <c r="U49" i="18"/>
  <c r="AG49" i="18" s="1"/>
  <c r="AK80" i="15"/>
  <c r="U48" i="11"/>
  <c r="AG48" i="11" s="1"/>
  <c r="U234" i="15"/>
  <c r="AG234" i="15" s="1"/>
  <c r="AH416" i="11"/>
  <c r="AJ416" i="11"/>
  <c r="T81" i="11"/>
  <c r="AA80" i="11"/>
  <c r="Y81" i="11" s="1"/>
  <c r="AF80" i="11"/>
  <c r="AD80" i="11"/>
  <c r="AE80" i="11"/>
  <c r="AB80" i="11"/>
  <c r="Z81" i="11" s="1"/>
  <c r="AI81" i="11"/>
  <c r="AD234" i="11"/>
  <c r="T235" i="11"/>
  <c r="AI235" i="11"/>
  <c r="AB234" i="11"/>
  <c r="Z235" i="11" s="1"/>
  <c r="AF234" i="11"/>
  <c r="AA234" i="11"/>
  <c r="Y235" i="11" s="1"/>
  <c r="AE234" i="11"/>
  <c r="U418" i="15"/>
  <c r="AG418" i="15" s="1"/>
  <c r="AH79" i="18"/>
  <c r="AJ79" i="18"/>
  <c r="AH48" i="18"/>
  <c r="AJ48" i="18"/>
  <c r="AH417" i="15"/>
  <c r="AJ417" i="15"/>
  <c r="AH233" i="15"/>
  <c r="AJ233" i="15"/>
  <c r="AH47" i="11"/>
  <c r="AJ47" i="11"/>
  <c r="AK233" i="18" l="1"/>
  <c r="AJ296" i="15"/>
  <c r="AJ266" i="15"/>
  <c r="AK296" i="18"/>
  <c r="AK265" i="11"/>
  <c r="AK47" i="21"/>
  <c r="AH80" i="21"/>
  <c r="AJ80" i="21"/>
  <c r="AK112" i="15"/>
  <c r="AH266" i="15"/>
  <c r="AE113" i="11"/>
  <c r="AJ113" i="11" s="1"/>
  <c r="AH296" i="15"/>
  <c r="AJ48" i="15"/>
  <c r="AB113" i="11"/>
  <c r="Z114" i="11" s="1"/>
  <c r="AE81" i="15"/>
  <c r="AB81" i="15"/>
  <c r="Z82" i="15" s="1"/>
  <c r="T82" i="15"/>
  <c r="U82" i="15" s="1"/>
  <c r="AG82" i="15" s="1"/>
  <c r="AA81" i="15"/>
  <c r="Y82" i="15" s="1"/>
  <c r="AA113" i="11"/>
  <c r="Y114" i="11" s="1"/>
  <c r="T267" i="11"/>
  <c r="U267" i="11" s="1"/>
  <c r="AG267" i="11" s="1"/>
  <c r="AK112" i="11"/>
  <c r="AI267" i="11"/>
  <c r="T114" i="11"/>
  <c r="U114" i="11" s="1"/>
  <c r="AG114" i="11" s="1"/>
  <c r="AI114" i="11"/>
  <c r="AH48" i="15"/>
  <c r="AK233" i="21"/>
  <c r="AF113" i="11"/>
  <c r="AD81" i="15"/>
  <c r="AF266" i="11"/>
  <c r="AD48" i="5"/>
  <c r="T49" i="5"/>
  <c r="U49" i="5" s="1"/>
  <c r="AG49" i="5" s="1"/>
  <c r="AB48" i="5"/>
  <c r="Z49" i="5" s="1"/>
  <c r="AA48" i="5"/>
  <c r="Y49" i="5" s="1"/>
  <c r="AF48" i="5"/>
  <c r="AE48" i="5"/>
  <c r="AI49" i="5"/>
  <c r="AF81" i="15"/>
  <c r="AH113" i="21"/>
  <c r="AK113" i="21" s="1"/>
  <c r="T114" i="15"/>
  <c r="U114" i="15" s="1"/>
  <c r="AG114" i="15" s="1"/>
  <c r="AB113" i="15"/>
  <c r="Z114" i="15" s="1"/>
  <c r="AI49" i="21"/>
  <c r="AA297" i="18"/>
  <c r="Y298" i="18" s="1"/>
  <c r="V266" i="18"/>
  <c r="W266" i="18" s="1"/>
  <c r="AA266" i="18" s="1"/>
  <c r="Y267" i="18" s="1"/>
  <c r="AD297" i="18"/>
  <c r="AD113" i="15"/>
  <c r="AA113" i="15"/>
  <c r="Y114" i="15" s="1"/>
  <c r="AI298" i="18"/>
  <c r="T298" i="18"/>
  <c r="U298" i="18" s="1"/>
  <c r="AG298" i="18" s="1"/>
  <c r="AE113" i="15"/>
  <c r="AF297" i="18"/>
  <c r="AF113" i="15"/>
  <c r="AE297" i="18"/>
  <c r="V81" i="21"/>
  <c r="W81" i="21" s="1"/>
  <c r="AF81" i="21" s="1"/>
  <c r="V49" i="15"/>
  <c r="W49" i="15" s="1"/>
  <c r="AB49" i="15" s="1"/>
  <c r="Z50" i="15" s="1"/>
  <c r="AA416" i="21"/>
  <c r="Y417" i="21" s="1"/>
  <c r="AE416" i="21"/>
  <c r="AD416" i="21"/>
  <c r="V234" i="15"/>
  <c r="W234" i="15" s="1"/>
  <c r="AI235" i="15" s="1"/>
  <c r="T417" i="21"/>
  <c r="U417" i="21" s="1"/>
  <c r="AG417" i="21" s="1"/>
  <c r="AI417" i="21"/>
  <c r="V418" i="15"/>
  <c r="W418" i="15" s="1"/>
  <c r="T419" i="15" s="1"/>
  <c r="V417" i="11"/>
  <c r="W417" i="11" s="1"/>
  <c r="AE417" i="11" s="1"/>
  <c r="AE48" i="21"/>
  <c r="AF416" i="21"/>
  <c r="AB48" i="21"/>
  <c r="Z49" i="21" s="1"/>
  <c r="AH113" i="5"/>
  <c r="AJ113" i="5"/>
  <c r="V296" i="21"/>
  <c r="W296" i="21" s="1"/>
  <c r="AE266" i="11"/>
  <c r="AD48" i="21"/>
  <c r="U81" i="5"/>
  <c r="AG81" i="5" s="1"/>
  <c r="AK295" i="21"/>
  <c r="AK416" i="18"/>
  <c r="AF234" i="21"/>
  <c r="T235" i="21"/>
  <c r="AD234" i="21"/>
  <c r="AI235" i="21"/>
  <c r="AB234" i="21"/>
  <c r="Z235" i="21" s="1"/>
  <c r="AE234" i="21"/>
  <c r="AA234" i="21"/>
  <c r="Y235" i="21" s="1"/>
  <c r="AD266" i="11"/>
  <c r="AF48" i="21"/>
  <c r="AK265" i="18"/>
  <c r="V80" i="18"/>
  <c r="W80" i="18" s="1"/>
  <c r="AD80" i="18" s="1"/>
  <c r="V114" i="18"/>
  <c r="W114" i="18" s="1"/>
  <c r="AA114" i="18" s="1"/>
  <c r="Y115" i="18" s="1"/>
  <c r="AA266" i="11"/>
  <c r="Y267" i="11" s="1"/>
  <c r="V417" i="18"/>
  <c r="W417" i="18" s="1"/>
  <c r="AH265" i="21"/>
  <c r="AJ265" i="21"/>
  <c r="AH80" i="5"/>
  <c r="AJ80" i="5"/>
  <c r="T49" i="21"/>
  <c r="U49" i="21" s="1"/>
  <c r="AG49" i="21" s="1"/>
  <c r="AI235" i="18"/>
  <c r="AA234" i="18"/>
  <c r="Y235" i="18" s="1"/>
  <c r="T235" i="18"/>
  <c r="AF234" i="18"/>
  <c r="AE234" i="18"/>
  <c r="AD234" i="18"/>
  <c r="AB234" i="18"/>
  <c r="Z235" i="18" s="1"/>
  <c r="U114" i="5"/>
  <c r="AG114" i="5" s="1"/>
  <c r="V267" i="15"/>
  <c r="W267" i="15" s="1"/>
  <c r="AB267" i="15" s="1"/>
  <c r="Z268" i="15" s="1"/>
  <c r="U266" i="21"/>
  <c r="AG266" i="21" s="1"/>
  <c r="V49" i="18"/>
  <c r="W49" i="18" s="1"/>
  <c r="AA49" i="18" s="1"/>
  <c r="Y50" i="18" s="1"/>
  <c r="AH80" i="11"/>
  <c r="AJ80" i="11"/>
  <c r="AK233" i="15"/>
  <c r="AK416" i="11"/>
  <c r="AK79" i="18"/>
  <c r="AK113" i="18"/>
  <c r="AK417" i="15"/>
  <c r="U81" i="11"/>
  <c r="AG81" i="11" s="1"/>
  <c r="AH234" i="11"/>
  <c r="AJ234" i="11"/>
  <c r="AI297" i="11"/>
  <c r="T297" i="11"/>
  <c r="AF296" i="11"/>
  <c r="AB296" i="11"/>
  <c r="Z297" i="11" s="1"/>
  <c r="AA296" i="11"/>
  <c r="Y297" i="11" s="1"/>
  <c r="AE296" i="11"/>
  <c r="AD296" i="11"/>
  <c r="U235" i="11"/>
  <c r="AG235" i="11" s="1"/>
  <c r="AK47" i="11"/>
  <c r="AK48" i="18"/>
  <c r="V297" i="15"/>
  <c r="W297" i="15" s="1"/>
  <c r="V48" i="11"/>
  <c r="W48" i="11" s="1"/>
  <c r="V114" i="21"/>
  <c r="W114" i="21" s="1"/>
  <c r="AK296" i="15" l="1"/>
  <c r="AK266" i="15"/>
  <c r="AK48" i="15"/>
  <c r="AK80" i="21"/>
  <c r="AJ81" i="15"/>
  <c r="AH81" i="15"/>
  <c r="AH113" i="11"/>
  <c r="AK113" i="11" s="1"/>
  <c r="AE234" i="15"/>
  <c r="AA234" i="15"/>
  <c r="Y235" i="15" s="1"/>
  <c r="AF234" i="15"/>
  <c r="T82" i="21"/>
  <c r="U82" i="21" s="1"/>
  <c r="AG82" i="21" s="1"/>
  <c r="AB81" i="21"/>
  <c r="Z82" i="21" s="1"/>
  <c r="AE81" i="21"/>
  <c r="AD81" i="21"/>
  <c r="AA81" i="21"/>
  <c r="Y82" i="21" s="1"/>
  <c r="AI82" i="21"/>
  <c r="AH266" i="11"/>
  <c r="V49" i="5"/>
  <c r="W49" i="5" s="1"/>
  <c r="AA49" i="5" s="1"/>
  <c r="Y50" i="5" s="1"/>
  <c r="T267" i="18"/>
  <c r="U267" i="18" s="1"/>
  <c r="AG267" i="18" s="1"/>
  <c r="AF114" i="18"/>
  <c r="AH48" i="5"/>
  <c r="AJ48" i="5"/>
  <c r="AH113" i="15"/>
  <c r="AJ48" i="21"/>
  <c r="AI115" i="18"/>
  <c r="AD234" i="15"/>
  <c r="AD266" i="18"/>
  <c r="AI267" i="18"/>
  <c r="AB234" i="15"/>
  <c r="Z235" i="15" s="1"/>
  <c r="T235" i="15"/>
  <c r="U235" i="15" s="1"/>
  <c r="AG235" i="15" s="1"/>
  <c r="AF266" i="18"/>
  <c r="AA49" i="15"/>
  <c r="Y50" i="15" s="1"/>
  <c r="AI418" i="11"/>
  <c r="AB266" i="18"/>
  <c r="Z267" i="18" s="1"/>
  <c r="AB418" i="15"/>
  <c r="Z419" i="15" s="1"/>
  <c r="AE266" i="18"/>
  <c r="AF418" i="15"/>
  <c r="AI50" i="15"/>
  <c r="AE418" i="15"/>
  <c r="AD418" i="15"/>
  <c r="AI419" i="15"/>
  <c r="AF49" i="15"/>
  <c r="AH297" i="18"/>
  <c r="AF49" i="18"/>
  <c r="AB417" i="11"/>
  <c r="Z418" i="11" s="1"/>
  <c r="AJ113" i="15"/>
  <c r="AJ297" i="18"/>
  <c r="AA417" i="11"/>
  <c r="Y418" i="11" s="1"/>
  <c r="AH416" i="21"/>
  <c r="V114" i="15"/>
  <c r="W114" i="15" s="1"/>
  <c r="AF114" i="15" s="1"/>
  <c r="AI50" i="18"/>
  <c r="V417" i="21"/>
  <c r="W417" i="21" s="1"/>
  <c r="AD417" i="21" s="1"/>
  <c r="AE49" i="18"/>
  <c r="AD417" i="11"/>
  <c r="AJ417" i="11" s="1"/>
  <c r="AF80" i="18"/>
  <c r="AD49" i="15"/>
  <c r="V298" i="18"/>
  <c r="W298" i="18" s="1"/>
  <c r="AI299" i="18" s="1"/>
  <c r="AJ416" i="21"/>
  <c r="AI81" i="18"/>
  <c r="AA418" i="15"/>
  <c r="Y419" i="15" s="1"/>
  <c r="AF417" i="11"/>
  <c r="AA80" i="18"/>
  <c r="Y81" i="18" s="1"/>
  <c r="T50" i="15"/>
  <c r="U50" i="15" s="1"/>
  <c r="AG50" i="15" s="1"/>
  <c r="T418" i="11"/>
  <c r="U418" i="11" s="1"/>
  <c r="AG418" i="11" s="1"/>
  <c r="AE80" i="18"/>
  <c r="AJ80" i="18" s="1"/>
  <c r="AE49" i="15"/>
  <c r="AH48" i="21"/>
  <c r="V114" i="11"/>
  <c r="W114" i="11" s="1"/>
  <c r="AI115" i="11" s="1"/>
  <c r="AB80" i="18"/>
  <c r="Z81" i="18" s="1"/>
  <c r="AJ266" i="11"/>
  <c r="V82" i="15"/>
  <c r="W82" i="15" s="1"/>
  <c r="AF82" i="15" s="1"/>
  <c r="V266" i="21"/>
  <c r="W266" i="21" s="1"/>
  <c r="T267" i="21" s="1"/>
  <c r="V267" i="11"/>
  <c r="W267" i="11" s="1"/>
  <c r="AE267" i="11" s="1"/>
  <c r="AK265" i="21"/>
  <c r="AI268" i="15"/>
  <c r="AK80" i="5"/>
  <c r="V81" i="11"/>
  <c r="W81" i="11" s="1"/>
  <c r="AI82" i="11" s="1"/>
  <c r="V114" i="5"/>
  <c r="W114" i="5" s="1"/>
  <c r="AB114" i="5" s="1"/>
  <c r="Z115" i="5" s="1"/>
  <c r="AE114" i="18"/>
  <c r="AF267" i="15"/>
  <c r="AD114" i="18"/>
  <c r="AF417" i="18"/>
  <c r="T418" i="18"/>
  <c r="AB417" i="18"/>
  <c r="Z418" i="18" s="1"/>
  <c r="AE417" i="18"/>
  <c r="AI418" i="18"/>
  <c r="AA417" i="18"/>
  <c r="Y418" i="18" s="1"/>
  <c r="AD417" i="18"/>
  <c r="V81" i="5"/>
  <c r="W81" i="5" s="1"/>
  <c r="AE267" i="15"/>
  <c r="T115" i="18"/>
  <c r="U115" i="18" s="1"/>
  <c r="AG115" i="18" s="1"/>
  <c r="T81" i="18"/>
  <c r="U81" i="18" s="1"/>
  <c r="AG81" i="18" s="1"/>
  <c r="AD267" i="15"/>
  <c r="U235" i="18"/>
  <c r="AG235" i="18" s="1"/>
  <c r="AH234" i="21"/>
  <c r="AJ234" i="21"/>
  <c r="AA267" i="15"/>
  <c r="Y268" i="15" s="1"/>
  <c r="U235" i="21"/>
  <c r="AG235" i="21" s="1"/>
  <c r="AK113" i="5"/>
  <c r="T268" i="15"/>
  <c r="U268" i="15" s="1"/>
  <c r="AB114" i="18"/>
  <c r="Z115" i="18" s="1"/>
  <c r="V235" i="11"/>
  <c r="W235" i="11" s="1"/>
  <c r="AD235" i="11" s="1"/>
  <c r="V49" i="21"/>
  <c r="W49" i="21" s="1"/>
  <c r="AI50" i="21" s="1"/>
  <c r="AH234" i="18"/>
  <c r="AJ234" i="18"/>
  <c r="AD296" i="21"/>
  <c r="AI297" i="21"/>
  <c r="T297" i="21"/>
  <c r="AB296" i="21"/>
  <c r="Z297" i="21" s="1"/>
  <c r="AA296" i="21"/>
  <c r="Y297" i="21" s="1"/>
  <c r="AF296" i="21"/>
  <c r="AE296" i="21"/>
  <c r="AD49" i="18"/>
  <c r="AB49" i="18"/>
  <c r="Z50" i="18" s="1"/>
  <c r="T50" i="18"/>
  <c r="U50" i="18" s="1"/>
  <c r="AG50" i="18" s="1"/>
  <c r="T115" i="21"/>
  <c r="AI115" i="21"/>
  <c r="AE114" i="21"/>
  <c r="AA114" i="21"/>
  <c r="Y115" i="21" s="1"/>
  <c r="AB114" i="21"/>
  <c r="Z115" i="21" s="1"/>
  <c r="AD114" i="21"/>
  <c r="AF114" i="21"/>
  <c r="AD48" i="11"/>
  <c r="AF48" i="11"/>
  <c r="AE48" i="11"/>
  <c r="AI49" i="11"/>
  <c r="T49" i="11"/>
  <c r="AA48" i="11"/>
  <c r="Y49" i="11" s="1"/>
  <c r="AB48" i="11"/>
  <c r="Z49" i="11" s="1"/>
  <c r="AK234" i="11"/>
  <c r="AK80" i="11"/>
  <c r="AE297" i="15"/>
  <c r="AF297" i="15"/>
  <c r="AD297" i="15"/>
  <c r="T298" i="15"/>
  <c r="AA297" i="15"/>
  <c r="Y298" i="15" s="1"/>
  <c r="AB297" i="15"/>
  <c r="Z298" i="15" s="1"/>
  <c r="AI298" i="15"/>
  <c r="AH296" i="11"/>
  <c r="AJ296" i="11"/>
  <c r="U419" i="15"/>
  <c r="AG419" i="15" s="1"/>
  <c r="U297" i="11"/>
  <c r="AG297" i="11" s="1"/>
  <c r="T50" i="5" l="1"/>
  <c r="U50" i="5" s="1"/>
  <c r="AG50" i="5" s="1"/>
  <c r="AJ234" i="15"/>
  <c r="AH234" i="15"/>
  <c r="AK81" i="15"/>
  <c r="AE82" i="15"/>
  <c r="AI83" i="15"/>
  <c r="AH417" i="11"/>
  <c r="AK417" i="11" s="1"/>
  <c r="AK48" i="21"/>
  <c r="AJ114" i="18"/>
  <c r="AJ81" i="21"/>
  <c r="AJ49" i="15"/>
  <c r="AD82" i="15"/>
  <c r="T83" i="15"/>
  <c r="U83" i="15" s="1"/>
  <c r="AG83" i="15" s="1"/>
  <c r="AK113" i="15"/>
  <c r="AH81" i="21"/>
  <c r="T299" i="18"/>
  <c r="U299" i="18" s="1"/>
  <c r="AG299" i="18" s="1"/>
  <c r="AA298" i="18"/>
  <c r="Y299" i="18" s="1"/>
  <c r="AF235" i="11"/>
  <c r="AA267" i="11"/>
  <c r="Y268" i="11" s="1"/>
  <c r="AF114" i="11"/>
  <c r="AE417" i="21"/>
  <c r="AK266" i="11"/>
  <c r="AE298" i="18"/>
  <c r="AI115" i="5"/>
  <c r="AD81" i="11"/>
  <c r="AF266" i="21"/>
  <c r="AA81" i="11"/>
  <c r="Y82" i="11" s="1"/>
  <c r="AH80" i="18"/>
  <c r="AK80" i="18" s="1"/>
  <c r="AF49" i="5"/>
  <c r="AE49" i="5"/>
  <c r="AD49" i="5"/>
  <c r="AB49" i="5"/>
  <c r="Z50" i="5" s="1"/>
  <c r="AI50" i="5"/>
  <c r="AE81" i="11"/>
  <c r="AA266" i="21"/>
  <c r="Y267" i="21" s="1"/>
  <c r="AH418" i="15"/>
  <c r="AE114" i="15"/>
  <c r="AE114" i="11"/>
  <c r="AI115" i="15"/>
  <c r="AA114" i="15"/>
  <c r="Y115" i="15" s="1"/>
  <c r="AB114" i="15"/>
  <c r="Z115" i="15" s="1"/>
  <c r="T115" i="15"/>
  <c r="U115" i="15" s="1"/>
  <c r="AG115" i="15" s="1"/>
  <c r="AD114" i="15"/>
  <c r="AK48" i="5"/>
  <c r="AH49" i="15"/>
  <c r="AK297" i="18"/>
  <c r="AJ418" i="15"/>
  <c r="AF417" i="21"/>
  <c r="AH266" i="18"/>
  <c r="AA114" i="11"/>
  <c r="Y115" i="11" s="1"/>
  <c r="T82" i="11"/>
  <c r="U82" i="11" s="1"/>
  <c r="AG82" i="11" s="1"/>
  <c r="AA417" i="21"/>
  <c r="Y418" i="21" s="1"/>
  <c r="AB417" i="21"/>
  <c r="Z418" i="21" s="1"/>
  <c r="AI418" i="21"/>
  <c r="T115" i="11"/>
  <c r="U115" i="11" s="1"/>
  <c r="AG115" i="11" s="1"/>
  <c r="AB114" i="11"/>
  <c r="Z115" i="11" s="1"/>
  <c r="T268" i="11"/>
  <c r="U268" i="11" s="1"/>
  <c r="AG268" i="11" s="1"/>
  <c r="AD267" i="11"/>
  <c r="AJ267" i="11" s="1"/>
  <c r="AI236" i="11"/>
  <c r="T418" i="21"/>
  <c r="AB267" i="11"/>
  <c r="Z268" i="11" s="1"/>
  <c r="AA82" i="15"/>
  <c r="Y83" i="15" s="1"/>
  <c r="AF267" i="11"/>
  <c r="AD114" i="11"/>
  <c r="AD298" i="18"/>
  <c r="AB266" i="21"/>
  <c r="Z267" i="21" s="1"/>
  <c r="AJ266" i="18"/>
  <c r="AI268" i="11"/>
  <c r="AB82" i="15"/>
  <c r="Z83" i="15" s="1"/>
  <c r="AF298" i="18"/>
  <c r="AH114" i="18"/>
  <c r="AB298" i="18"/>
  <c r="Z299" i="18" s="1"/>
  <c r="AI267" i="21"/>
  <c r="AD266" i="21"/>
  <c r="AK416" i="21"/>
  <c r="T115" i="5"/>
  <c r="U115" i="5" s="1"/>
  <c r="AG115" i="5" s="1"/>
  <c r="AB81" i="11"/>
  <c r="Z82" i="11" s="1"/>
  <c r="AE114" i="5"/>
  <c r="AH267" i="15"/>
  <c r="V419" i="15"/>
  <c r="W419" i="15" s="1"/>
  <c r="AI420" i="15" s="1"/>
  <c r="AH49" i="18"/>
  <c r="AD114" i="5"/>
  <c r="AF114" i="5"/>
  <c r="AF81" i="11"/>
  <c r="AA114" i="5"/>
  <c r="Y115" i="5" s="1"/>
  <c r="V235" i="18"/>
  <c r="W235" i="18" s="1"/>
  <c r="AD235" i="18" s="1"/>
  <c r="AG268" i="15"/>
  <c r="V268" i="15"/>
  <c r="W268" i="15" s="1"/>
  <c r="AI269" i="15" s="1"/>
  <c r="AA235" i="11"/>
  <c r="Y236" i="11" s="1"/>
  <c r="AE266" i="21"/>
  <c r="AB235" i="11"/>
  <c r="Z236" i="11" s="1"/>
  <c r="AK234" i="21"/>
  <c r="AJ267" i="15"/>
  <c r="AE235" i="11"/>
  <c r="AJ235" i="11" s="1"/>
  <c r="T236" i="11"/>
  <c r="U236" i="11" s="1"/>
  <c r="AG236" i="11" s="1"/>
  <c r="AJ49" i="18"/>
  <c r="V235" i="21"/>
  <c r="W235" i="21" s="1"/>
  <c r="AB235" i="21" s="1"/>
  <c r="Z236" i="21" s="1"/>
  <c r="V81" i="18"/>
  <c r="W81" i="18" s="1"/>
  <c r="AE81" i="18" s="1"/>
  <c r="V235" i="15"/>
  <c r="W235" i="15" s="1"/>
  <c r="AE235" i="15" s="1"/>
  <c r="AB49" i="21"/>
  <c r="Z50" i="21" s="1"/>
  <c r="U418" i="18"/>
  <c r="AG418" i="18" s="1"/>
  <c r="AA49" i="21"/>
  <c r="Y50" i="21" s="1"/>
  <c r="AD49" i="21"/>
  <c r="U297" i="21"/>
  <c r="AG297" i="21" s="1"/>
  <c r="AE49" i="21"/>
  <c r="U267" i="21"/>
  <c r="AG267" i="21" s="1"/>
  <c r="T82" i="5"/>
  <c r="AF81" i="5"/>
  <c r="AI82" i="5"/>
  <c r="AA81" i="5"/>
  <c r="Y82" i="5" s="1"/>
  <c r="AD81" i="5"/>
  <c r="AE81" i="5"/>
  <c r="AB81" i="5"/>
  <c r="Z82" i="5" s="1"/>
  <c r="V297" i="11"/>
  <c r="W297" i="11" s="1"/>
  <c r="T298" i="11" s="1"/>
  <c r="T50" i="21"/>
  <c r="U50" i="21" s="1"/>
  <c r="AG50" i="21" s="1"/>
  <c r="AH296" i="21"/>
  <c r="AJ296" i="21"/>
  <c r="AH417" i="18"/>
  <c r="AJ417" i="18"/>
  <c r="AF49" i="21"/>
  <c r="AK234" i="18"/>
  <c r="V267" i="18"/>
  <c r="W267" i="18" s="1"/>
  <c r="AK296" i="11"/>
  <c r="V82" i="21"/>
  <c r="W82" i="21" s="1"/>
  <c r="T83" i="21" s="1"/>
  <c r="U298" i="15"/>
  <c r="AG298" i="15" s="1"/>
  <c r="V115" i="18"/>
  <c r="W115" i="18" s="1"/>
  <c r="V418" i="11"/>
  <c r="W418" i="11" s="1"/>
  <c r="AH48" i="11"/>
  <c r="AJ48" i="11"/>
  <c r="U115" i="21"/>
  <c r="AG115" i="21" s="1"/>
  <c r="V50" i="18"/>
  <c r="W50" i="18" s="1"/>
  <c r="V50" i="15"/>
  <c r="W50" i="15" s="1"/>
  <c r="AH297" i="15"/>
  <c r="AJ297" i="15"/>
  <c r="AH114" i="21"/>
  <c r="AJ114" i="21"/>
  <c r="U49" i="11"/>
  <c r="AG49" i="11" s="1"/>
  <c r="AH82" i="15" l="1"/>
  <c r="AJ82" i="15"/>
  <c r="AK234" i="15"/>
  <c r="V50" i="5"/>
  <c r="W50" i="5" s="1"/>
  <c r="AB50" i="5" s="1"/>
  <c r="Z51" i="5" s="1"/>
  <c r="AJ266" i="21"/>
  <c r="AK49" i="15"/>
  <c r="AB268" i="15"/>
  <c r="Z269" i="15" s="1"/>
  <c r="AK81" i="21"/>
  <c r="AH114" i="15"/>
  <c r="AJ81" i="11"/>
  <c r="AA268" i="15"/>
  <c r="Y269" i="15" s="1"/>
  <c r="AK114" i="18"/>
  <c r="AK49" i="18"/>
  <c r="AK418" i="15"/>
  <c r="AH81" i="11"/>
  <c r="T82" i="18"/>
  <c r="U82" i="18" s="1"/>
  <c r="AG82" i="18" s="1"/>
  <c r="AJ114" i="15"/>
  <c r="AJ114" i="11"/>
  <c r="AA81" i="18"/>
  <c r="Y82" i="18" s="1"/>
  <c r="AH267" i="11"/>
  <c r="AK267" i="11" s="1"/>
  <c r="AH417" i="21"/>
  <c r="AD419" i="15"/>
  <c r="AB419" i="15"/>
  <c r="Z420" i="15" s="1"/>
  <c r="AF419" i="15"/>
  <c r="AJ417" i="21"/>
  <c r="AJ298" i="18"/>
  <c r="AD268" i="15"/>
  <c r="T420" i="15"/>
  <c r="U420" i="15" s="1"/>
  <c r="AG420" i="15" s="1"/>
  <c r="AF268" i="15"/>
  <c r="AH114" i="11"/>
  <c r="AF235" i="21"/>
  <c r="AK266" i="18"/>
  <c r="AH298" i="18"/>
  <c r="AA82" i="21"/>
  <c r="Y83" i="21" s="1"/>
  <c r="AK267" i="15"/>
  <c r="AJ49" i="5"/>
  <c r="AH49" i="5"/>
  <c r="AB81" i="18"/>
  <c r="Z82" i="18" s="1"/>
  <c r="AA419" i="15"/>
  <c r="Y420" i="15" s="1"/>
  <c r="AE268" i="15"/>
  <c r="T236" i="15"/>
  <c r="U236" i="15" s="1"/>
  <c r="AG236" i="15" s="1"/>
  <c r="AF82" i="21"/>
  <c r="AD82" i="21"/>
  <c r="AF297" i="11"/>
  <c r="AF235" i="18"/>
  <c r="AA235" i="18"/>
  <c r="Y236" i="18" s="1"/>
  <c r="U418" i="21"/>
  <c r="AG418" i="21" s="1"/>
  <c r="AE82" i="21"/>
  <c r="AD297" i="11"/>
  <c r="AJ49" i="21"/>
  <c r="AI236" i="18"/>
  <c r="AH266" i="21"/>
  <c r="AJ114" i="5"/>
  <c r="AI236" i="15"/>
  <c r="AD235" i="15"/>
  <c r="AJ235" i="15" s="1"/>
  <c r="AA235" i="15"/>
  <c r="Y236" i="15" s="1"/>
  <c r="AE235" i="21"/>
  <c r="V83" i="15"/>
  <c r="W83" i="15" s="1"/>
  <c r="AE83" i="15" s="1"/>
  <c r="AF235" i="15"/>
  <c r="AH49" i="21"/>
  <c r="AB235" i="15"/>
  <c r="Z236" i="15" s="1"/>
  <c r="AD81" i="18"/>
  <c r="AE235" i="18"/>
  <c r="AJ235" i="18" s="1"/>
  <c r="AF81" i="18"/>
  <c r="AE419" i="15"/>
  <c r="T269" i="15"/>
  <c r="U269" i="15" s="1"/>
  <c r="AG269" i="15" s="1"/>
  <c r="AH114" i="5"/>
  <c r="AI82" i="18"/>
  <c r="AH235" i="11"/>
  <c r="AK235" i="11" s="1"/>
  <c r="AB82" i="21"/>
  <c r="Z83" i="21" s="1"/>
  <c r="AB235" i="18"/>
  <c r="Z236" i="18" s="1"/>
  <c r="T236" i="18"/>
  <c r="U236" i="18" s="1"/>
  <c r="AG236" i="18" s="1"/>
  <c r="V299" i="18"/>
  <c r="W299" i="18" s="1"/>
  <c r="T300" i="18" s="1"/>
  <c r="AI236" i="21"/>
  <c r="AI83" i="21"/>
  <c r="AI298" i="11"/>
  <c r="AD235" i="21"/>
  <c r="V82" i="11"/>
  <c r="W82" i="11" s="1"/>
  <c r="AF82" i="11" s="1"/>
  <c r="T236" i="21"/>
  <c r="U236" i="21" s="1"/>
  <c r="V115" i="15"/>
  <c r="W115" i="15" s="1"/>
  <c r="AD115" i="15" s="1"/>
  <c r="AB297" i="11"/>
  <c r="Z298" i="11" s="1"/>
  <c r="AA235" i="21"/>
  <c r="Y236" i="21" s="1"/>
  <c r="AA297" i="11"/>
  <c r="Y298" i="11" s="1"/>
  <c r="V297" i="21"/>
  <c r="W297" i="21" s="1"/>
  <c r="AD297" i="21" s="1"/>
  <c r="V50" i="21"/>
  <c r="W50" i="21" s="1"/>
  <c r="AB50" i="21" s="1"/>
  <c r="Z51" i="21" s="1"/>
  <c r="AE297" i="11"/>
  <c r="AK296" i="21"/>
  <c r="V236" i="11"/>
  <c r="W236" i="11" s="1"/>
  <c r="AE236" i="11" s="1"/>
  <c r="V115" i="21"/>
  <c r="W115" i="21" s="1"/>
  <c r="T116" i="21" s="1"/>
  <c r="AK417" i="18"/>
  <c r="V115" i="5"/>
  <c r="W115" i="5" s="1"/>
  <c r="AE115" i="5" s="1"/>
  <c r="V115" i="11"/>
  <c r="W115" i="11" s="1"/>
  <c r="AE115" i="11" s="1"/>
  <c r="V268" i="11"/>
  <c r="W268" i="11" s="1"/>
  <c r="AI269" i="11" s="1"/>
  <c r="V298" i="15"/>
  <c r="W298" i="15" s="1"/>
  <c r="AI299" i="15" s="1"/>
  <c r="V267" i="21"/>
  <c r="W267" i="21" s="1"/>
  <c r="V418" i="18"/>
  <c r="W418" i="18" s="1"/>
  <c r="AH81" i="5"/>
  <c r="AJ81" i="5"/>
  <c r="AD267" i="18"/>
  <c r="AI268" i="18"/>
  <c r="T268" i="18"/>
  <c r="AE267" i="18"/>
  <c r="AB267" i="18"/>
  <c r="Z268" i="18" s="1"/>
  <c r="AA267" i="18"/>
  <c r="Y268" i="18" s="1"/>
  <c r="AF267" i="18"/>
  <c r="U82" i="5"/>
  <c r="AG82" i="5" s="1"/>
  <c r="AK114" i="21"/>
  <c r="AD50" i="18"/>
  <c r="T51" i="18"/>
  <c r="AB50" i="18"/>
  <c r="Z51" i="18" s="1"/>
  <c r="AA50" i="18"/>
  <c r="Y51" i="18" s="1"/>
  <c r="AF50" i="18"/>
  <c r="AE50" i="18"/>
  <c r="AI51" i="18"/>
  <c r="AK48" i="11"/>
  <c r="V49" i="11"/>
  <c r="W49" i="11" s="1"/>
  <c r="U83" i="21"/>
  <c r="AG83" i="21" s="1"/>
  <c r="U298" i="11"/>
  <c r="AG298" i="11" s="1"/>
  <c r="AI116" i="18"/>
  <c r="AE115" i="18"/>
  <c r="AF115" i="18"/>
  <c r="AB115" i="18"/>
  <c r="Z116" i="18" s="1"/>
  <c r="T116" i="18"/>
  <c r="AD115" i="18"/>
  <c r="AA115" i="18"/>
  <c r="Y116" i="18" s="1"/>
  <c r="AF418" i="11"/>
  <c r="AI419" i="11"/>
  <c r="AD418" i="11"/>
  <c r="AB418" i="11"/>
  <c r="Z419" i="11" s="1"/>
  <c r="T419" i="11"/>
  <c r="AE418" i="11"/>
  <c r="AA418" i="11"/>
  <c r="Y419" i="11" s="1"/>
  <c r="AK297" i="15"/>
  <c r="AE50" i="15"/>
  <c r="T51" i="15"/>
  <c r="AI51" i="15"/>
  <c r="AA50" i="15"/>
  <c r="Y51" i="15" s="1"/>
  <c r="AB50" i="15"/>
  <c r="Z51" i="15" s="1"/>
  <c r="AD50" i="15"/>
  <c r="AF50" i="15"/>
  <c r="AK82" i="15" l="1"/>
  <c r="AK298" i="18"/>
  <c r="AD50" i="5"/>
  <c r="AE50" i="5"/>
  <c r="AF50" i="5"/>
  <c r="AA50" i="5"/>
  <c r="Y51" i="5" s="1"/>
  <c r="T51" i="5"/>
  <c r="U51" i="5" s="1"/>
  <c r="AG51" i="5" s="1"/>
  <c r="AI51" i="5"/>
  <c r="AK266" i="21"/>
  <c r="AK114" i="5"/>
  <c r="AK114" i="15"/>
  <c r="AA115" i="21"/>
  <c r="Y116" i="21" s="1"/>
  <c r="AD83" i="15"/>
  <c r="AJ83" i="15" s="1"/>
  <c r="AK81" i="11"/>
  <c r="AI84" i="15"/>
  <c r="AA83" i="15"/>
  <c r="Y84" i="15" s="1"/>
  <c r="T83" i="11"/>
  <c r="U83" i="11" s="1"/>
  <c r="AG83" i="11" s="1"/>
  <c r="AJ82" i="21"/>
  <c r="AB82" i="11"/>
  <c r="Z83" i="11" s="1"/>
  <c r="AH82" i="21"/>
  <c r="AJ297" i="11"/>
  <c r="AK114" i="11"/>
  <c r="AB268" i="11"/>
  <c r="Z269" i="11" s="1"/>
  <c r="AI116" i="21"/>
  <c r="AB115" i="11"/>
  <c r="Z116" i="11" s="1"/>
  <c r="AF268" i="11"/>
  <c r="AK417" i="21"/>
  <c r="AF115" i="11"/>
  <c r="AI116" i="11"/>
  <c r="T116" i="15"/>
  <c r="U116" i="15" s="1"/>
  <c r="AG116" i="15" s="1"/>
  <c r="AA115" i="15"/>
  <c r="Y116" i="15" s="1"/>
  <c r="AF83" i="15"/>
  <c r="AE298" i="15"/>
  <c r="T116" i="11"/>
  <c r="U116" i="11" s="1"/>
  <c r="AG116" i="11" s="1"/>
  <c r="AB83" i="15"/>
  <c r="Z84" i="15" s="1"/>
  <c r="T299" i="15"/>
  <c r="U299" i="15" s="1"/>
  <c r="AG299" i="15" s="1"/>
  <c r="AH419" i="15"/>
  <c r="T237" i="11"/>
  <c r="U237" i="11" s="1"/>
  <c r="AG237" i="11" s="1"/>
  <c r="AK49" i="5"/>
  <c r="AH268" i="15"/>
  <c r="AF115" i="21"/>
  <c r="AI237" i="11"/>
  <c r="AE115" i="15"/>
  <c r="AJ115" i="15" s="1"/>
  <c r="T269" i="11"/>
  <c r="U269" i="11" s="1"/>
  <c r="AG269" i="11" s="1"/>
  <c r="AF236" i="11"/>
  <c r="AH297" i="11"/>
  <c r="AD298" i="15"/>
  <c r="AJ268" i="15"/>
  <c r="AA298" i="15"/>
  <c r="Y299" i="15" s="1"/>
  <c r="AB236" i="11"/>
  <c r="Z237" i="11" s="1"/>
  <c r="AK49" i="21"/>
  <c r="AF115" i="15"/>
  <c r="T84" i="15"/>
  <c r="U84" i="15" s="1"/>
  <c r="AG84" i="15" s="1"/>
  <c r="AF297" i="21"/>
  <c r="AA268" i="11"/>
  <c r="Y269" i="11" s="1"/>
  <c r="AA82" i="11"/>
  <c r="Y83" i="11" s="1"/>
  <c r="AH235" i="15"/>
  <c r="AK235" i="15" s="1"/>
  <c r="AH235" i="18"/>
  <c r="AK235" i="18" s="1"/>
  <c r="T51" i="21"/>
  <c r="U51" i="21" s="1"/>
  <c r="AG51" i="21" s="1"/>
  <c r="AF298" i="15"/>
  <c r="AE50" i="21"/>
  <c r="AJ419" i="15"/>
  <c r="AI300" i="18"/>
  <c r="AF50" i="21"/>
  <c r="AA115" i="11"/>
  <c r="Y116" i="11" s="1"/>
  <c r="AJ235" i="21"/>
  <c r="AH81" i="18"/>
  <c r="AI116" i="15"/>
  <c r="V418" i="21"/>
  <c r="W418" i="21" s="1"/>
  <c r="AB115" i="15"/>
  <c r="Z116" i="15" s="1"/>
  <c r="AE268" i="11"/>
  <c r="AD268" i="11"/>
  <c r="AB115" i="21"/>
  <c r="Z116" i="21" s="1"/>
  <c r="AD115" i="21"/>
  <c r="AD236" i="11"/>
  <c r="AJ236" i="11" s="1"/>
  <c r="AI83" i="11"/>
  <c r="AH235" i="21"/>
  <c r="AD82" i="11"/>
  <c r="AF299" i="18"/>
  <c r="AE82" i="11"/>
  <c r="AE115" i="21"/>
  <c r="AJ81" i="18"/>
  <c r="AI116" i="5"/>
  <c r="AA50" i="21"/>
  <c r="Y51" i="21" s="1"/>
  <c r="AB299" i="18"/>
  <c r="Z300" i="18" s="1"/>
  <c r="AE297" i="21"/>
  <c r="AJ297" i="21" s="1"/>
  <c r="AA297" i="21"/>
  <c r="Y298" i="21" s="1"/>
  <c r="AA299" i="18"/>
  <c r="Y300" i="18" s="1"/>
  <c r="T298" i="21"/>
  <c r="U298" i="21" s="1"/>
  <c r="AG298" i="21" s="1"/>
  <c r="AI51" i="21"/>
  <c r="AD299" i="18"/>
  <c r="AI298" i="21"/>
  <c r="AA115" i="5"/>
  <c r="Y116" i="5" s="1"/>
  <c r="AD115" i="11"/>
  <c r="AJ115" i="11" s="1"/>
  <c r="AD50" i="21"/>
  <c r="AE299" i="18"/>
  <c r="AB297" i="21"/>
  <c r="Z298" i="21" s="1"/>
  <c r="AB115" i="5"/>
  <c r="Z116" i="5" s="1"/>
  <c r="AF115" i="5"/>
  <c r="AG236" i="21"/>
  <c r="V236" i="21"/>
  <c r="W236" i="21" s="1"/>
  <c r="AB236" i="21" s="1"/>
  <c r="Z237" i="21" s="1"/>
  <c r="AA236" i="11"/>
  <c r="Y237" i="11" s="1"/>
  <c r="AD115" i="5"/>
  <c r="V298" i="11"/>
  <c r="W298" i="11" s="1"/>
  <c r="AI299" i="11" s="1"/>
  <c r="T116" i="5"/>
  <c r="U116" i="5" s="1"/>
  <c r="AG116" i="5" s="1"/>
  <c r="AB298" i="15"/>
  <c r="Z299" i="15" s="1"/>
  <c r="V236" i="15"/>
  <c r="W236" i="15" s="1"/>
  <c r="AF236" i="15" s="1"/>
  <c r="AH267" i="18"/>
  <c r="AJ267" i="18"/>
  <c r="V82" i="18"/>
  <c r="W82" i="18" s="1"/>
  <c r="AI83" i="18" s="1"/>
  <c r="V236" i="18"/>
  <c r="W236" i="18" s="1"/>
  <c r="U300" i="18"/>
  <c r="AG300" i="18" s="1"/>
  <c r="V420" i="15"/>
  <c r="W420" i="15" s="1"/>
  <c r="AE420" i="15" s="1"/>
  <c r="V82" i="5"/>
  <c r="W82" i="5" s="1"/>
  <c r="AK81" i="5"/>
  <c r="U268" i="18"/>
  <c r="AG268" i="18" s="1"/>
  <c r="AA418" i="18"/>
  <c r="Y419" i="18" s="1"/>
  <c r="AF418" i="18"/>
  <c r="AI419" i="18"/>
  <c r="AD418" i="18"/>
  <c r="T419" i="18"/>
  <c r="AB418" i="18"/>
  <c r="Z419" i="18" s="1"/>
  <c r="AE418" i="18"/>
  <c r="V269" i="15"/>
  <c r="W269" i="15" s="1"/>
  <c r="AI270" i="15" s="1"/>
  <c r="AI268" i="21"/>
  <c r="AB267" i="21"/>
  <c r="Z268" i="21" s="1"/>
  <c r="AA267" i="21"/>
  <c r="Y268" i="21" s="1"/>
  <c r="T268" i="21"/>
  <c r="AF267" i="21"/>
  <c r="AE267" i="21"/>
  <c r="AD267" i="21"/>
  <c r="V83" i="21"/>
  <c r="W83" i="21" s="1"/>
  <c r="AB83" i="21" s="1"/>
  <c r="Z84" i="21" s="1"/>
  <c r="U116" i="18"/>
  <c r="AG116" i="18" s="1"/>
  <c r="U51" i="15"/>
  <c r="AG51" i="15" s="1"/>
  <c r="AF49" i="11"/>
  <c r="T50" i="11"/>
  <c r="AE49" i="11"/>
  <c r="AI50" i="11"/>
  <c r="AD49" i="11"/>
  <c r="AB49" i="11"/>
  <c r="Z50" i="11" s="1"/>
  <c r="AA49" i="11"/>
  <c r="Y50" i="11" s="1"/>
  <c r="U419" i="11"/>
  <c r="AG419" i="11" s="1"/>
  <c r="AH418" i="11"/>
  <c r="AJ418" i="11"/>
  <c r="U51" i="18"/>
  <c r="AG51" i="18" s="1"/>
  <c r="AH50" i="15"/>
  <c r="AJ50" i="15"/>
  <c r="U116" i="21"/>
  <c r="AG116" i="21" s="1"/>
  <c r="AH50" i="18"/>
  <c r="AJ50" i="18"/>
  <c r="AH115" i="18"/>
  <c r="AJ115" i="18"/>
  <c r="AJ50" i="5" l="1"/>
  <c r="AH50" i="5"/>
  <c r="AK419" i="15"/>
  <c r="AH83" i="15"/>
  <c r="AK83" i="15" s="1"/>
  <c r="AK268" i="15"/>
  <c r="AH115" i="15"/>
  <c r="AK115" i="15" s="1"/>
  <c r="AK82" i="21"/>
  <c r="AK297" i="11"/>
  <c r="AJ298" i="15"/>
  <c r="AH298" i="15"/>
  <c r="AK81" i="18"/>
  <c r="AH297" i="21"/>
  <c r="AK297" i="21" s="1"/>
  <c r="AH268" i="11"/>
  <c r="T84" i="21"/>
  <c r="U84" i="21" s="1"/>
  <c r="AG84" i="21" s="1"/>
  <c r="AH50" i="21"/>
  <c r="AJ268" i="11"/>
  <c r="AB298" i="11"/>
  <c r="Z299" i="11" s="1"/>
  <c r="AH236" i="11"/>
  <c r="AK236" i="11" s="1"/>
  <c r="AE236" i="21"/>
  <c r="AH115" i="21"/>
  <c r="T237" i="15"/>
  <c r="U237" i="15" s="1"/>
  <c r="AG237" i="15" s="1"/>
  <c r="AJ50" i="21"/>
  <c r="AK235" i="21"/>
  <c r="AE83" i="21"/>
  <c r="AJ115" i="21"/>
  <c r="AE82" i="18"/>
  <c r="AA418" i="21"/>
  <c r="Y419" i="21" s="1"/>
  <c r="AD418" i="21"/>
  <c r="AF418" i="21"/>
  <c r="T419" i="21"/>
  <c r="U419" i="21" s="1"/>
  <c r="AG419" i="21" s="1"/>
  <c r="AE418" i="21"/>
  <c r="AI419" i="21"/>
  <c r="AB418" i="21"/>
  <c r="Z419" i="21" s="1"/>
  <c r="T421" i="15"/>
  <c r="U421" i="15" s="1"/>
  <c r="AG421" i="15" s="1"/>
  <c r="T299" i="11"/>
  <c r="U299" i="11" s="1"/>
  <c r="AG299" i="11" s="1"/>
  <c r="AH115" i="11"/>
  <c r="AK115" i="11" s="1"/>
  <c r="AA269" i="15"/>
  <c r="Y270" i="15" s="1"/>
  <c r="AB82" i="18"/>
  <c r="Z83" i="18" s="1"/>
  <c r="AB420" i="15"/>
  <c r="Z421" i="15" s="1"/>
  <c r="V116" i="21"/>
  <c r="W116" i="21" s="1"/>
  <c r="AE116" i="21" s="1"/>
  <c r="AD236" i="15"/>
  <c r="AA82" i="18"/>
  <c r="Y83" i="18" s="1"/>
  <c r="AD420" i="15"/>
  <c r="AJ420" i="15" s="1"/>
  <c r="T83" i="18"/>
  <c r="U83" i="18" s="1"/>
  <c r="AG83" i="18" s="1"/>
  <c r="AF420" i="15"/>
  <c r="AF298" i="11"/>
  <c r="AF82" i="18"/>
  <c r="AH82" i="11"/>
  <c r="AD82" i="18"/>
  <c r="AE298" i="11"/>
  <c r="AA298" i="11"/>
  <c r="Y299" i="11" s="1"/>
  <c r="AE269" i="15"/>
  <c r="AH299" i="18"/>
  <c r="AF236" i="21"/>
  <c r="AI421" i="15"/>
  <c r="T237" i="21"/>
  <c r="U237" i="21" s="1"/>
  <c r="AG237" i="21" s="1"/>
  <c r="AH115" i="5"/>
  <c r="AD236" i="21"/>
  <c r="AJ82" i="11"/>
  <c r="AD298" i="11"/>
  <c r="AA236" i="15"/>
  <c r="Y237" i="15" s="1"/>
  <c r="AI237" i="21"/>
  <c r="AE236" i="15"/>
  <c r="AA236" i="21"/>
  <c r="Y237" i="21" s="1"/>
  <c r="AA420" i="15"/>
  <c r="Y421" i="15" s="1"/>
  <c r="AI237" i="15"/>
  <c r="AD83" i="21"/>
  <c r="AB236" i="15"/>
  <c r="Z237" i="15" s="1"/>
  <c r="V299" i="15"/>
  <c r="W299" i="15" s="1"/>
  <c r="T300" i="15" s="1"/>
  <c r="AF269" i="15"/>
  <c r="AF83" i="21"/>
  <c r="AJ299" i="18"/>
  <c r="V116" i="15"/>
  <c r="W116" i="15" s="1"/>
  <c r="AE116" i="15" s="1"/>
  <c r="AJ115" i="5"/>
  <c r="AD269" i="15"/>
  <c r="T270" i="15"/>
  <c r="U270" i="15" s="1"/>
  <c r="AG270" i="15" s="1"/>
  <c r="AB269" i="15"/>
  <c r="Z270" i="15" s="1"/>
  <c r="V419" i="11"/>
  <c r="W419" i="11" s="1"/>
  <c r="AI420" i="11" s="1"/>
  <c r="AA83" i="21"/>
  <c r="Y84" i="21" s="1"/>
  <c r="V51" i="15"/>
  <c r="W51" i="15" s="1"/>
  <c r="AA51" i="15" s="1"/>
  <c r="Y52" i="15" s="1"/>
  <c r="V51" i="5"/>
  <c r="W51" i="5" s="1"/>
  <c r="AF51" i="5" s="1"/>
  <c r="V237" i="11"/>
  <c r="W237" i="11" s="1"/>
  <c r="T238" i="11" s="1"/>
  <c r="V268" i="18"/>
  <c r="W268" i="18" s="1"/>
  <c r="AE268" i="18" s="1"/>
  <c r="AD82" i="5"/>
  <c r="T83" i="5"/>
  <c r="AB82" i="5"/>
  <c r="Z83" i="5" s="1"/>
  <c r="AF82" i="5"/>
  <c r="AA82" i="5"/>
  <c r="Y83" i="5" s="1"/>
  <c r="AE82" i="5"/>
  <c r="AI83" i="5"/>
  <c r="AI84" i="21"/>
  <c r="V116" i="5"/>
  <c r="W116" i="5" s="1"/>
  <c r="V298" i="21"/>
  <c r="W298" i="21" s="1"/>
  <c r="V51" i="21"/>
  <c r="W51" i="21" s="1"/>
  <c r="AD51" i="21" s="1"/>
  <c r="V84" i="15"/>
  <c r="W84" i="15" s="1"/>
  <c r="AF84" i="15" s="1"/>
  <c r="V269" i="11"/>
  <c r="W269" i="11" s="1"/>
  <c r="T270" i="11" s="1"/>
  <c r="V116" i="18"/>
  <c r="W116" i="18" s="1"/>
  <c r="AI117" i="18" s="1"/>
  <c r="AH267" i="21"/>
  <c r="AJ267" i="21"/>
  <c r="U419" i="18"/>
  <c r="AG419" i="18" s="1"/>
  <c r="AH418" i="18"/>
  <c r="AJ418" i="18"/>
  <c r="V116" i="11"/>
  <c r="W116" i="11" s="1"/>
  <c r="T117" i="11" s="1"/>
  <c r="U268" i="21"/>
  <c r="AG268" i="21" s="1"/>
  <c r="AK267" i="18"/>
  <c r="V300" i="18"/>
  <c r="W300" i="18" s="1"/>
  <c r="AD236" i="18"/>
  <c r="T237" i="18"/>
  <c r="AI237" i="18"/>
  <c r="AB236" i="18"/>
  <c r="Z237" i="18" s="1"/>
  <c r="AE236" i="18"/>
  <c r="AA236" i="18"/>
  <c r="Y237" i="18" s="1"/>
  <c r="AF236" i="18"/>
  <c r="AK50" i="18"/>
  <c r="AK50" i="15"/>
  <c r="AH49" i="11"/>
  <c r="AJ49" i="11"/>
  <c r="U50" i="11"/>
  <c r="AG50" i="11" s="1"/>
  <c r="AK418" i="11"/>
  <c r="AK115" i="18"/>
  <c r="V83" i="11"/>
  <c r="W83" i="11" s="1"/>
  <c r="V51" i="18"/>
  <c r="W51" i="18" s="1"/>
  <c r="AK50" i="5" l="1"/>
  <c r="AK298" i="15"/>
  <c r="AF116" i="21"/>
  <c r="T117" i="21"/>
  <c r="U117" i="21" s="1"/>
  <c r="AG117" i="21" s="1"/>
  <c r="AK268" i="11"/>
  <c r="AJ82" i="18"/>
  <c r="AJ236" i="15"/>
  <c r="T117" i="15"/>
  <c r="U117" i="15" s="1"/>
  <c r="AG117" i="15" s="1"/>
  <c r="AB116" i="15"/>
  <c r="Z117" i="15" s="1"/>
  <c r="AK115" i="21"/>
  <c r="AA299" i="15"/>
  <c r="Y300" i="15" s="1"/>
  <c r="AF237" i="11"/>
  <c r="AH82" i="18"/>
  <c r="AH420" i="15"/>
  <c r="AK420" i="15" s="1"/>
  <c r="AE237" i="11"/>
  <c r="AA237" i="11"/>
  <c r="Y238" i="11" s="1"/>
  <c r="T117" i="18"/>
  <c r="U117" i="18" s="1"/>
  <c r="AG117" i="18" s="1"/>
  <c r="AI117" i="15"/>
  <c r="AE116" i="18"/>
  <c r="AH236" i="15"/>
  <c r="AA268" i="18"/>
  <c r="Y269" i="18" s="1"/>
  <c r="AK82" i="11"/>
  <c r="AJ236" i="21"/>
  <c r="AK50" i="21"/>
  <c r="AE269" i="11"/>
  <c r="AB268" i="18"/>
  <c r="Z269" i="18" s="1"/>
  <c r="T420" i="11"/>
  <c r="U420" i="11" s="1"/>
  <c r="AG420" i="11" s="1"/>
  <c r="AI300" i="15"/>
  <c r="AD116" i="21"/>
  <c r="AJ116" i="21" s="1"/>
  <c r="AD419" i="11"/>
  <c r="AB299" i="15"/>
  <c r="Z300" i="15" s="1"/>
  <c r="AA419" i="11"/>
  <c r="Y420" i="11" s="1"/>
  <c r="AI117" i="21"/>
  <c r="AB419" i="11"/>
  <c r="Z420" i="11" s="1"/>
  <c r="AA116" i="21"/>
  <c r="Y117" i="21" s="1"/>
  <c r="AD299" i="15"/>
  <c r="AI238" i="11"/>
  <c r="AF51" i="21"/>
  <c r="AF268" i="18"/>
  <c r="V419" i="21"/>
  <c r="W419" i="21" s="1"/>
  <c r="AB419" i="21" s="1"/>
  <c r="Z420" i="21" s="1"/>
  <c r="AB237" i="11"/>
  <c r="Z238" i="11" s="1"/>
  <c r="AJ83" i="21"/>
  <c r="AI269" i="18"/>
  <c r="AH236" i="21"/>
  <c r="AH298" i="11"/>
  <c r="AD116" i="15"/>
  <c r="AJ116" i="15" s="1"/>
  <c r="T85" i="15"/>
  <c r="U85" i="15" s="1"/>
  <c r="AG85" i="15" s="1"/>
  <c r="AK299" i="18"/>
  <c r="AA84" i="15"/>
  <c r="Y85" i="15" s="1"/>
  <c r="AB51" i="21"/>
  <c r="Z52" i="21" s="1"/>
  <c r="AH83" i="21"/>
  <c r="AA51" i="21"/>
  <c r="Y52" i="21" s="1"/>
  <c r="AH418" i="21"/>
  <c r="AJ418" i="21"/>
  <c r="AF116" i="15"/>
  <c r="AJ298" i="11"/>
  <c r="AF51" i="15"/>
  <c r="T52" i="5"/>
  <c r="U52" i="5" s="1"/>
  <c r="AG52" i="5" s="1"/>
  <c r="AJ269" i="15"/>
  <c r="AD237" i="11"/>
  <c r="AD116" i="18"/>
  <c r="AA116" i="15"/>
  <c r="Y117" i="15" s="1"/>
  <c r="AB116" i="21"/>
  <c r="Z117" i="21" s="1"/>
  <c r="V421" i="15"/>
  <c r="W421" i="15" s="1"/>
  <c r="AA421" i="15" s="1"/>
  <c r="Y422" i="15" s="1"/>
  <c r="AI52" i="21"/>
  <c r="AF419" i="11"/>
  <c r="AH269" i="15"/>
  <c r="AD51" i="15"/>
  <c r="T269" i="18"/>
  <c r="U269" i="18" s="1"/>
  <c r="AG269" i="18" s="1"/>
  <c r="AE419" i="11"/>
  <c r="AK115" i="5"/>
  <c r="AA269" i="11"/>
  <c r="Y270" i="11" s="1"/>
  <c r="AF116" i="18"/>
  <c r="AE84" i="15"/>
  <c r="AE299" i="15"/>
  <c r="V237" i="21"/>
  <c r="W237" i="21" s="1"/>
  <c r="AF237" i="21" s="1"/>
  <c r="AD116" i="11"/>
  <c r="AF299" i="15"/>
  <c r="T52" i="15"/>
  <c r="U52" i="15" s="1"/>
  <c r="AG52" i="15" s="1"/>
  <c r="AB116" i="18"/>
  <c r="Z117" i="18" s="1"/>
  <c r="AI52" i="15"/>
  <c r="AD84" i="15"/>
  <c r="AB84" i="15"/>
  <c r="Z85" i="15" s="1"/>
  <c r="AE51" i="21"/>
  <c r="AD51" i="5"/>
  <c r="AI85" i="15"/>
  <c r="AI52" i="5"/>
  <c r="AE116" i="11"/>
  <c r="AA116" i="18"/>
  <c r="Y117" i="18" s="1"/>
  <c r="AE51" i="15"/>
  <c r="AB269" i="11"/>
  <c r="Z270" i="11" s="1"/>
  <c r="V268" i="21"/>
  <c r="W268" i="21" s="1"/>
  <c r="T269" i="21" s="1"/>
  <c r="AE51" i="5"/>
  <c r="AI117" i="11"/>
  <c r="AF116" i="11"/>
  <c r="AA116" i="11"/>
  <c r="Y117" i="11" s="1"/>
  <c r="AD269" i="11"/>
  <c r="AB51" i="5"/>
  <c r="Z52" i="5" s="1"/>
  <c r="AB116" i="11"/>
  <c r="Z117" i="11" s="1"/>
  <c r="AB51" i="15"/>
  <c r="Z52" i="15" s="1"/>
  <c r="AF269" i="11"/>
  <c r="AA51" i="5"/>
  <c r="Y52" i="5" s="1"/>
  <c r="AD268" i="18"/>
  <c r="AJ268" i="18" s="1"/>
  <c r="AI270" i="11"/>
  <c r="V419" i="18"/>
  <c r="W419" i="18" s="1"/>
  <c r="AI420" i="18" s="1"/>
  <c r="AH236" i="18"/>
  <c r="AJ236" i="18"/>
  <c r="V237" i="15"/>
  <c r="W237" i="15" s="1"/>
  <c r="AD237" i="15" s="1"/>
  <c r="T52" i="21"/>
  <c r="U52" i="21" s="1"/>
  <c r="AG52" i="21" s="1"/>
  <c r="AA300" i="18"/>
  <c r="Y301" i="18" s="1"/>
  <c r="AE300" i="18"/>
  <c r="T301" i="18"/>
  <c r="AD300" i="18"/>
  <c r="AF300" i="18"/>
  <c r="AI301" i="18"/>
  <c r="AB300" i="18"/>
  <c r="Z301" i="18" s="1"/>
  <c r="AK418" i="18"/>
  <c r="AK267" i="21"/>
  <c r="AF298" i="21"/>
  <c r="AB298" i="21"/>
  <c r="Z299" i="21" s="1"/>
  <c r="AA298" i="21"/>
  <c r="Y299" i="21" s="1"/>
  <c r="AE298" i="21"/>
  <c r="T299" i="21"/>
  <c r="AD298" i="21"/>
  <c r="AI299" i="21"/>
  <c r="V50" i="11"/>
  <c r="W50" i="11" s="1"/>
  <c r="AA50" i="11" s="1"/>
  <c r="Y51" i="11" s="1"/>
  <c r="U83" i="5"/>
  <c r="AG83" i="5" s="1"/>
  <c r="AD116" i="5"/>
  <c r="T117" i="5"/>
  <c r="AB116" i="5"/>
  <c r="Z117" i="5" s="1"/>
  <c r="AI117" i="5"/>
  <c r="AE116" i="5"/>
  <c r="AA116" i="5"/>
  <c r="Y117" i="5" s="1"/>
  <c r="AF116" i="5"/>
  <c r="AH82" i="5"/>
  <c r="AJ82" i="5"/>
  <c r="V299" i="11"/>
  <c r="W299" i="11" s="1"/>
  <c r="AD299" i="11" s="1"/>
  <c r="V270" i="15"/>
  <c r="W270" i="15" s="1"/>
  <c r="AA270" i="15" s="1"/>
  <c r="Y271" i="15" s="1"/>
  <c r="U237" i="18"/>
  <c r="AG237" i="18" s="1"/>
  <c r="U270" i="11"/>
  <c r="AG270" i="11" s="1"/>
  <c r="AE83" i="11"/>
  <c r="AA83" i="11"/>
  <c r="Y84" i="11" s="1"/>
  <c r="T84" i="11"/>
  <c r="AD83" i="11"/>
  <c r="AB83" i="11"/>
  <c r="Z84" i="11" s="1"/>
  <c r="AI84" i="11"/>
  <c r="AF83" i="11"/>
  <c r="V84" i="21"/>
  <c r="W84" i="21" s="1"/>
  <c r="U238" i="11"/>
  <c r="AG238" i="11" s="1"/>
  <c r="U117" i="11"/>
  <c r="AG117" i="11" s="1"/>
  <c r="AA51" i="18"/>
  <c r="Y52" i="18" s="1"/>
  <c r="AF51" i="18"/>
  <c r="AE51" i="18"/>
  <c r="T52" i="18"/>
  <c r="AD51" i="18"/>
  <c r="AI52" i="18"/>
  <c r="AB51" i="18"/>
  <c r="Z52" i="18" s="1"/>
  <c r="V83" i="18"/>
  <c r="W83" i="18" s="1"/>
  <c r="U300" i="15"/>
  <c r="AG300" i="15" s="1"/>
  <c r="AK49" i="11"/>
  <c r="AH116" i="21" l="1"/>
  <c r="AK116" i="21" s="1"/>
  <c r="AJ116" i="18"/>
  <c r="AJ237" i="11"/>
  <c r="AK236" i="21"/>
  <c r="AK82" i="18"/>
  <c r="AJ419" i="11"/>
  <c r="AK236" i="15"/>
  <c r="AE421" i="15"/>
  <c r="AI422" i="15"/>
  <c r="AH51" i="5"/>
  <c r="AD421" i="15"/>
  <c r="AJ116" i="11"/>
  <c r="AH237" i="11"/>
  <c r="AA237" i="21"/>
  <c r="Y238" i="21" s="1"/>
  <c r="V237" i="18"/>
  <c r="W237" i="18" s="1"/>
  <c r="AA237" i="18" s="1"/>
  <c r="Y238" i="18" s="1"/>
  <c r="AH419" i="11"/>
  <c r="AH116" i="15"/>
  <c r="AK116" i="15" s="1"/>
  <c r="AK298" i="11"/>
  <c r="AH299" i="15"/>
  <c r="AJ299" i="15"/>
  <c r="AJ269" i="11"/>
  <c r="AJ84" i="15"/>
  <c r="AD419" i="21"/>
  <c r="AF419" i="21"/>
  <c r="AK269" i="15"/>
  <c r="AE419" i="21"/>
  <c r="AA419" i="21"/>
  <c r="Y420" i="21" s="1"/>
  <c r="AH51" i="21"/>
  <c r="AK83" i="21"/>
  <c r="V117" i="18"/>
  <c r="W117" i="18" s="1"/>
  <c r="T118" i="18" s="1"/>
  <c r="AF268" i="21"/>
  <c r="T420" i="21"/>
  <c r="U420" i="21" s="1"/>
  <c r="AG420" i="21" s="1"/>
  <c r="AH51" i="15"/>
  <c r="AH116" i="18"/>
  <c r="AI420" i="21"/>
  <c r="AI238" i="15"/>
  <c r="AK418" i="21"/>
  <c r="AB419" i="18"/>
  <c r="Z420" i="18" s="1"/>
  <c r="AE237" i="15"/>
  <c r="AJ237" i="15" s="1"/>
  <c r="AB237" i="15"/>
  <c r="Z238" i="15" s="1"/>
  <c r="AF421" i="15"/>
  <c r="AJ51" i="15"/>
  <c r="T238" i="15"/>
  <c r="U238" i="15" s="1"/>
  <c r="AG238" i="15" s="1"/>
  <c r="AB421" i="15"/>
  <c r="Z422" i="15" s="1"/>
  <c r="AF237" i="15"/>
  <c r="AA237" i="15"/>
  <c r="Y238" i="15" s="1"/>
  <c r="T422" i="15"/>
  <c r="U422" i="15" s="1"/>
  <c r="AG422" i="15" s="1"/>
  <c r="AB237" i="21"/>
  <c r="Z238" i="21" s="1"/>
  <c r="AH116" i="11"/>
  <c r="AD237" i="21"/>
  <c r="AE237" i="21"/>
  <c r="AB299" i="11"/>
  <c r="Z300" i="11" s="1"/>
  <c r="AD270" i="15"/>
  <c r="AH84" i="15"/>
  <c r="AH268" i="18"/>
  <c r="AK268" i="18" s="1"/>
  <c r="AH269" i="11"/>
  <c r="AI51" i="11"/>
  <c r="AA268" i="21"/>
  <c r="Y269" i="21" s="1"/>
  <c r="T238" i="21"/>
  <c r="AA299" i="11"/>
  <c r="Y300" i="11" s="1"/>
  <c r="AE299" i="11"/>
  <c r="AJ299" i="11" s="1"/>
  <c r="AJ51" i="21"/>
  <c r="T420" i="18"/>
  <c r="U420" i="18" s="1"/>
  <c r="AG420" i="18" s="1"/>
  <c r="AI238" i="21"/>
  <c r="AD419" i="18"/>
  <c r="AB50" i="11"/>
  <c r="Z51" i="11" s="1"/>
  <c r="AE419" i="18"/>
  <c r="AE50" i="11"/>
  <c r="AD268" i="21"/>
  <c r="AB268" i="21"/>
  <c r="Z269" i="21" s="1"/>
  <c r="AE268" i="21"/>
  <c r="AJ116" i="5"/>
  <c r="AB270" i="15"/>
  <c r="Z271" i="15" s="1"/>
  <c r="V270" i="11"/>
  <c r="W270" i="11" s="1"/>
  <c r="AD270" i="11" s="1"/>
  <c r="AI269" i="21"/>
  <c r="AF419" i="18"/>
  <c r="T51" i="11"/>
  <c r="U51" i="11" s="1"/>
  <c r="AG51" i="11" s="1"/>
  <c r="AF50" i="11"/>
  <c r="AI271" i="15"/>
  <c r="AD50" i="11"/>
  <c r="AA419" i="18"/>
  <c r="Y420" i="18" s="1"/>
  <c r="AJ51" i="5"/>
  <c r="V238" i="11"/>
  <c r="W238" i="11" s="1"/>
  <c r="AE238" i="11" s="1"/>
  <c r="AE270" i="15"/>
  <c r="V52" i="21"/>
  <c r="W52" i="21" s="1"/>
  <c r="AB52" i="21" s="1"/>
  <c r="Z53" i="21" s="1"/>
  <c r="AK236" i="18"/>
  <c r="U269" i="21"/>
  <c r="AG269" i="21" s="1"/>
  <c r="AH300" i="18"/>
  <c r="AJ300" i="18"/>
  <c r="U117" i="5"/>
  <c r="AG117" i="5" s="1"/>
  <c r="T271" i="15"/>
  <c r="U271" i="15" s="1"/>
  <c r="AG271" i="15" s="1"/>
  <c r="AK82" i="5"/>
  <c r="U301" i="18"/>
  <c r="AG301" i="18" s="1"/>
  <c r="AI300" i="11"/>
  <c r="AF299" i="11"/>
  <c r="AF270" i="15"/>
  <c r="V52" i="15"/>
  <c r="W52" i="15" s="1"/>
  <c r="AI53" i="15" s="1"/>
  <c r="V117" i="15"/>
  <c r="W117" i="15" s="1"/>
  <c r="AI118" i="15" s="1"/>
  <c r="AH116" i="5"/>
  <c r="T300" i="11"/>
  <c r="U300" i="11" s="1"/>
  <c r="AG300" i="11" s="1"/>
  <c r="V83" i="5"/>
  <c r="W83" i="5" s="1"/>
  <c r="V269" i="18"/>
  <c r="W269" i="18" s="1"/>
  <c r="AH298" i="21"/>
  <c r="AJ298" i="21"/>
  <c r="V117" i="11"/>
  <c r="W117" i="11" s="1"/>
  <c r="T118" i="11" s="1"/>
  <c r="V52" i="5"/>
  <c r="W52" i="5" s="1"/>
  <c r="U299" i="21"/>
  <c r="AG299" i="21" s="1"/>
  <c r="V420" i="11"/>
  <c r="W420" i="11" s="1"/>
  <c r="AF84" i="21"/>
  <c r="AD84" i="21"/>
  <c r="AB84" i="21"/>
  <c r="Z85" i="21" s="1"/>
  <c r="AA84" i="21"/>
  <c r="Y85" i="21" s="1"/>
  <c r="AE84" i="21"/>
  <c r="T85" i="21"/>
  <c r="AI85" i="21"/>
  <c r="AH51" i="18"/>
  <c r="AJ51" i="18"/>
  <c r="T84" i="18"/>
  <c r="AE83" i="18"/>
  <c r="AI84" i="18"/>
  <c r="AA83" i="18"/>
  <c r="Y84" i="18" s="1"/>
  <c r="AF83" i="18"/>
  <c r="AB83" i="18"/>
  <c r="Z84" i="18" s="1"/>
  <c r="AD83" i="18"/>
  <c r="U52" i="18"/>
  <c r="AG52" i="18" s="1"/>
  <c r="V85" i="15"/>
  <c r="W85" i="15" s="1"/>
  <c r="AH83" i="11"/>
  <c r="AJ83" i="11"/>
  <c r="V300" i="15"/>
  <c r="W300" i="15" s="1"/>
  <c r="V117" i="21"/>
  <c r="W117" i="21" s="1"/>
  <c r="U84" i="11"/>
  <c r="AG84" i="11" s="1"/>
  <c r="U5" i="5" l="1"/>
  <c r="AB237" i="18"/>
  <c r="Z238" i="18" s="1"/>
  <c r="AH299" i="11"/>
  <c r="AK299" i="11" s="1"/>
  <c r="AK116" i="18"/>
  <c r="AK237" i="11"/>
  <c r="AF238" i="11"/>
  <c r="AK51" i="5"/>
  <c r="AA238" i="11"/>
  <c r="Y239" i="11" s="1"/>
  <c r="AK84" i="15"/>
  <c r="AE237" i="18"/>
  <c r="AF117" i="18"/>
  <c r="AI238" i="18"/>
  <c r="AK419" i="11"/>
  <c r="AJ421" i="15"/>
  <c r="AD237" i="18"/>
  <c r="T238" i="18"/>
  <c r="U238" i="18" s="1"/>
  <c r="AG238" i="18" s="1"/>
  <c r="AF237" i="18"/>
  <c r="AD117" i="18"/>
  <c r="T239" i="11"/>
  <c r="U239" i="11" s="1"/>
  <c r="AG239" i="11" s="1"/>
  <c r="AH421" i="15"/>
  <c r="AK116" i="11"/>
  <c r="AH237" i="15"/>
  <c r="AK237" i="15" s="1"/>
  <c r="AK269" i="11"/>
  <c r="AJ50" i="11"/>
  <c r="V420" i="21"/>
  <c r="W420" i="21" s="1"/>
  <c r="T421" i="21" s="1"/>
  <c r="U421" i="21" s="1"/>
  <c r="AG421" i="21" s="1"/>
  <c r="AK299" i="15"/>
  <c r="T53" i="15"/>
  <c r="U53" i="15" s="1"/>
  <c r="AG53" i="15" s="1"/>
  <c r="AK51" i="15"/>
  <c r="AJ419" i="21"/>
  <c r="AH237" i="21"/>
  <c r="AB117" i="11"/>
  <c r="Z118" i="11" s="1"/>
  <c r="AJ270" i="15"/>
  <c r="AH419" i="21"/>
  <c r="AA117" i="18"/>
  <c r="Y118" i="18" s="1"/>
  <c r="AB117" i="18"/>
  <c r="Z118" i="18" s="1"/>
  <c r="AE117" i="18"/>
  <c r="AE270" i="11"/>
  <c r="AJ270" i="11" s="1"/>
  <c r="AI118" i="18"/>
  <c r="AF270" i="11"/>
  <c r="AJ237" i="21"/>
  <c r="AK51" i="21"/>
  <c r="T53" i="21"/>
  <c r="U53" i="21" s="1"/>
  <c r="AG53" i="21" s="1"/>
  <c r="T271" i="11"/>
  <c r="U271" i="11" s="1"/>
  <c r="AG271" i="11" s="1"/>
  <c r="AA270" i="11"/>
  <c r="Y271" i="11" s="1"/>
  <c r="AD238" i="11"/>
  <c r="AH419" i="18"/>
  <c r="V422" i="15"/>
  <c r="W422" i="15" s="1"/>
  <c r="AD422" i="15" s="1"/>
  <c r="AE52" i="15"/>
  <c r="AH270" i="15"/>
  <c r="AI239" i="11"/>
  <c r="AF52" i="15"/>
  <c r="AE52" i="21"/>
  <c r="AK116" i="5"/>
  <c r="U238" i="21"/>
  <c r="AG238" i="21" s="1"/>
  <c r="AA52" i="21"/>
  <c r="Y53" i="21" s="1"/>
  <c r="AJ419" i="18"/>
  <c r="AH268" i="21"/>
  <c r="AD117" i="11"/>
  <c r="AJ268" i="21"/>
  <c r="AI118" i="11"/>
  <c r="AA117" i="11"/>
  <c r="Y118" i="11" s="1"/>
  <c r="AH50" i="11"/>
  <c r="AB117" i="15"/>
  <c r="Z118" i="15" s="1"/>
  <c r="AI271" i="11"/>
  <c r="AE117" i="15"/>
  <c r="AB270" i="11"/>
  <c r="Z271" i="11" s="1"/>
  <c r="AK83" i="11"/>
  <c r="AA117" i="15"/>
  <c r="Y118" i="15" s="1"/>
  <c r="T118" i="15"/>
  <c r="U118" i="15" s="1"/>
  <c r="AG118" i="15" s="1"/>
  <c r="AD117" i="15"/>
  <c r="AE117" i="11"/>
  <c r="AF52" i="21"/>
  <c r="AF117" i="15"/>
  <c r="AF117" i="11"/>
  <c r="AD52" i="21"/>
  <c r="AK298" i="21"/>
  <c r="AI53" i="21"/>
  <c r="AD52" i="15"/>
  <c r="AB238" i="11"/>
  <c r="Z239" i="11" s="1"/>
  <c r="AA52" i="15"/>
  <c r="Y53" i="15" s="1"/>
  <c r="V117" i="5"/>
  <c r="W117" i="5" s="1"/>
  <c r="T118" i="5" s="1"/>
  <c r="AK300" i="18"/>
  <c r="AB52" i="15"/>
  <c r="Z53" i="15" s="1"/>
  <c r="V300" i="11"/>
  <c r="W300" i="11" s="1"/>
  <c r="T301" i="11" s="1"/>
  <c r="V299" i="21"/>
  <c r="W299" i="21" s="1"/>
  <c r="AE269" i="18"/>
  <c r="AF269" i="18"/>
  <c r="AA269" i="18"/>
  <c r="Y270" i="18" s="1"/>
  <c r="AB269" i="18"/>
  <c r="Z270" i="18" s="1"/>
  <c r="AI270" i="18"/>
  <c r="AD269" i="18"/>
  <c r="T270" i="18"/>
  <c r="V420" i="18"/>
  <c r="W420" i="18" s="1"/>
  <c r="V84" i="11"/>
  <c r="W84" i="11" s="1"/>
  <c r="AD84" i="11" s="1"/>
  <c r="AI53" i="5"/>
  <c r="AE52" i="5"/>
  <c r="AA52" i="5"/>
  <c r="Y53" i="5" s="1"/>
  <c r="AB52" i="5"/>
  <c r="Z53" i="5" s="1"/>
  <c r="AD52" i="5"/>
  <c r="T53" i="5"/>
  <c r="AF52" i="5"/>
  <c r="V301" i="18"/>
  <c r="W301" i="18" s="1"/>
  <c r="V269" i="21"/>
  <c r="W269" i="21" s="1"/>
  <c r="AB83" i="5"/>
  <c r="Z84" i="5" s="1"/>
  <c r="AA83" i="5"/>
  <c r="Y84" i="5" s="1"/>
  <c r="AF83" i="5"/>
  <c r="AE83" i="5"/>
  <c r="AI84" i="5"/>
  <c r="AD83" i="5"/>
  <c r="T84" i="5"/>
  <c r="AK51" i="18"/>
  <c r="V51" i="11"/>
  <c r="W51" i="11" s="1"/>
  <c r="AH84" i="21"/>
  <c r="AJ84" i="21"/>
  <c r="V238" i="15"/>
  <c r="W238" i="15" s="1"/>
  <c r="AH83" i="18"/>
  <c r="AJ83" i="18"/>
  <c r="U85" i="21"/>
  <c r="AG85" i="21" s="1"/>
  <c r="AF420" i="11"/>
  <c r="AI421" i="11"/>
  <c r="AD420" i="11"/>
  <c r="AE420" i="11"/>
  <c r="AB420" i="11"/>
  <c r="Z421" i="11" s="1"/>
  <c r="AA420" i="11"/>
  <c r="Y421" i="11" s="1"/>
  <c r="T421" i="11"/>
  <c r="AE117" i="21"/>
  <c r="AF117" i="21"/>
  <c r="T118" i="21"/>
  <c r="AD117" i="21"/>
  <c r="AB117" i="21"/>
  <c r="Z118" i="21" s="1"/>
  <c r="AI118" i="21"/>
  <c r="AA117" i="21"/>
  <c r="Y118" i="21" s="1"/>
  <c r="AE300" i="15"/>
  <c r="AA300" i="15"/>
  <c r="Y301" i="15" s="1"/>
  <c r="AF300" i="15"/>
  <c r="T301" i="15"/>
  <c r="AD300" i="15"/>
  <c r="AB300" i="15"/>
  <c r="Z301" i="15" s="1"/>
  <c r="AI301" i="15"/>
  <c r="AE85" i="15"/>
  <c r="AI86" i="15"/>
  <c r="AF85" i="15"/>
  <c r="AB85" i="15"/>
  <c r="Z86" i="15" s="1"/>
  <c r="AA85" i="15"/>
  <c r="Y86" i="15" s="1"/>
  <c r="AD85" i="15"/>
  <c r="T86" i="15"/>
  <c r="U118" i="11"/>
  <c r="AG118" i="11" s="1"/>
  <c r="U118" i="18"/>
  <c r="AG118" i="18" s="1"/>
  <c r="V271" i="15"/>
  <c r="W271" i="15" s="1"/>
  <c r="V52" i="18"/>
  <c r="W52" i="18" s="1"/>
  <c r="U84" i="18"/>
  <c r="AG84" i="18" s="1"/>
  <c r="V5" i="5" l="1"/>
  <c r="W5" i="5" s="1"/>
  <c r="AG5" i="5"/>
  <c r="AK50" i="11"/>
  <c r="T423" i="15"/>
  <c r="U423" i="15" s="1"/>
  <c r="AG423" i="15" s="1"/>
  <c r="AH117" i="18"/>
  <c r="AH238" i="11"/>
  <c r="AJ237" i="18"/>
  <c r="AB422" i="15"/>
  <c r="Z423" i="15" s="1"/>
  <c r="AA422" i="15"/>
  <c r="Y423" i="15" s="1"/>
  <c r="AF422" i="15"/>
  <c r="AH270" i="11"/>
  <c r="AK270" i="11" s="1"/>
  <c r="AJ117" i="18"/>
  <c r="AI423" i="15"/>
  <c r="AH237" i="18"/>
  <c r="AK421" i="15"/>
  <c r="AJ52" i="21"/>
  <c r="AE422" i="15"/>
  <c r="AJ422" i="15" s="1"/>
  <c r="AK237" i="21"/>
  <c r="AK419" i="21"/>
  <c r="AH52" i="21"/>
  <c r="AK270" i="15"/>
  <c r="AE300" i="11"/>
  <c r="AI421" i="21"/>
  <c r="AF420" i="21"/>
  <c r="AB420" i="21"/>
  <c r="Z421" i="21" s="1"/>
  <c r="AD420" i="21"/>
  <c r="AE420" i="21"/>
  <c r="AA420" i="21"/>
  <c r="Y421" i="21" s="1"/>
  <c r="AD300" i="11"/>
  <c r="AF300" i="11"/>
  <c r="AK419" i="18"/>
  <c r="AJ117" i="15"/>
  <c r="AJ238" i="11"/>
  <c r="AA117" i="5"/>
  <c r="Y118" i="5" s="1"/>
  <c r="AH117" i="15"/>
  <c r="AB117" i="5"/>
  <c r="Z118" i="5" s="1"/>
  <c r="AK268" i="21"/>
  <c r="AH52" i="15"/>
  <c r="AH117" i="11"/>
  <c r="AE84" i="11"/>
  <c r="AJ84" i="11" s="1"/>
  <c r="AI85" i="11"/>
  <c r="AJ117" i="11"/>
  <c r="T85" i="11"/>
  <c r="U85" i="11" s="1"/>
  <c r="AG85" i="11" s="1"/>
  <c r="AA300" i="11"/>
  <c r="Y301" i="11" s="1"/>
  <c r="AB84" i="11"/>
  <c r="Z85" i="11" s="1"/>
  <c r="AI301" i="11"/>
  <c r="AB300" i="11"/>
  <c r="Z301" i="11" s="1"/>
  <c r="V238" i="21"/>
  <c r="W238" i="21" s="1"/>
  <c r="AE117" i="5"/>
  <c r="AF117" i="5"/>
  <c r="V239" i="11"/>
  <c r="W239" i="11" s="1"/>
  <c r="T240" i="11" s="1"/>
  <c r="AI118" i="5"/>
  <c r="AD117" i="5"/>
  <c r="V118" i="18"/>
  <c r="W118" i="18" s="1"/>
  <c r="AA118" i="18" s="1"/>
  <c r="Y119" i="18" s="1"/>
  <c r="AA84" i="11"/>
  <c r="Y85" i="11" s="1"/>
  <c r="V238" i="18"/>
  <c r="W238" i="18" s="1"/>
  <c r="AI239" i="18" s="1"/>
  <c r="V53" i="15"/>
  <c r="W53" i="15" s="1"/>
  <c r="AI54" i="15" s="1"/>
  <c r="AF84" i="11"/>
  <c r="AJ52" i="15"/>
  <c r="V421" i="21"/>
  <c r="W421" i="21" s="1"/>
  <c r="AI422" i="21" s="1"/>
  <c r="U84" i="5"/>
  <c r="AG84" i="5" s="1"/>
  <c r="AA269" i="21"/>
  <c r="Y270" i="21" s="1"/>
  <c r="AE269" i="21"/>
  <c r="AD269" i="21"/>
  <c r="T270" i="21"/>
  <c r="AB269" i="21"/>
  <c r="Z270" i="21" s="1"/>
  <c r="AI270" i="21"/>
  <c r="AF269" i="21"/>
  <c r="T300" i="21"/>
  <c r="AE299" i="21"/>
  <c r="AD299" i="21"/>
  <c r="AB299" i="21"/>
  <c r="Z300" i="21" s="1"/>
  <c r="AF299" i="21"/>
  <c r="AA299" i="21"/>
  <c r="Y300" i="21" s="1"/>
  <c r="AI300" i="21"/>
  <c r="AH83" i="5"/>
  <c r="AJ83" i="5"/>
  <c r="AB420" i="18"/>
  <c r="Z421" i="18" s="1"/>
  <c r="AF420" i="18"/>
  <c r="AA420" i="18"/>
  <c r="Y421" i="18" s="1"/>
  <c r="AI421" i="18"/>
  <c r="T421" i="18"/>
  <c r="AD420" i="18"/>
  <c r="AE420" i="18"/>
  <c r="U270" i="18"/>
  <c r="AG270" i="18" s="1"/>
  <c r="T302" i="18"/>
  <c r="AF301" i="18"/>
  <c r="AB301" i="18"/>
  <c r="Z302" i="18" s="1"/>
  <c r="AA301" i="18"/>
  <c r="Y302" i="18" s="1"/>
  <c r="AD301" i="18"/>
  <c r="AI302" i="18"/>
  <c r="AE301" i="18"/>
  <c r="AJ269" i="18"/>
  <c r="AH269" i="18"/>
  <c r="U53" i="5"/>
  <c r="AG53" i="5" s="1"/>
  <c r="U118" i="5"/>
  <c r="AG118" i="5" s="1"/>
  <c r="AH52" i="5"/>
  <c r="AJ52" i="5"/>
  <c r="V85" i="21"/>
  <c r="W85" i="21" s="1"/>
  <c r="T86" i="21" s="1"/>
  <c r="V53" i="21"/>
  <c r="W53" i="21" s="1"/>
  <c r="T54" i="21" s="1"/>
  <c r="AK83" i="18"/>
  <c r="AH420" i="11"/>
  <c r="AJ420" i="11"/>
  <c r="AH85" i="15"/>
  <c r="AJ85" i="15"/>
  <c r="AJ300" i="15"/>
  <c r="AH300" i="15"/>
  <c r="AH117" i="21"/>
  <c r="AJ117" i="21"/>
  <c r="AB271" i="15"/>
  <c r="Z272" i="15" s="1"/>
  <c r="AA271" i="15"/>
  <c r="Y272" i="15" s="1"/>
  <c r="AF271" i="15"/>
  <c r="AI272" i="15"/>
  <c r="T272" i="15"/>
  <c r="AE271" i="15"/>
  <c r="AD271" i="15"/>
  <c r="V118" i="11"/>
  <c r="W118" i="11" s="1"/>
  <c r="U301" i="15"/>
  <c r="AG301" i="15" s="1"/>
  <c r="U118" i="21"/>
  <c r="AG118" i="21" s="1"/>
  <c r="AB238" i="15"/>
  <c r="Z239" i="15" s="1"/>
  <c r="AD238" i="15"/>
  <c r="T239" i="15"/>
  <c r="AE238" i="15"/>
  <c r="AA238" i="15"/>
  <c r="Y239" i="15" s="1"/>
  <c r="AF238" i="15"/>
  <c r="AI239" i="15"/>
  <c r="U301" i="11"/>
  <c r="AG301" i="11" s="1"/>
  <c r="V271" i="11"/>
  <c r="W271" i="11" s="1"/>
  <c r="AK84" i="21"/>
  <c r="V118" i="15"/>
  <c r="W118" i="15" s="1"/>
  <c r="V84" i="18"/>
  <c r="W84" i="18" s="1"/>
  <c r="AD52" i="18"/>
  <c r="AI53" i="18"/>
  <c r="AA52" i="18"/>
  <c r="Y53" i="18" s="1"/>
  <c r="AB52" i="18"/>
  <c r="Z53" i="18" s="1"/>
  <c r="T53" i="18"/>
  <c r="AF52" i="18"/>
  <c r="AE52" i="18"/>
  <c r="U86" i="15"/>
  <c r="AG86" i="15" s="1"/>
  <c r="U421" i="11"/>
  <c r="AG421" i="11" s="1"/>
  <c r="AB51" i="11"/>
  <c r="Z52" i="11" s="1"/>
  <c r="T52" i="11"/>
  <c r="AA51" i="11"/>
  <c r="Y52" i="11" s="1"/>
  <c r="AD51" i="11"/>
  <c r="AE51" i="11"/>
  <c r="AF51" i="11"/>
  <c r="AI52" i="11"/>
  <c r="AD5" i="5" l="1"/>
  <c r="T6" i="5"/>
  <c r="AF5" i="5"/>
  <c r="AI6" i="5"/>
  <c r="AE5" i="5"/>
  <c r="AB5" i="5"/>
  <c r="Z6" i="5" s="1"/>
  <c r="AA5" i="5"/>
  <c r="Y6" i="5" s="1"/>
  <c r="AJ300" i="11"/>
  <c r="AK238" i="11"/>
  <c r="AK117" i="18"/>
  <c r="AK237" i="18"/>
  <c r="AH422" i="15"/>
  <c r="AK422" i="15" s="1"/>
  <c r="AA239" i="11"/>
  <c r="Y240" i="11" s="1"/>
  <c r="AK52" i="21"/>
  <c r="AI240" i="11"/>
  <c r="AH300" i="11"/>
  <c r="T119" i="18"/>
  <c r="U119" i="18" s="1"/>
  <c r="AG119" i="18" s="1"/>
  <c r="AE118" i="18"/>
  <c r="AB118" i="18"/>
  <c r="Z119" i="18" s="1"/>
  <c r="AJ420" i="21"/>
  <c r="AD118" i="18"/>
  <c r="AK117" i="11"/>
  <c r="AH420" i="21"/>
  <c r="AD239" i="11"/>
  <c r="AF239" i="11"/>
  <c r="T239" i="18"/>
  <c r="U239" i="18" s="1"/>
  <c r="AG239" i="18" s="1"/>
  <c r="AE239" i="11"/>
  <c r="AK117" i="15"/>
  <c r="AB238" i="18"/>
  <c r="Z239" i="18" s="1"/>
  <c r="AF421" i="21"/>
  <c r="AF118" i="18"/>
  <c r="AB421" i="21"/>
  <c r="Z422" i="21" s="1"/>
  <c r="T422" i="21"/>
  <c r="U422" i="21" s="1"/>
  <c r="AG422" i="21" s="1"/>
  <c r="AH84" i="11"/>
  <c r="AK84" i="11" s="1"/>
  <c r="AD421" i="21"/>
  <c r="T54" i="15"/>
  <c r="U54" i="15" s="1"/>
  <c r="AG54" i="15" s="1"/>
  <c r="AK52" i="15"/>
  <c r="AA53" i="15"/>
  <c r="Y54" i="15" s="1"/>
  <c r="AI119" i="18"/>
  <c r="AA421" i="21"/>
  <c r="Y422" i="21" s="1"/>
  <c r="AH117" i="5"/>
  <c r="AE421" i="21"/>
  <c r="AB239" i="11"/>
  <c r="Z240" i="11" s="1"/>
  <c r="AE238" i="18"/>
  <c r="AF238" i="18"/>
  <c r="AD238" i="18"/>
  <c r="AJ117" i="5"/>
  <c r="AD238" i="21"/>
  <c r="AE238" i="21"/>
  <c r="AB238" i="21"/>
  <c r="Z239" i="21" s="1"/>
  <c r="AA238" i="21"/>
  <c r="Y239" i="21" s="1"/>
  <c r="T239" i="21"/>
  <c r="U239" i="21" s="1"/>
  <c r="AG239" i="21" s="1"/>
  <c r="AI239" i="21"/>
  <c r="AF238" i="21"/>
  <c r="AD53" i="15"/>
  <c r="V301" i="11"/>
  <c r="W301" i="11" s="1"/>
  <c r="AB301" i="11" s="1"/>
  <c r="Z302" i="11" s="1"/>
  <c r="AF53" i="15"/>
  <c r="AB53" i="15"/>
  <c r="Z54" i="15" s="1"/>
  <c r="V270" i="18"/>
  <c r="W270" i="18" s="1"/>
  <c r="AE270" i="18" s="1"/>
  <c r="V84" i="5"/>
  <c r="W84" i="5" s="1"/>
  <c r="AA84" i="5" s="1"/>
  <c r="Y85" i="5" s="1"/>
  <c r="AF85" i="21"/>
  <c r="AE53" i="15"/>
  <c r="AA85" i="21"/>
  <c r="Y86" i="21" s="1"/>
  <c r="AA238" i="18"/>
  <c r="Y239" i="18" s="1"/>
  <c r="V421" i="11"/>
  <c r="W421" i="11" s="1"/>
  <c r="AI422" i="11" s="1"/>
  <c r="AD85" i="21"/>
  <c r="V53" i="5"/>
  <c r="W53" i="5" s="1"/>
  <c r="AF53" i="5" s="1"/>
  <c r="AK83" i="5"/>
  <c r="AB85" i="21"/>
  <c r="Z86" i="21" s="1"/>
  <c r="AA53" i="21"/>
  <c r="Y54" i="21" s="1"/>
  <c r="AH269" i="21"/>
  <c r="AJ269" i="21"/>
  <c r="U300" i="21"/>
  <c r="AG300" i="21" s="1"/>
  <c r="AI54" i="21"/>
  <c r="AI86" i="21"/>
  <c r="V118" i="5"/>
  <c r="W118" i="5" s="1"/>
  <c r="AK269" i="18"/>
  <c r="AH301" i="18"/>
  <c r="AJ301" i="18"/>
  <c r="AB53" i="21"/>
  <c r="Z54" i="21" s="1"/>
  <c r="AE53" i="21"/>
  <c r="AE85" i="21"/>
  <c r="V423" i="15"/>
  <c r="W423" i="15" s="1"/>
  <c r="AB423" i="15" s="1"/>
  <c r="Z424" i="15" s="1"/>
  <c r="AH420" i="18"/>
  <c r="AJ420" i="18"/>
  <c r="U302" i="18"/>
  <c r="AG302" i="18" s="1"/>
  <c r="U421" i="18"/>
  <c r="AG421" i="18" s="1"/>
  <c r="AF53" i="21"/>
  <c r="AD53" i="21"/>
  <c r="V85" i="11"/>
  <c r="W85" i="11" s="1"/>
  <c r="AD85" i="11" s="1"/>
  <c r="V301" i="15"/>
  <c r="W301" i="15" s="1"/>
  <c r="AD301" i="15" s="1"/>
  <c r="AK52" i="5"/>
  <c r="AH299" i="21"/>
  <c r="AJ299" i="21"/>
  <c r="U270" i="21"/>
  <c r="AG270" i="21" s="1"/>
  <c r="AK300" i="15"/>
  <c r="V118" i="21"/>
  <c r="W118" i="21" s="1"/>
  <c r="AF118" i="21" s="1"/>
  <c r="AI119" i="11"/>
  <c r="AB118" i="11"/>
  <c r="Z119" i="11" s="1"/>
  <c r="AA118" i="11"/>
  <c r="Y119" i="11" s="1"/>
  <c r="AD118" i="11"/>
  <c r="AF118" i="11"/>
  <c r="T119" i="11"/>
  <c r="AE118" i="11"/>
  <c r="U86" i="21"/>
  <c r="AG86" i="21" s="1"/>
  <c r="AH238" i="15"/>
  <c r="AJ238" i="15"/>
  <c r="U239" i="15"/>
  <c r="AG239" i="15" s="1"/>
  <c r="AH271" i="15"/>
  <c r="AJ271" i="15"/>
  <c r="AA84" i="18"/>
  <c r="Y85" i="18" s="1"/>
  <c r="T85" i="18"/>
  <c r="AD84" i="18"/>
  <c r="AE84" i="18"/>
  <c r="AI85" i="18"/>
  <c r="AB84" i="18"/>
  <c r="Z85" i="18" s="1"/>
  <c r="AF84" i="18"/>
  <c r="U52" i="11"/>
  <c r="AG52" i="11" s="1"/>
  <c r="U240" i="11"/>
  <c r="AG240" i="11" s="1"/>
  <c r="T119" i="15"/>
  <c r="AE118" i="15"/>
  <c r="AI119" i="15"/>
  <c r="AD118" i="15"/>
  <c r="AB118" i="15"/>
  <c r="Z119" i="15" s="1"/>
  <c r="AA118" i="15"/>
  <c r="Y119" i="15" s="1"/>
  <c r="AF118" i="15"/>
  <c r="U272" i="15"/>
  <c r="AG272" i="15" s="1"/>
  <c r="AK85" i="15"/>
  <c r="AB271" i="11"/>
  <c r="Z272" i="11" s="1"/>
  <c r="AF271" i="11"/>
  <c r="AI272" i="11"/>
  <c r="AD271" i="11"/>
  <c r="T272" i="11"/>
  <c r="AA271" i="11"/>
  <c r="Y272" i="11" s="1"/>
  <c r="AE271" i="11"/>
  <c r="U54" i="21"/>
  <c r="AG54" i="21" s="1"/>
  <c r="AH51" i="11"/>
  <c r="AJ51" i="11"/>
  <c r="AH52" i="18"/>
  <c r="AJ52" i="18"/>
  <c r="AK117" i="21"/>
  <c r="U53" i="18"/>
  <c r="AG53" i="18" s="1"/>
  <c r="V86" i="15"/>
  <c r="W86" i="15" s="1"/>
  <c r="AK420" i="11"/>
  <c r="AJ5" i="5" l="1"/>
  <c r="U6" i="5"/>
  <c r="AG6" i="5" s="1"/>
  <c r="AH5" i="5"/>
  <c r="AK300" i="11"/>
  <c r="AJ239" i="11"/>
  <c r="AJ118" i="18"/>
  <c r="AH118" i="18"/>
  <c r="AF301" i="11"/>
  <c r="AK420" i="21"/>
  <c r="AD301" i="11"/>
  <c r="AI302" i="11"/>
  <c r="AK117" i="5"/>
  <c r="AH239" i="11"/>
  <c r="AD421" i="11"/>
  <c r="AF421" i="11"/>
  <c r="AA270" i="18"/>
  <c r="Y271" i="18" s="1"/>
  <c r="AD270" i="18"/>
  <c r="AJ270" i="18" s="1"/>
  <c r="T422" i="11"/>
  <c r="U422" i="11" s="1"/>
  <c r="AG422" i="11" s="1"/>
  <c r="AA421" i="11"/>
  <c r="Y422" i="11" s="1"/>
  <c r="T302" i="11"/>
  <c r="U302" i="11" s="1"/>
  <c r="AG302" i="11" s="1"/>
  <c r="AJ238" i="18"/>
  <c r="AJ53" i="21"/>
  <c r="AH421" i="21"/>
  <c r="AE301" i="11"/>
  <c r="AA423" i="15"/>
  <c r="Y424" i="15" s="1"/>
  <c r="AH85" i="21"/>
  <c r="AH53" i="15"/>
  <c r="AJ53" i="15"/>
  <c r="AJ85" i="21"/>
  <c r="AD423" i="15"/>
  <c r="AE423" i="15"/>
  <c r="T424" i="15"/>
  <c r="U424" i="15" s="1"/>
  <c r="AG424" i="15" s="1"/>
  <c r="AD118" i="21"/>
  <c r="AI85" i="5"/>
  <c r="T86" i="11"/>
  <c r="U86" i="11" s="1"/>
  <c r="AG86" i="11" s="1"/>
  <c r="T119" i="21"/>
  <c r="U119" i="21" s="1"/>
  <c r="AG119" i="21" s="1"/>
  <c r="AI271" i="18"/>
  <c r="AJ421" i="21"/>
  <c r="AE53" i="5"/>
  <c r="AB421" i="11"/>
  <c r="Z422" i="11" s="1"/>
  <c r="T271" i="18"/>
  <c r="U271" i="18" s="1"/>
  <c r="AG271" i="18" s="1"/>
  <c r="AI119" i="21"/>
  <c r="AE85" i="11"/>
  <c r="AJ85" i="11" s="1"/>
  <c r="AE421" i="11"/>
  <c r="AB270" i="18"/>
  <c r="Z271" i="18" s="1"/>
  <c r="AB84" i="5"/>
  <c r="Z85" i="5" s="1"/>
  <c r="AH238" i="18"/>
  <c r="V239" i="18"/>
  <c r="W239" i="18" s="1"/>
  <c r="AI240" i="18" s="1"/>
  <c r="AJ238" i="21"/>
  <c r="AH238" i="21"/>
  <c r="AA118" i="21"/>
  <c r="Y119" i="21" s="1"/>
  <c r="AI424" i="15"/>
  <c r="AH53" i="21"/>
  <c r="AB118" i="21"/>
  <c r="Z119" i="21" s="1"/>
  <c r="AF270" i="18"/>
  <c r="AD84" i="5"/>
  <c r="AF423" i="15"/>
  <c r="AE118" i="21"/>
  <c r="V239" i="21"/>
  <c r="W239" i="21" s="1"/>
  <c r="T240" i="21" s="1"/>
  <c r="U240" i="21" s="1"/>
  <c r="AG240" i="21" s="1"/>
  <c r="AA301" i="11"/>
  <c r="Y302" i="11" s="1"/>
  <c r="AF84" i="5"/>
  <c r="T54" i="5"/>
  <c r="U54" i="5" s="1"/>
  <c r="AG54" i="5" s="1"/>
  <c r="T85" i="5"/>
  <c r="U85" i="5" s="1"/>
  <c r="AG85" i="5" s="1"/>
  <c r="AB53" i="5"/>
  <c r="Z54" i="5" s="1"/>
  <c r="AI86" i="11"/>
  <c r="AE84" i="5"/>
  <c r="AI54" i="5"/>
  <c r="V300" i="21"/>
  <c r="W300" i="21" s="1"/>
  <c r="T301" i="21" s="1"/>
  <c r="AA53" i="5"/>
  <c r="Y54" i="5" s="1"/>
  <c r="AF85" i="11"/>
  <c r="AD53" i="5"/>
  <c r="AA85" i="11"/>
  <c r="Y86" i="11" s="1"/>
  <c r="AF301" i="15"/>
  <c r="AE301" i="15"/>
  <c r="AJ301" i="15" s="1"/>
  <c r="AI302" i="15"/>
  <c r="AB85" i="11"/>
  <c r="Z86" i="11" s="1"/>
  <c r="V239" i="15"/>
  <c r="W239" i="15" s="1"/>
  <c r="AB239" i="15" s="1"/>
  <c r="Z240" i="15" s="1"/>
  <c r="V421" i="18"/>
  <c r="W421" i="18" s="1"/>
  <c r="AD421" i="18" s="1"/>
  <c r="T302" i="15"/>
  <c r="U302" i="15" s="1"/>
  <c r="AG302" i="15" s="1"/>
  <c r="AA301" i="15"/>
  <c r="Y302" i="15" s="1"/>
  <c r="V86" i="21"/>
  <c r="W86" i="21" s="1"/>
  <c r="AA86" i="21" s="1"/>
  <c r="Y87" i="21" s="1"/>
  <c r="AK269" i="21"/>
  <c r="AB301" i="15"/>
  <c r="Z302" i="15" s="1"/>
  <c r="V270" i="21"/>
  <c r="W270" i="21" s="1"/>
  <c r="V422" i="21"/>
  <c r="W422" i="21" s="1"/>
  <c r="V302" i="18"/>
  <c r="W302" i="18" s="1"/>
  <c r="AK299" i="21"/>
  <c r="T119" i="5"/>
  <c r="AE118" i="5"/>
  <c r="AD118" i="5"/>
  <c r="AF118" i="5"/>
  <c r="AA118" i="5"/>
  <c r="Y119" i="5" s="1"/>
  <c r="AI119" i="5"/>
  <c r="AB118" i="5"/>
  <c r="Z119" i="5" s="1"/>
  <c r="V54" i="15"/>
  <c r="W54" i="15" s="1"/>
  <c r="AB54" i="15" s="1"/>
  <c r="Z55" i="15" s="1"/>
  <c r="AK420" i="18"/>
  <c r="AK301" i="18"/>
  <c r="V53" i="18"/>
  <c r="W53" i="18" s="1"/>
  <c r="AI54" i="18" s="1"/>
  <c r="V54" i="21"/>
  <c r="W54" i="21" s="1"/>
  <c r="AB54" i="21" s="1"/>
  <c r="Z55" i="21" s="1"/>
  <c r="V240" i="11"/>
  <c r="W240" i="11" s="1"/>
  <c r="U119" i="11"/>
  <c r="AG119" i="11" s="1"/>
  <c r="V52" i="11"/>
  <c r="W52" i="11" s="1"/>
  <c r="AH84" i="18"/>
  <c r="AJ84" i="18"/>
  <c r="U85" i="18"/>
  <c r="AG85" i="18" s="1"/>
  <c r="AK238" i="15"/>
  <c r="AH118" i="11"/>
  <c r="AJ118" i="11"/>
  <c r="AH118" i="15"/>
  <c r="AJ118" i="15"/>
  <c r="AK52" i="18"/>
  <c r="U272" i="11"/>
  <c r="AG272" i="11" s="1"/>
  <c r="AK51" i="11"/>
  <c r="AH271" i="11"/>
  <c r="AJ271" i="11"/>
  <c r="AF86" i="15"/>
  <c r="AI87" i="15"/>
  <c r="T87" i="15"/>
  <c r="AD86" i="15"/>
  <c r="AB86" i="15"/>
  <c r="Z87" i="15" s="1"/>
  <c r="AA86" i="15"/>
  <c r="Y87" i="15" s="1"/>
  <c r="AE86" i="15"/>
  <c r="V272" i="15"/>
  <c r="W272" i="15" s="1"/>
  <c r="U119" i="15"/>
  <c r="AG119" i="15" s="1"/>
  <c r="AK271" i="15"/>
  <c r="V119" i="18"/>
  <c r="W119" i="18" s="1"/>
  <c r="AK5" i="5" l="1"/>
  <c r="V6" i="5"/>
  <c r="W6" i="5" s="1"/>
  <c r="AB6" i="5" s="1"/>
  <c r="Z7" i="5" s="1"/>
  <c r="AK118" i="18"/>
  <c r="AK239" i="11"/>
  <c r="AH301" i="11"/>
  <c r="AK53" i="21"/>
  <c r="AH423" i="15"/>
  <c r="AJ301" i="11"/>
  <c r="AH421" i="11"/>
  <c r="AH118" i="21"/>
  <c r="AJ423" i="15"/>
  <c r="AJ118" i="21"/>
  <c r="AH270" i="18"/>
  <c r="AK270" i="18" s="1"/>
  <c r="AE300" i="21"/>
  <c r="AJ421" i="11"/>
  <c r="AH53" i="5"/>
  <c r="AK238" i="18"/>
  <c r="AK421" i="21"/>
  <c r="AK53" i="15"/>
  <c r="AK85" i="21"/>
  <c r="AH301" i="15"/>
  <c r="AK301" i="15" s="1"/>
  <c r="AK238" i="21"/>
  <c r="AH84" i="5"/>
  <c r="AH85" i="11"/>
  <c r="AK85" i="11" s="1"/>
  <c r="AI422" i="18"/>
  <c r="AA239" i="18"/>
  <c r="Y240" i="18" s="1"/>
  <c r="AE421" i="18"/>
  <c r="AF421" i="18"/>
  <c r="AD239" i="18"/>
  <c r="AE239" i="18"/>
  <c r="AB239" i="18"/>
  <c r="Z240" i="18" s="1"/>
  <c r="T240" i="18"/>
  <c r="U240" i="18" s="1"/>
  <c r="AG240" i="18" s="1"/>
  <c r="AA421" i="18"/>
  <c r="Y422" i="18" s="1"/>
  <c r="AF239" i="18"/>
  <c r="AI240" i="21"/>
  <c r="AJ84" i="5"/>
  <c r="T240" i="15"/>
  <c r="U240" i="15" s="1"/>
  <c r="AG240" i="15" s="1"/>
  <c r="AD239" i="15"/>
  <c r="AF239" i="15"/>
  <c r="AI240" i="15"/>
  <c r="AF300" i="21"/>
  <c r="AA239" i="15"/>
  <c r="Y240" i="15" s="1"/>
  <c r="AE239" i="15"/>
  <c r="AA300" i="21"/>
  <c r="Y301" i="21" s="1"/>
  <c r="AE86" i="21"/>
  <c r="AI301" i="21"/>
  <c r="AB86" i="21"/>
  <c r="Z87" i="21" s="1"/>
  <c r="AB300" i="21"/>
  <c r="Z301" i="21" s="1"/>
  <c r="T422" i="18"/>
  <c r="U422" i="18" s="1"/>
  <c r="AG422" i="18" s="1"/>
  <c r="AJ53" i="5"/>
  <c r="AE239" i="21"/>
  <c r="AF239" i="21"/>
  <c r="AA239" i="21"/>
  <c r="Y240" i="21" s="1"/>
  <c r="AB239" i="21"/>
  <c r="Z240" i="21" s="1"/>
  <c r="AD239" i="21"/>
  <c r="T87" i="21"/>
  <c r="U87" i="21" s="1"/>
  <c r="AG87" i="21" s="1"/>
  <c r="V86" i="11"/>
  <c r="W86" i="11" s="1"/>
  <c r="AA86" i="11" s="1"/>
  <c r="Y87" i="11" s="1"/>
  <c r="AD300" i="21"/>
  <c r="V240" i="21"/>
  <c r="W240" i="21" s="1"/>
  <c r="AA240" i="21" s="1"/>
  <c r="Y241" i="21" s="1"/>
  <c r="AI87" i="21"/>
  <c r="AE54" i="15"/>
  <c r="AD86" i="21"/>
  <c r="AA54" i="15"/>
  <c r="Y55" i="15" s="1"/>
  <c r="V272" i="11"/>
  <c r="W272" i="11" s="1"/>
  <c r="AI273" i="11" s="1"/>
  <c r="V271" i="18"/>
  <c r="W271" i="18" s="1"/>
  <c r="T272" i="18" s="1"/>
  <c r="AB421" i="18"/>
  <c r="Z422" i="18" s="1"/>
  <c r="T55" i="15"/>
  <c r="U55" i="15" s="1"/>
  <c r="AG55" i="15" s="1"/>
  <c r="T55" i="21"/>
  <c r="U55" i="21" s="1"/>
  <c r="AG55" i="21" s="1"/>
  <c r="AF86" i="21"/>
  <c r="V85" i="18"/>
  <c r="W85" i="18" s="1"/>
  <c r="AI86" i="18" s="1"/>
  <c r="AE53" i="18"/>
  <c r="AD54" i="15"/>
  <c r="AB53" i="18"/>
  <c r="Z54" i="18" s="1"/>
  <c r="T54" i="18"/>
  <c r="U54" i="18" s="1"/>
  <c r="AG54" i="18" s="1"/>
  <c r="AI55" i="15"/>
  <c r="AF54" i="15"/>
  <c r="AD54" i="21"/>
  <c r="AA53" i="18"/>
  <c r="Y54" i="18" s="1"/>
  <c r="AF53" i="18"/>
  <c r="AH118" i="5"/>
  <c r="AJ118" i="5"/>
  <c r="V54" i="5"/>
  <c r="W54" i="5" s="1"/>
  <c r="AD302" i="18"/>
  <c r="T303" i="18"/>
  <c r="AE302" i="18"/>
  <c r="AF302" i="18"/>
  <c r="AB302" i="18"/>
  <c r="Z303" i="18" s="1"/>
  <c r="AI303" i="18"/>
  <c r="AA302" i="18"/>
  <c r="Y303" i="18" s="1"/>
  <c r="AF54" i="21"/>
  <c r="AD53" i="18"/>
  <c r="V302" i="11"/>
  <c r="W302" i="11" s="1"/>
  <c r="AD302" i="11" s="1"/>
  <c r="U119" i="5"/>
  <c r="AG119" i="5" s="1"/>
  <c r="AI55" i="21"/>
  <c r="AA422" i="21"/>
  <c r="Y423" i="21" s="1"/>
  <c r="AI423" i="21"/>
  <c r="AF422" i="21"/>
  <c r="AE422" i="21"/>
  <c r="T423" i="21"/>
  <c r="AB422" i="21"/>
  <c r="Z423" i="21" s="1"/>
  <c r="AD422" i="21"/>
  <c r="AE54" i="21"/>
  <c r="V119" i="11"/>
  <c r="W119" i="11" s="1"/>
  <c r="AD119" i="11" s="1"/>
  <c r="V85" i="5"/>
  <c r="W85" i="5" s="1"/>
  <c r="U301" i="21"/>
  <c r="AG301" i="21" s="1"/>
  <c r="AE270" i="21"/>
  <c r="T271" i="21"/>
  <c r="AD270" i="21"/>
  <c r="AB270" i="21"/>
  <c r="Z271" i="21" s="1"/>
  <c r="AA270" i="21"/>
  <c r="Y271" i="21" s="1"/>
  <c r="AI271" i="21"/>
  <c r="AF270" i="21"/>
  <c r="AK271" i="11"/>
  <c r="AK118" i="11"/>
  <c r="AA54" i="21"/>
  <c r="Y55" i="21" s="1"/>
  <c r="V119" i="21"/>
  <c r="W119" i="21" s="1"/>
  <c r="AI120" i="21" s="1"/>
  <c r="AA272" i="15"/>
  <c r="Y273" i="15" s="1"/>
  <c r="AF272" i="15"/>
  <c r="AE272" i="15"/>
  <c r="T273" i="15"/>
  <c r="AD272" i="15"/>
  <c r="AI273" i="15"/>
  <c r="AB272" i="15"/>
  <c r="Z273" i="15" s="1"/>
  <c r="AH86" i="15"/>
  <c r="AJ86" i="15"/>
  <c r="AE119" i="18"/>
  <c r="AI120" i="18"/>
  <c r="AD119" i="18"/>
  <c r="AA119" i="18"/>
  <c r="Y120" i="18" s="1"/>
  <c r="AB119" i="18"/>
  <c r="Z120" i="18" s="1"/>
  <c r="AF119" i="18"/>
  <c r="T120" i="18"/>
  <c r="U87" i="15"/>
  <c r="AG87" i="15" s="1"/>
  <c r="AK118" i="15"/>
  <c r="AK84" i="18"/>
  <c r="V422" i="11"/>
  <c r="W422" i="11" s="1"/>
  <c r="V119" i="15"/>
  <c r="W119" i="15" s="1"/>
  <c r="AF52" i="11"/>
  <c r="AI53" i="11"/>
  <c r="AA52" i="11"/>
  <c r="Y53" i="11" s="1"/>
  <c r="AD52" i="11"/>
  <c r="AE52" i="11"/>
  <c r="T53" i="11"/>
  <c r="AB52" i="11"/>
  <c r="Z53" i="11" s="1"/>
  <c r="AF240" i="11"/>
  <c r="AE240" i="11"/>
  <c r="AB240" i="11"/>
  <c r="Z241" i="11" s="1"/>
  <c r="AI241" i="11"/>
  <c r="AD240" i="11"/>
  <c r="AA240" i="11"/>
  <c r="Y241" i="11" s="1"/>
  <c r="T241" i="11"/>
  <c r="V302" i="15"/>
  <c r="W302" i="15" s="1"/>
  <c r="V424" i="15"/>
  <c r="W424" i="15" s="1"/>
  <c r="T7" i="5" l="1"/>
  <c r="U7" i="5" s="1"/>
  <c r="AG7" i="5" s="1"/>
  <c r="AF6" i="5"/>
  <c r="AD6" i="5"/>
  <c r="AE6" i="5"/>
  <c r="AI7" i="5"/>
  <c r="AA6" i="5"/>
  <c r="Y7" i="5" s="1"/>
  <c r="AK301" i="11"/>
  <c r="AK53" i="5"/>
  <c r="AK421" i="11"/>
  <c r="AK118" i="21"/>
  <c r="AK423" i="15"/>
  <c r="AJ239" i="15"/>
  <c r="AA85" i="18"/>
  <c r="Y86" i="18" s="1"/>
  <c r="AD272" i="11"/>
  <c r="AE272" i="11"/>
  <c r="AB272" i="11"/>
  <c r="Z273" i="11" s="1"/>
  <c r="AJ86" i="21"/>
  <c r="AD86" i="11"/>
  <c r="AB86" i="11"/>
  <c r="Z87" i="11" s="1"/>
  <c r="AJ300" i="21"/>
  <c r="AH86" i="21"/>
  <c r="AH239" i="15"/>
  <c r="AH421" i="18"/>
  <c r="T273" i="11"/>
  <c r="U273" i="11" s="1"/>
  <c r="AG273" i="11" s="1"/>
  <c r="AF85" i="18"/>
  <c r="AA272" i="11"/>
  <c r="Y273" i="11" s="1"/>
  <c r="T86" i="18"/>
  <c r="U86" i="18" s="1"/>
  <c r="AG86" i="18" s="1"/>
  <c r="AD240" i="21"/>
  <c r="AF272" i="11"/>
  <c r="AJ421" i="18"/>
  <c r="AI87" i="11"/>
  <c r="AK84" i="5"/>
  <c r="AB302" i="11"/>
  <c r="Z303" i="11" s="1"/>
  <c r="AF119" i="11"/>
  <c r="AF86" i="11"/>
  <c r="AE271" i="18"/>
  <c r="AE86" i="11"/>
  <c r="T87" i="11"/>
  <c r="U87" i="11" s="1"/>
  <c r="AG87" i="11" s="1"/>
  <c r="AB85" i="18"/>
  <c r="Z86" i="18" s="1"/>
  <c r="AD85" i="18"/>
  <c r="AE240" i="21"/>
  <c r="AE85" i="18"/>
  <c r="AD271" i="18"/>
  <c r="AH239" i="18"/>
  <c r="AF240" i="21"/>
  <c r="AB240" i="21"/>
  <c r="Z241" i="21" s="1"/>
  <c r="AJ239" i="18"/>
  <c r="AA119" i="21"/>
  <c r="Y120" i="21" s="1"/>
  <c r="AJ53" i="18"/>
  <c r="AI241" i="21"/>
  <c r="AH300" i="21"/>
  <c r="AD119" i="21"/>
  <c r="AE119" i="21"/>
  <c r="V240" i="15"/>
  <c r="W240" i="15" s="1"/>
  <c r="T241" i="15" s="1"/>
  <c r="AF119" i="21"/>
  <c r="AH239" i="21"/>
  <c r="AJ239" i="21"/>
  <c r="T120" i="21"/>
  <c r="U120" i="21" s="1"/>
  <c r="AG120" i="21" s="1"/>
  <c r="AH54" i="15"/>
  <c r="AI303" i="11"/>
  <c r="AI272" i="18"/>
  <c r="T241" i="21"/>
  <c r="U241" i="21" s="1"/>
  <c r="AG241" i="21" s="1"/>
  <c r="AJ54" i="21"/>
  <c r="AH53" i="18"/>
  <c r="AJ54" i="15"/>
  <c r="AA271" i="18"/>
  <c r="Y272" i="18" s="1"/>
  <c r="AB271" i="18"/>
  <c r="Z272" i="18" s="1"/>
  <c r="V301" i="21"/>
  <c r="W301" i="21" s="1"/>
  <c r="AA301" i="21" s="1"/>
  <c r="Y302" i="21" s="1"/>
  <c r="AF271" i="18"/>
  <c r="AA302" i="11"/>
  <c r="Y303" i="11" s="1"/>
  <c r="T303" i="11"/>
  <c r="U303" i="11" s="1"/>
  <c r="V87" i="15"/>
  <c r="W87" i="15" s="1"/>
  <c r="AD87" i="15" s="1"/>
  <c r="AA119" i="11"/>
  <c r="Y120" i="11" s="1"/>
  <c r="V55" i="15"/>
  <c r="W55" i="15" s="1"/>
  <c r="AE55" i="15" s="1"/>
  <c r="V240" i="18"/>
  <c r="W240" i="18" s="1"/>
  <c r="AA240" i="18" s="1"/>
  <c r="Y241" i="18" s="1"/>
  <c r="AH54" i="21"/>
  <c r="AI120" i="11"/>
  <c r="AB119" i="21"/>
  <c r="Z120" i="21" s="1"/>
  <c r="T120" i="11"/>
  <c r="U120" i="11" s="1"/>
  <c r="AG120" i="11" s="1"/>
  <c r="AE119" i="11"/>
  <c r="AB119" i="11"/>
  <c r="Z120" i="11" s="1"/>
  <c r="V422" i="18"/>
  <c r="W422" i="18" s="1"/>
  <c r="AA422" i="18" s="1"/>
  <c r="Y423" i="18" s="1"/>
  <c r="V54" i="18"/>
  <c r="W54" i="18" s="1"/>
  <c r="AI55" i="18" s="1"/>
  <c r="AH422" i="21"/>
  <c r="AJ422" i="21"/>
  <c r="AH270" i="21"/>
  <c r="AJ270" i="21"/>
  <c r="AF85" i="5"/>
  <c r="AI86" i="5"/>
  <c r="AE85" i="5"/>
  <c r="AD85" i="5"/>
  <c r="AB85" i="5"/>
  <c r="Z86" i="5" s="1"/>
  <c r="T86" i="5"/>
  <c r="AA85" i="5"/>
  <c r="Y86" i="5" s="1"/>
  <c r="V119" i="5"/>
  <c r="W119" i="5" s="1"/>
  <c r="AK118" i="5"/>
  <c r="U271" i="21"/>
  <c r="AG271" i="21" s="1"/>
  <c r="U423" i="21"/>
  <c r="AG423" i="21" s="1"/>
  <c r="AF302" i="11"/>
  <c r="AE302" i="11"/>
  <c r="AJ302" i="11" s="1"/>
  <c r="U303" i="18"/>
  <c r="AG303" i="18" s="1"/>
  <c r="AH302" i="18"/>
  <c r="AJ302" i="18"/>
  <c r="U272" i="18"/>
  <c r="AG272" i="18" s="1"/>
  <c r="AF54" i="5"/>
  <c r="AB54" i="5"/>
  <c r="Z55" i="5" s="1"/>
  <c r="AA54" i="5"/>
  <c r="Y55" i="5" s="1"/>
  <c r="AI55" i="5"/>
  <c r="T55" i="5"/>
  <c r="AD54" i="5"/>
  <c r="AE54" i="5"/>
  <c r="V55" i="21"/>
  <c r="W55" i="21" s="1"/>
  <c r="AK86" i="15"/>
  <c r="AJ119" i="18"/>
  <c r="AH119" i="18"/>
  <c r="AH272" i="15"/>
  <c r="AJ272" i="15"/>
  <c r="U241" i="11"/>
  <c r="AG241" i="11" s="1"/>
  <c r="AE119" i="15"/>
  <c r="AD119" i="15"/>
  <c r="T120" i="15"/>
  <c r="AF119" i="15"/>
  <c r="AI120" i="15"/>
  <c r="AB119" i="15"/>
  <c r="Z120" i="15" s="1"/>
  <c r="AA119" i="15"/>
  <c r="Y120" i="15" s="1"/>
  <c r="AE424" i="15"/>
  <c r="AA424" i="15"/>
  <c r="Y425" i="15" s="1"/>
  <c r="AD424" i="15"/>
  <c r="AB424" i="15"/>
  <c r="Z425" i="15" s="1"/>
  <c r="AI425" i="15"/>
  <c r="AF424" i="15"/>
  <c r="T425" i="15"/>
  <c r="AH240" i="11"/>
  <c r="AJ240" i="11"/>
  <c r="U53" i="11"/>
  <c r="AG53" i="11" s="1"/>
  <c r="U273" i="15"/>
  <c r="AG273" i="15" s="1"/>
  <c r="AH52" i="11"/>
  <c r="AJ52" i="11"/>
  <c r="AI423" i="11"/>
  <c r="AD422" i="11"/>
  <c r="AE422" i="11"/>
  <c r="AF422" i="11"/>
  <c r="T423" i="11"/>
  <c r="AB422" i="11"/>
  <c r="Z423" i="11" s="1"/>
  <c r="AA422" i="11"/>
  <c r="Y423" i="11" s="1"/>
  <c r="T303" i="15"/>
  <c r="AD302" i="15"/>
  <c r="AF302" i="15"/>
  <c r="AE302" i="15"/>
  <c r="AB302" i="15"/>
  <c r="Z303" i="15" s="1"/>
  <c r="AI303" i="15"/>
  <c r="AA302" i="15"/>
  <c r="Y303" i="15" s="1"/>
  <c r="U120" i="18"/>
  <c r="AG120" i="18" s="1"/>
  <c r="V87" i="21"/>
  <c r="W87" i="21" s="1"/>
  <c r="V7" i="5" l="1"/>
  <c r="W7" i="5" s="1"/>
  <c r="AD7" i="5" s="1"/>
  <c r="AJ6" i="5"/>
  <c r="AH6" i="5"/>
  <c r="AK421" i="18"/>
  <c r="AK53" i="18"/>
  <c r="AJ86" i="11"/>
  <c r="AK86" i="21"/>
  <c r="AJ272" i="11"/>
  <c r="AF55" i="15"/>
  <c r="T56" i="15"/>
  <c r="U56" i="15" s="1"/>
  <c r="AG56" i="15" s="1"/>
  <c r="AH272" i="11"/>
  <c r="AK239" i="15"/>
  <c r="AE87" i="15"/>
  <c r="AJ87" i="15" s="1"/>
  <c r="AK300" i="21"/>
  <c r="AE240" i="18"/>
  <c r="AH119" i="11"/>
  <c r="AH86" i="11"/>
  <c r="AJ119" i="21"/>
  <c r="AD240" i="15"/>
  <c r="AF240" i="15"/>
  <c r="AB55" i="15"/>
  <c r="Z56" i="15" s="1"/>
  <c r="AJ271" i="18"/>
  <c r="AI302" i="21"/>
  <c r="AD301" i="21"/>
  <c r="AH85" i="18"/>
  <c r="AJ240" i="21"/>
  <c r="AJ119" i="11"/>
  <c r="AF301" i="21"/>
  <c r="AK239" i="18"/>
  <c r="AK54" i="21"/>
  <c r="AB301" i="21"/>
  <c r="Z302" i="21" s="1"/>
  <c r="AB87" i="15"/>
  <c r="Z88" i="15" s="1"/>
  <c r="AF87" i="15"/>
  <c r="AI56" i="15"/>
  <c r="AE240" i="15"/>
  <c r="AJ85" i="18"/>
  <c r="AA240" i="15"/>
  <c r="Y241" i="15" s="1"/>
  <c r="AH119" i="21"/>
  <c r="AH240" i="21"/>
  <c r="AH302" i="11"/>
  <c r="AK302" i="11" s="1"/>
  <c r="AD55" i="15"/>
  <c r="AA55" i="15"/>
  <c r="Y56" i="15" s="1"/>
  <c r="AI423" i="18"/>
  <c r="AH271" i="18"/>
  <c r="AI88" i="15"/>
  <c r="T241" i="18"/>
  <c r="U241" i="18" s="1"/>
  <c r="AG241" i="18" s="1"/>
  <c r="AI241" i="18"/>
  <c r="AE301" i="21"/>
  <c r="AK54" i="15"/>
  <c r="AI241" i="15"/>
  <c r="AF240" i="18"/>
  <c r="AB240" i="15"/>
  <c r="Z241" i="15" s="1"/>
  <c r="AE422" i="18"/>
  <c r="T302" i="21"/>
  <c r="U302" i="21" s="1"/>
  <c r="AG302" i="21" s="1"/>
  <c r="AD240" i="18"/>
  <c r="AB240" i="18"/>
  <c r="Z241" i="18" s="1"/>
  <c r="AK239" i="21"/>
  <c r="AA54" i="18"/>
  <c r="Y55" i="18" s="1"/>
  <c r="AA87" i="15"/>
  <c r="Y88" i="15" s="1"/>
  <c r="T88" i="15"/>
  <c r="U88" i="15" s="1"/>
  <c r="AG88" i="15" s="1"/>
  <c r="AB54" i="18"/>
  <c r="Z55" i="18" s="1"/>
  <c r="AD54" i="18"/>
  <c r="AG303" i="11"/>
  <c r="V303" i="11"/>
  <c r="W303" i="11" s="1"/>
  <c r="AI304" i="11" s="1"/>
  <c r="V273" i="11"/>
  <c r="W273" i="11" s="1"/>
  <c r="AB273" i="11" s="1"/>
  <c r="Z274" i="11" s="1"/>
  <c r="V120" i="18"/>
  <c r="W120" i="18" s="1"/>
  <c r="AA120" i="18" s="1"/>
  <c r="Y121" i="18" s="1"/>
  <c r="AF54" i="18"/>
  <c r="V86" i="18"/>
  <c r="W86" i="18" s="1"/>
  <c r="T87" i="18" s="1"/>
  <c r="T55" i="18"/>
  <c r="U55" i="18" s="1"/>
  <c r="AG55" i="18" s="1"/>
  <c r="T423" i="18"/>
  <c r="U423" i="18" s="1"/>
  <c r="AG423" i="18" s="1"/>
  <c r="V273" i="15"/>
  <c r="W273" i="15" s="1"/>
  <c r="AF273" i="15" s="1"/>
  <c r="AE54" i="18"/>
  <c r="AF422" i="18"/>
  <c r="AB422" i="18"/>
  <c r="Z423" i="18" s="1"/>
  <c r="AD422" i="18"/>
  <c r="V241" i="11"/>
  <c r="W241" i="11" s="1"/>
  <c r="AF241" i="11" s="1"/>
  <c r="V272" i="18"/>
  <c r="W272" i="18" s="1"/>
  <c r="AA272" i="18" s="1"/>
  <c r="Y273" i="18" s="1"/>
  <c r="V241" i="21"/>
  <c r="W241" i="21" s="1"/>
  <c r="V423" i="21"/>
  <c r="W423" i="21" s="1"/>
  <c r="AH54" i="5"/>
  <c r="AJ54" i="5"/>
  <c r="AK302" i="18"/>
  <c r="V271" i="21"/>
  <c r="W271" i="21" s="1"/>
  <c r="AK270" i="21"/>
  <c r="AK422" i="21"/>
  <c r="U55" i="5"/>
  <c r="AG55" i="5" s="1"/>
  <c r="U86" i="5"/>
  <c r="AG86" i="5" s="1"/>
  <c r="V303" i="18"/>
  <c r="W303" i="18" s="1"/>
  <c r="AD119" i="5"/>
  <c r="T120" i="5"/>
  <c r="AA119" i="5"/>
  <c r="Y120" i="5" s="1"/>
  <c r="AF119" i="5"/>
  <c r="AI120" i="5"/>
  <c r="AB119" i="5"/>
  <c r="Z120" i="5" s="1"/>
  <c r="AE119" i="5"/>
  <c r="AH85" i="5"/>
  <c r="AJ85" i="5"/>
  <c r="T88" i="21"/>
  <c r="AE87" i="21"/>
  <c r="AD87" i="21"/>
  <c r="AI88" i="21"/>
  <c r="AF87" i="21"/>
  <c r="AB87" i="21"/>
  <c r="Z88" i="21" s="1"/>
  <c r="AA87" i="21"/>
  <c r="Y88" i="21" s="1"/>
  <c r="AK52" i="11"/>
  <c r="U120" i="15"/>
  <c r="AG120" i="15" s="1"/>
  <c r="U241" i="15"/>
  <c r="AG241" i="15" s="1"/>
  <c r="AH422" i="11"/>
  <c r="AJ422" i="11"/>
  <c r="AK240" i="11"/>
  <c r="AH119" i="15"/>
  <c r="AJ119" i="15"/>
  <c r="U425" i="15"/>
  <c r="AG425" i="15" s="1"/>
  <c r="AI56" i="21"/>
  <c r="AD55" i="21"/>
  <c r="AA55" i="21"/>
  <c r="Y56" i="21" s="1"/>
  <c r="AF55" i="21"/>
  <c r="T56" i="21"/>
  <c r="AE55" i="21"/>
  <c r="AB55" i="21"/>
  <c r="Z56" i="21" s="1"/>
  <c r="U423" i="11"/>
  <c r="AG423" i="11" s="1"/>
  <c r="AH302" i="15"/>
  <c r="AJ302" i="15"/>
  <c r="V120" i="21"/>
  <c r="W120" i="21" s="1"/>
  <c r="U303" i="15"/>
  <c r="AG303" i="15" s="1"/>
  <c r="V120" i="11"/>
  <c r="W120" i="11" s="1"/>
  <c r="AI428" i="15"/>
  <c r="AI432" i="15"/>
  <c r="AI430" i="15"/>
  <c r="V53" i="11"/>
  <c r="W53" i="11" s="1"/>
  <c r="AJ424" i="15"/>
  <c r="AH424" i="15"/>
  <c r="AK272" i="15"/>
  <c r="AK119" i="18"/>
  <c r="V87" i="11"/>
  <c r="W87" i="11" s="1"/>
  <c r="AF7" i="5" l="1"/>
  <c r="AB7" i="5"/>
  <c r="Z8" i="5" s="1"/>
  <c r="AA7" i="5"/>
  <c r="Y8" i="5" s="1"/>
  <c r="AI8" i="5"/>
  <c r="AE7" i="5"/>
  <c r="AJ7" i="5" s="1"/>
  <c r="T8" i="5"/>
  <c r="U8" i="5" s="1"/>
  <c r="AG8" i="5" s="1"/>
  <c r="AK6" i="5"/>
  <c r="AK272" i="11"/>
  <c r="AK86" i="11"/>
  <c r="AH240" i="15"/>
  <c r="AB303" i="11"/>
  <c r="Z304" i="11" s="1"/>
  <c r="AH55" i="15"/>
  <c r="AK119" i="21"/>
  <c r="AB120" i="18"/>
  <c r="Z121" i="18" s="1"/>
  <c r="AJ240" i="18"/>
  <c r="AH87" i="15"/>
  <c r="AK87" i="15" s="1"/>
  <c r="AK240" i="21"/>
  <c r="AE86" i="18"/>
  <c r="AK119" i="11"/>
  <c r="AI87" i="18"/>
  <c r="AK85" i="18"/>
  <c r="AJ240" i="15"/>
  <c r="AD303" i="11"/>
  <c r="AK271" i="18"/>
  <c r="AJ301" i="21"/>
  <c r="AE120" i="18"/>
  <c r="AF120" i="18"/>
  <c r="T304" i="11"/>
  <c r="U304" i="11" s="1"/>
  <c r="AG304" i="11" s="1"/>
  <c r="AB86" i="18"/>
  <c r="Z87" i="18" s="1"/>
  <c r="AD86" i="18"/>
  <c r="AJ55" i="15"/>
  <c r="AF86" i="18"/>
  <c r="AA86" i="18"/>
  <c r="Y87" i="18" s="1"/>
  <c r="AD120" i="18"/>
  <c r="AH301" i="21"/>
  <c r="T274" i="15"/>
  <c r="U274" i="15" s="1"/>
  <c r="AG274" i="15" s="1"/>
  <c r="AA303" i="11"/>
  <c r="Y304" i="11" s="1"/>
  <c r="T274" i="11"/>
  <c r="U274" i="11" s="1"/>
  <c r="AG274" i="11" s="1"/>
  <c r="AE303" i="11"/>
  <c r="AI274" i="11"/>
  <c r="AI281" i="11" s="1"/>
  <c r="AF303" i="11"/>
  <c r="AH240" i="18"/>
  <c r="AE241" i="11"/>
  <c r="T242" i="11"/>
  <c r="U242" i="11" s="1"/>
  <c r="AG242" i="11" s="1"/>
  <c r="AE273" i="11"/>
  <c r="AF273" i="11"/>
  <c r="AJ422" i="18"/>
  <c r="AB241" i="11"/>
  <c r="Z242" i="11" s="1"/>
  <c r="AA273" i="11"/>
  <c r="Y274" i="11" s="1"/>
  <c r="AH422" i="18"/>
  <c r="AJ54" i="18"/>
  <c r="AH54" i="18"/>
  <c r="V55" i="18"/>
  <c r="W55" i="18" s="1"/>
  <c r="AA55" i="18" s="1"/>
  <c r="Y56" i="18" s="1"/>
  <c r="V241" i="15"/>
  <c r="W241" i="15" s="1"/>
  <c r="AB241" i="15" s="1"/>
  <c r="Z242" i="15" s="1"/>
  <c r="V241" i="18"/>
  <c r="W241" i="18" s="1"/>
  <c r="AB241" i="18" s="1"/>
  <c r="Z242" i="18" s="1"/>
  <c r="AB273" i="15"/>
  <c r="Z274" i="15" s="1"/>
  <c r="AE272" i="18"/>
  <c r="AD273" i="11"/>
  <c r="AD273" i="15"/>
  <c r="V88" i="15"/>
  <c r="W88" i="15" s="1"/>
  <c r="AD88" i="15" s="1"/>
  <c r="AI121" i="18"/>
  <c r="AI128" i="18" s="1"/>
  <c r="AE273" i="15"/>
  <c r="V55" i="5"/>
  <c r="W55" i="5" s="1"/>
  <c r="AD55" i="5" s="1"/>
  <c r="V302" i="21"/>
  <c r="W302" i="21" s="1"/>
  <c r="AA302" i="21" s="1"/>
  <c r="Y303" i="21" s="1"/>
  <c r="AI273" i="18"/>
  <c r="AI242" i="11"/>
  <c r="T121" i="18"/>
  <c r="U121" i="18" s="1"/>
  <c r="AG121" i="18" s="1"/>
  <c r="T273" i="18"/>
  <c r="U273" i="18" s="1"/>
  <c r="AG273" i="18" s="1"/>
  <c r="AK422" i="11"/>
  <c r="AA241" i="11"/>
  <c r="Y242" i="11" s="1"/>
  <c r="AA273" i="15"/>
  <c r="Y274" i="15" s="1"/>
  <c r="AB272" i="18"/>
  <c r="Z273" i="18" s="1"/>
  <c r="AD241" i="11"/>
  <c r="AI274" i="15"/>
  <c r="AI281" i="15" s="1"/>
  <c r="AK85" i="5"/>
  <c r="AF272" i="18"/>
  <c r="AH119" i="5"/>
  <c r="AD272" i="18"/>
  <c r="V56" i="15"/>
  <c r="W56" i="15" s="1"/>
  <c r="AI57" i="15" s="1"/>
  <c r="V423" i="11"/>
  <c r="W423" i="11" s="1"/>
  <c r="AE423" i="11" s="1"/>
  <c r="V86" i="5"/>
  <c r="W86" i="5" s="1"/>
  <c r="T87" i="5" s="1"/>
  <c r="AB423" i="21"/>
  <c r="Z424" i="21" s="1"/>
  <c r="AA423" i="21"/>
  <c r="Y424" i="21" s="1"/>
  <c r="AF423" i="21"/>
  <c r="AD423" i="21"/>
  <c r="T424" i="21"/>
  <c r="AI424" i="21"/>
  <c r="AE423" i="21"/>
  <c r="AJ119" i="5"/>
  <c r="T272" i="21"/>
  <c r="AF271" i="21"/>
  <c r="AE271" i="21"/>
  <c r="AD271" i="21"/>
  <c r="AI272" i="21"/>
  <c r="AA271" i="21"/>
  <c r="Y272" i="21" s="1"/>
  <c r="AB271" i="21"/>
  <c r="Z272" i="21" s="1"/>
  <c r="AK54" i="5"/>
  <c r="AA241" i="21"/>
  <c r="Y242" i="21" s="1"/>
  <c r="AF241" i="21"/>
  <c r="AD241" i="21"/>
  <c r="AE241" i="21"/>
  <c r="AI242" i="21"/>
  <c r="AB241" i="21"/>
  <c r="Z242" i="21" s="1"/>
  <c r="T242" i="21"/>
  <c r="AI304" i="18"/>
  <c r="AA303" i="18"/>
  <c r="Y304" i="18" s="1"/>
  <c r="AF303" i="18"/>
  <c r="T304" i="18"/>
  <c r="AB303" i="18"/>
  <c r="Z304" i="18" s="1"/>
  <c r="AE303" i="18"/>
  <c r="AD303" i="18"/>
  <c r="U120" i="5"/>
  <c r="AG120" i="5" s="1"/>
  <c r="V423" i="18"/>
  <c r="W423" i="18" s="1"/>
  <c r="AK302" i="15"/>
  <c r="AG432" i="15"/>
  <c r="AG428" i="15"/>
  <c r="AG430" i="15"/>
  <c r="T88" i="11"/>
  <c r="AI88" i="11"/>
  <c r="AA87" i="11"/>
  <c r="Y88" i="11" s="1"/>
  <c r="AF87" i="11"/>
  <c r="AE87" i="11"/>
  <c r="AB87" i="11"/>
  <c r="Z88" i="11" s="1"/>
  <c r="AD87" i="11"/>
  <c r="AF120" i="11"/>
  <c r="AI121" i="11"/>
  <c r="T121" i="11"/>
  <c r="AE120" i="11"/>
  <c r="AD120" i="11"/>
  <c r="AA120" i="11"/>
  <c r="Y121" i="11" s="1"/>
  <c r="AB120" i="11"/>
  <c r="Z121" i="11" s="1"/>
  <c r="AA120" i="21"/>
  <c r="Y121" i="21" s="1"/>
  <c r="AF120" i="21"/>
  <c r="AD120" i="21"/>
  <c r="AE120" i="21"/>
  <c r="AB120" i="21"/>
  <c r="Z121" i="21" s="1"/>
  <c r="AI121" i="21"/>
  <c r="T121" i="21"/>
  <c r="U56" i="21"/>
  <c r="AG56" i="21" s="1"/>
  <c r="U87" i="18"/>
  <c r="AG87" i="18" s="1"/>
  <c r="AK119" i="15"/>
  <c r="V120" i="15"/>
  <c r="W120" i="15" s="1"/>
  <c r="AH55" i="21"/>
  <c r="AJ55" i="21"/>
  <c r="AH87" i="21"/>
  <c r="AJ87" i="21"/>
  <c r="AK424" i="15"/>
  <c r="AI54" i="11"/>
  <c r="AA53" i="11"/>
  <c r="Y54" i="11" s="1"/>
  <c r="AD53" i="11"/>
  <c r="T54" i="11"/>
  <c r="AB53" i="11"/>
  <c r="Z54" i="11" s="1"/>
  <c r="AE53" i="11"/>
  <c r="AF53" i="11"/>
  <c r="V303" i="15"/>
  <c r="W303" i="15" s="1"/>
  <c r="V425" i="15"/>
  <c r="W425" i="15" s="1"/>
  <c r="U88" i="21"/>
  <c r="AG88" i="21" s="1"/>
  <c r="AH7" i="5" l="1"/>
  <c r="AK7" i="5" s="1"/>
  <c r="V8" i="5"/>
  <c r="W8" i="5" s="1"/>
  <c r="AI9" i="5" s="1"/>
  <c r="AJ86" i="18"/>
  <c r="AI124" i="18"/>
  <c r="AH86" i="18"/>
  <c r="AI279" i="11"/>
  <c r="AK55" i="15"/>
  <c r="AK240" i="15"/>
  <c r="AK240" i="18"/>
  <c r="AF88" i="15"/>
  <c r="T89" i="15"/>
  <c r="U89" i="15" s="1"/>
  <c r="AG89" i="15" s="1"/>
  <c r="AB423" i="11"/>
  <c r="Z424" i="11" s="1"/>
  <c r="AB88" i="15"/>
  <c r="Z89" i="15" s="1"/>
  <c r="AJ303" i="11"/>
  <c r="AJ120" i="18"/>
  <c r="AI277" i="11"/>
  <c r="AH120" i="18"/>
  <c r="AF241" i="18"/>
  <c r="AE88" i="15"/>
  <c r="AJ88" i="15" s="1"/>
  <c r="AA88" i="15"/>
  <c r="Y89" i="15" s="1"/>
  <c r="AI242" i="15"/>
  <c r="AA241" i="18"/>
  <c r="Y242" i="18" s="1"/>
  <c r="AK54" i="18"/>
  <c r="AE241" i="18"/>
  <c r="AI277" i="15"/>
  <c r="AI279" i="15"/>
  <c r="AB56" i="15"/>
  <c r="Z57" i="15" s="1"/>
  <c r="AK301" i="21"/>
  <c r="T242" i="15"/>
  <c r="U242" i="15" s="1"/>
  <c r="AG242" i="15" s="1"/>
  <c r="AD241" i="15"/>
  <c r="AH273" i="11"/>
  <c r="T57" i="15"/>
  <c r="U57" i="15" s="1"/>
  <c r="AG57" i="15" s="1"/>
  <c r="AD56" i="15"/>
  <c r="AJ241" i="11"/>
  <c r="AE241" i="15"/>
  <c r="AH303" i="11"/>
  <c r="AA56" i="15"/>
  <c r="Y57" i="15" s="1"/>
  <c r="T56" i="5"/>
  <c r="U56" i="5" s="1"/>
  <c r="AG56" i="5" s="1"/>
  <c r="AA423" i="11"/>
  <c r="Y424" i="11" s="1"/>
  <c r="AF423" i="11"/>
  <c r="AD423" i="11"/>
  <c r="AA86" i="5"/>
  <c r="Y87" i="5" s="1"/>
  <c r="AK422" i="18"/>
  <c r="AE56" i="15"/>
  <c r="AJ273" i="15"/>
  <c r="AD241" i="18"/>
  <c r="AJ273" i="11"/>
  <c r="AF56" i="15"/>
  <c r="AF55" i="18"/>
  <c r="AH241" i="11"/>
  <c r="AI56" i="18"/>
  <c r="AA55" i="5"/>
  <c r="Y56" i="5" s="1"/>
  <c r="AD55" i="18"/>
  <c r="AB55" i="18"/>
  <c r="Z56" i="18" s="1"/>
  <c r="AB302" i="21"/>
  <c r="Z303" i="21" s="1"/>
  <c r="AI303" i="21"/>
  <c r="AB55" i="5"/>
  <c r="Z56" i="5" s="1"/>
  <c r="AH272" i="18"/>
  <c r="AE55" i="5"/>
  <c r="AJ55" i="5" s="1"/>
  <c r="AH273" i="15"/>
  <c r="AI89" i="15"/>
  <c r="AI94" i="15" s="1"/>
  <c r="T424" i="11"/>
  <c r="U424" i="11" s="1"/>
  <c r="AG424" i="11" s="1"/>
  <c r="AF241" i="15"/>
  <c r="AE55" i="18"/>
  <c r="T242" i="18"/>
  <c r="U242" i="18" s="1"/>
  <c r="AG242" i="18" s="1"/>
  <c r="T56" i="18"/>
  <c r="U56" i="18" s="1"/>
  <c r="AG56" i="18" s="1"/>
  <c r="AB86" i="5"/>
  <c r="Z87" i="5" s="1"/>
  <c r="AI424" i="11"/>
  <c r="AA241" i="15"/>
  <c r="Y242" i="15" s="1"/>
  <c r="AI242" i="18"/>
  <c r="AE86" i="5"/>
  <c r="AE302" i="21"/>
  <c r="AD86" i="5"/>
  <c r="AI87" i="5"/>
  <c r="AI126" i="18"/>
  <c r="AF86" i="5"/>
  <c r="AJ272" i="18"/>
  <c r="V88" i="21"/>
  <c r="W88" i="21" s="1"/>
  <c r="AD88" i="21" s="1"/>
  <c r="V274" i="15"/>
  <c r="W274" i="15" s="1"/>
  <c r="AB274" i="15" s="1"/>
  <c r="AI56" i="5"/>
  <c r="AF55" i="5"/>
  <c r="AF302" i="21"/>
  <c r="T303" i="21"/>
  <c r="U303" i="21" s="1"/>
  <c r="AG303" i="21" s="1"/>
  <c r="AD302" i="21"/>
  <c r="AK119" i="5"/>
  <c r="V87" i="18"/>
  <c r="W87" i="18" s="1"/>
  <c r="AD87" i="18" s="1"/>
  <c r="U272" i="21"/>
  <c r="AG272" i="21" s="1"/>
  <c r="AH303" i="18"/>
  <c r="AJ303" i="18"/>
  <c r="U87" i="5"/>
  <c r="AG87" i="5" s="1"/>
  <c r="V274" i="11"/>
  <c r="W274" i="11" s="1"/>
  <c r="AF274" i="11" s="1"/>
  <c r="T424" i="18"/>
  <c r="AB423" i="18"/>
  <c r="Z424" i="18" s="1"/>
  <c r="AD423" i="18"/>
  <c r="AE423" i="18"/>
  <c r="AA423" i="18"/>
  <c r="Y424" i="18" s="1"/>
  <c r="AI424" i="18"/>
  <c r="AF423" i="18"/>
  <c r="AH241" i="21"/>
  <c r="AJ241" i="21"/>
  <c r="V56" i="21"/>
  <c r="W56" i="21" s="1"/>
  <c r="AI57" i="21" s="1"/>
  <c r="V120" i="5"/>
  <c r="W120" i="5" s="1"/>
  <c r="U304" i="18"/>
  <c r="AG304" i="18" s="1"/>
  <c r="V273" i="18"/>
  <c r="W273" i="18" s="1"/>
  <c r="AH271" i="21"/>
  <c r="AJ271" i="21"/>
  <c r="U424" i="21"/>
  <c r="AG424" i="21" s="1"/>
  <c r="AH423" i="21"/>
  <c r="AJ423" i="21"/>
  <c r="U242" i="21"/>
  <c r="AG242" i="21" s="1"/>
  <c r="V121" i="18"/>
  <c r="W121" i="18" s="1"/>
  <c r="AA121" i="18" s="1"/>
  <c r="V304" i="11"/>
  <c r="W304" i="11" s="1"/>
  <c r="U121" i="11"/>
  <c r="AG121" i="11" s="1"/>
  <c r="U88" i="11"/>
  <c r="AG88" i="11" s="1"/>
  <c r="AI126" i="11"/>
  <c r="AI128" i="11"/>
  <c r="AI124" i="11"/>
  <c r="U54" i="11"/>
  <c r="AG54" i="11" s="1"/>
  <c r="AH53" i="11"/>
  <c r="AJ53" i="11"/>
  <c r="AG281" i="15"/>
  <c r="AG279" i="15"/>
  <c r="AG277" i="15"/>
  <c r="AK87" i="21"/>
  <c r="AH87" i="11"/>
  <c r="AJ87" i="11"/>
  <c r="AF425" i="15"/>
  <c r="AE425" i="15"/>
  <c r="AB425" i="15"/>
  <c r="AA425" i="15"/>
  <c r="AD425" i="15"/>
  <c r="AA303" i="15"/>
  <c r="Y304" i="15" s="1"/>
  <c r="AD303" i="15"/>
  <c r="T304" i="15"/>
  <c r="AI304" i="15"/>
  <c r="AF303" i="15"/>
  <c r="AE303" i="15"/>
  <c r="AB303" i="15"/>
  <c r="Z304" i="15" s="1"/>
  <c r="AI62" i="15"/>
  <c r="AI64" i="15"/>
  <c r="AI60" i="15"/>
  <c r="U121" i="21"/>
  <c r="AG121" i="21" s="1"/>
  <c r="V242" i="11"/>
  <c r="W242" i="11" s="1"/>
  <c r="AG277" i="11"/>
  <c r="AG279" i="11"/>
  <c r="AG281" i="11"/>
  <c r="AI128" i="21"/>
  <c r="AI126" i="21"/>
  <c r="AI124" i="21"/>
  <c r="AG126" i="18"/>
  <c r="AG128" i="18"/>
  <c r="AG124" i="18"/>
  <c r="AK55" i="21"/>
  <c r="AE120" i="15"/>
  <c r="T121" i="15"/>
  <c r="AD120" i="15"/>
  <c r="AI121" i="15"/>
  <c r="AB120" i="15"/>
  <c r="Z121" i="15" s="1"/>
  <c r="AA120" i="15"/>
  <c r="Y121" i="15" s="1"/>
  <c r="AF120" i="15"/>
  <c r="AH120" i="11"/>
  <c r="AJ120" i="11"/>
  <c r="AH120" i="21"/>
  <c r="AJ120" i="21"/>
  <c r="AA8" i="5" l="1"/>
  <c r="Y9" i="5" s="1"/>
  <c r="AF8" i="5"/>
  <c r="AB8" i="5"/>
  <c r="Z9" i="5" s="1"/>
  <c r="T9" i="5"/>
  <c r="U9" i="5" s="1"/>
  <c r="AG9" i="5" s="1"/>
  <c r="AE8" i="5"/>
  <c r="AD8" i="5"/>
  <c r="AK241" i="11"/>
  <c r="AK86" i="18"/>
  <c r="AH88" i="15"/>
  <c r="AK88" i="15" s="1"/>
  <c r="AK120" i="18"/>
  <c r="AJ241" i="15"/>
  <c r="AI96" i="15"/>
  <c r="AI92" i="15"/>
  <c r="AH423" i="11"/>
  <c r="AK303" i="11"/>
  <c r="AK273" i="11"/>
  <c r="AH241" i="15"/>
  <c r="AJ423" i="11"/>
  <c r="AJ241" i="18"/>
  <c r="AE88" i="21"/>
  <c r="AJ88" i="21" s="1"/>
  <c r="AF88" i="21"/>
  <c r="AA88" i="21"/>
  <c r="Y89" i="21" s="1"/>
  <c r="AB88" i="21"/>
  <c r="Z89" i="21" s="1"/>
  <c r="AK273" i="15"/>
  <c r="AH241" i="18"/>
  <c r="AB87" i="18"/>
  <c r="Z88" i="18" s="1"/>
  <c r="AI89" i="21"/>
  <c r="AI94" i="21" s="1"/>
  <c r="AE274" i="15"/>
  <c r="AE281" i="15" s="1"/>
  <c r="AH56" i="15"/>
  <c r="AH55" i="18"/>
  <c r="AI88" i="18"/>
  <c r="AH55" i="5"/>
  <c r="AK55" i="5" s="1"/>
  <c r="AA87" i="18"/>
  <c r="Y88" i="18" s="1"/>
  <c r="AE87" i="18"/>
  <c r="AJ87" i="18" s="1"/>
  <c r="T89" i="21"/>
  <c r="U89" i="21" s="1"/>
  <c r="AG89" i="21" s="1"/>
  <c r="T88" i="18"/>
  <c r="U88" i="18" s="1"/>
  <c r="AG88" i="18" s="1"/>
  <c r="AJ56" i="15"/>
  <c r="AJ55" i="18"/>
  <c r="AE274" i="11"/>
  <c r="AE281" i="11" s="1"/>
  <c r="AF87" i="18"/>
  <c r="AH86" i="5"/>
  <c r="AF274" i="15"/>
  <c r="AF281" i="15" s="1"/>
  <c r="AF56" i="21"/>
  <c r="AA274" i="15"/>
  <c r="AE56" i="21"/>
  <c r="AB56" i="21"/>
  <c r="Z57" i="21" s="1"/>
  <c r="AJ86" i="5"/>
  <c r="AK272" i="18"/>
  <c r="AB274" i="11"/>
  <c r="AD274" i="11"/>
  <c r="AA274" i="11"/>
  <c r="AD274" i="15"/>
  <c r="AD277" i="15" s="1"/>
  <c r="AD56" i="21"/>
  <c r="V303" i="21"/>
  <c r="W303" i="21" s="1"/>
  <c r="AE303" i="21" s="1"/>
  <c r="AD121" i="18"/>
  <c r="AD128" i="18" s="1"/>
  <c r="V424" i="21"/>
  <c r="W424" i="21" s="1"/>
  <c r="AD424" i="21" s="1"/>
  <c r="AH302" i="21"/>
  <c r="T57" i="21"/>
  <c r="U57" i="21" s="1"/>
  <c r="AG57" i="21" s="1"/>
  <c r="AJ302" i="21"/>
  <c r="AA56" i="21"/>
  <c r="Y57" i="21" s="1"/>
  <c r="V242" i="18"/>
  <c r="W242" i="18" s="1"/>
  <c r="AE242" i="18" s="1"/>
  <c r="V272" i="21"/>
  <c r="W272" i="21" s="1"/>
  <c r="AD272" i="21" s="1"/>
  <c r="V242" i="15"/>
  <c r="W242" i="15" s="1"/>
  <c r="AA242" i="15" s="1"/>
  <c r="Y243" i="15" s="1"/>
  <c r="V88" i="11"/>
  <c r="W88" i="11" s="1"/>
  <c r="AA88" i="11" s="1"/>
  <c r="Y89" i="11" s="1"/>
  <c r="AF121" i="18"/>
  <c r="AF128" i="18" s="1"/>
  <c r="V242" i="21"/>
  <c r="W242" i="21" s="1"/>
  <c r="AK423" i="21"/>
  <c r="AK271" i="21"/>
  <c r="AH423" i="18"/>
  <c r="AJ423" i="18"/>
  <c r="T121" i="5"/>
  <c r="AI121" i="5"/>
  <c r="AD120" i="5"/>
  <c r="AA120" i="5"/>
  <c r="Y121" i="5" s="1"/>
  <c r="AB120" i="5"/>
  <c r="Z121" i="5" s="1"/>
  <c r="AE120" i="5"/>
  <c r="AF120" i="5"/>
  <c r="AK241" i="21"/>
  <c r="AB121" i="18"/>
  <c r="V54" i="11"/>
  <c r="W54" i="11" s="1"/>
  <c r="AD54" i="11" s="1"/>
  <c r="U424" i="18"/>
  <c r="AG424" i="18" s="1"/>
  <c r="V89" i="15"/>
  <c r="W89" i="15" s="1"/>
  <c r="AA89" i="15" s="1"/>
  <c r="V424" i="11"/>
  <c r="W424" i="11" s="1"/>
  <c r="T425" i="11" s="1"/>
  <c r="AK303" i="18"/>
  <c r="V56" i="5"/>
  <c r="W56" i="5" s="1"/>
  <c r="AB273" i="18"/>
  <c r="Z274" i="18" s="1"/>
  <c r="T274" i="18"/>
  <c r="AD273" i="18"/>
  <c r="AE273" i="18"/>
  <c r="AF273" i="18"/>
  <c r="AI274" i="18"/>
  <c r="AA273" i="18"/>
  <c r="Y274" i="18" s="1"/>
  <c r="V304" i="18"/>
  <c r="W304" i="18" s="1"/>
  <c r="V87" i="5"/>
  <c r="W87" i="5" s="1"/>
  <c r="AK120" i="11"/>
  <c r="AK53" i="11"/>
  <c r="AE121" i="18"/>
  <c r="V121" i="21"/>
  <c r="W121" i="21" s="1"/>
  <c r="AB121" i="21" s="1"/>
  <c r="U121" i="15"/>
  <c r="AG121" i="15" s="1"/>
  <c r="AG126" i="21"/>
  <c r="AG128" i="21"/>
  <c r="AG124" i="21"/>
  <c r="AF279" i="11"/>
  <c r="AF281" i="11"/>
  <c r="AF277" i="11"/>
  <c r="U304" i="15"/>
  <c r="AG304" i="15" s="1"/>
  <c r="V121" i="11"/>
  <c r="W121" i="11" s="1"/>
  <c r="AI62" i="21"/>
  <c r="AI64" i="21"/>
  <c r="AI60" i="21"/>
  <c r="AG126" i="11"/>
  <c r="AG128" i="11"/>
  <c r="AG124" i="11"/>
  <c r="AI126" i="15"/>
  <c r="AI128" i="15"/>
  <c r="AI124" i="15"/>
  <c r="AG96" i="15"/>
  <c r="AG94" i="15"/>
  <c r="AG92" i="15"/>
  <c r="AH425" i="15"/>
  <c r="AD428" i="15"/>
  <c r="AD432" i="15"/>
  <c r="AD430" i="15"/>
  <c r="AJ425" i="15"/>
  <c r="V57" i="15"/>
  <c r="W57" i="15" s="1"/>
  <c r="AK120" i="21"/>
  <c r="AH303" i="15"/>
  <c r="AJ303" i="15"/>
  <c r="AH120" i="15"/>
  <c r="AJ120" i="15"/>
  <c r="AE242" i="11"/>
  <c r="AA242" i="11"/>
  <c r="Y243" i="11" s="1"/>
  <c r="T243" i="11"/>
  <c r="AF242" i="11"/>
  <c r="AB242" i="11"/>
  <c r="Z243" i="11" s="1"/>
  <c r="AD242" i="11"/>
  <c r="AI243" i="11"/>
  <c r="AG62" i="15"/>
  <c r="AG60" i="15"/>
  <c r="AG64" i="15"/>
  <c r="AI305" i="11"/>
  <c r="AA304" i="11"/>
  <c r="Y305" i="11" s="1"/>
  <c r="AE304" i="11"/>
  <c r="T305" i="11"/>
  <c r="AF304" i="11"/>
  <c r="AD304" i="11"/>
  <c r="AB304" i="11"/>
  <c r="Z305" i="11" s="1"/>
  <c r="AE428" i="15"/>
  <c r="AE430" i="15"/>
  <c r="AE432" i="15"/>
  <c r="AK87" i="11"/>
  <c r="AF432" i="15"/>
  <c r="AF428" i="15"/>
  <c r="AF430" i="15"/>
  <c r="V56" i="18"/>
  <c r="W56" i="18" s="1"/>
  <c r="V9" i="5" l="1"/>
  <c r="W9" i="5" s="1"/>
  <c r="AB9" i="5" s="1"/>
  <c r="Z10" i="5" s="1"/>
  <c r="AH8" i="5"/>
  <c r="AJ8" i="5"/>
  <c r="AK56" i="15"/>
  <c r="AI92" i="21"/>
  <c r="AK241" i="15"/>
  <c r="AH88" i="21"/>
  <c r="AK88" i="21" s="1"/>
  <c r="AK423" i="11"/>
  <c r="AH87" i="18"/>
  <c r="AK87" i="18" s="1"/>
  <c r="AE277" i="15"/>
  <c r="AE279" i="15"/>
  <c r="AI96" i="21"/>
  <c r="AF126" i="18"/>
  <c r="AE279" i="11"/>
  <c r="AK241" i="18"/>
  <c r="AK55" i="18"/>
  <c r="AF277" i="15"/>
  <c r="AF279" i="15"/>
  <c r="AD124" i="18"/>
  <c r="AK86" i="5"/>
  <c r="AH56" i="21"/>
  <c r="AD88" i="11"/>
  <c r="AB88" i="11"/>
  <c r="Z89" i="11" s="1"/>
  <c r="AJ56" i="21"/>
  <c r="AA54" i="11"/>
  <c r="Y55" i="11" s="1"/>
  <c r="AI89" i="11"/>
  <c r="AI92" i="11" s="1"/>
  <c r="T55" i="11"/>
  <c r="U55" i="11" s="1"/>
  <c r="AG55" i="11" s="1"/>
  <c r="AF88" i="11"/>
  <c r="AI55" i="11"/>
  <c r="AD281" i="15"/>
  <c r="AE88" i="11"/>
  <c r="AE242" i="15"/>
  <c r="AF54" i="11"/>
  <c r="AD279" i="15"/>
  <c r="AB54" i="11"/>
  <c r="Z55" i="11" s="1"/>
  <c r="AH274" i="15"/>
  <c r="AH279" i="15" s="1"/>
  <c r="AI304" i="21"/>
  <c r="AF124" i="18"/>
  <c r="AD303" i="21"/>
  <c r="AJ303" i="21" s="1"/>
  <c r="T243" i="18"/>
  <c r="U243" i="18" s="1"/>
  <c r="AG243" i="18" s="1"/>
  <c r="AE54" i="11"/>
  <c r="AD242" i="15"/>
  <c r="AH274" i="11"/>
  <c r="AH277" i="11" s="1"/>
  <c r="AK302" i="21"/>
  <c r="T89" i="11"/>
  <c r="U89" i="11" s="1"/>
  <c r="AG89" i="11" s="1"/>
  <c r="AB303" i="21"/>
  <c r="Z304" i="21" s="1"/>
  <c r="AJ274" i="15"/>
  <c r="AJ281" i="15" s="1"/>
  <c r="AB424" i="11"/>
  <c r="Z425" i="11" s="1"/>
  <c r="AD279" i="11"/>
  <c r="AF242" i="18"/>
  <c r="AF303" i="21"/>
  <c r="AE424" i="11"/>
  <c r="AD126" i="18"/>
  <c r="AE277" i="11"/>
  <c r="AD277" i="11"/>
  <c r="AB89" i="15"/>
  <c r="AD242" i="18"/>
  <c r="AJ242" i="18" s="1"/>
  <c r="AA303" i="21"/>
  <c r="Y304" i="21" s="1"/>
  <c r="AI425" i="11"/>
  <c r="AI432" i="11" s="1"/>
  <c r="AJ274" i="11"/>
  <c r="AJ277" i="11" s="1"/>
  <c r="AI243" i="15"/>
  <c r="AI246" i="15" s="1"/>
  <c r="AA424" i="11"/>
  <c r="Y425" i="11" s="1"/>
  <c r="AD281" i="11"/>
  <c r="AF424" i="11"/>
  <c r="AB272" i="21"/>
  <c r="Z273" i="21" s="1"/>
  <c r="AD424" i="11"/>
  <c r="AD89" i="15"/>
  <c r="AD92" i="15" s="1"/>
  <c r="T243" i="15"/>
  <c r="U243" i="15" s="1"/>
  <c r="AG243" i="15" s="1"/>
  <c r="AA272" i="21"/>
  <c r="Y273" i="21" s="1"/>
  <c r="AE272" i="21"/>
  <c r="AJ272" i="21" s="1"/>
  <c r="AB242" i="15"/>
  <c r="Z243" i="15" s="1"/>
  <c r="AF242" i="15"/>
  <c r="T273" i="21"/>
  <c r="U273" i="21" s="1"/>
  <c r="AG273" i="21" s="1"/>
  <c r="AE89" i="15"/>
  <c r="AE94" i="15" s="1"/>
  <c r="T425" i="21"/>
  <c r="U425" i="21" s="1"/>
  <c r="AG425" i="21" s="1"/>
  <c r="AI425" i="21"/>
  <c r="AI432" i="21" s="1"/>
  <c r="AH121" i="18"/>
  <c r="AH128" i="18" s="1"/>
  <c r="T304" i="21"/>
  <c r="U304" i="21" s="1"/>
  <c r="AG304" i="21" s="1"/>
  <c r="AI273" i="21"/>
  <c r="AA242" i="18"/>
  <c r="Y243" i="18" s="1"/>
  <c r="AA424" i="21"/>
  <c r="Y425" i="21" s="1"/>
  <c r="AD121" i="21"/>
  <c r="AD128" i="21" s="1"/>
  <c r="AI243" i="18"/>
  <c r="AI250" i="18" s="1"/>
  <c r="AF272" i="21"/>
  <c r="AB424" i="21"/>
  <c r="Z425" i="21" s="1"/>
  <c r="AE121" i="21"/>
  <c r="AE124" i="21" s="1"/>
  <c r="AF121" i="21"/>
  <c r="AF126" i="21" s="1"/>
  <c r="AE424" i="21"/>
  <c r="AF424" i="21"/>
  <c r="V89" i="21"/>
  <c r="W89" i="21" s="1"/>
  <c r="AD89" i="21" s="1"/>
  <c r="AB242" i="18"/>
  <c r="Z243" i="18" s="1"/>
  <c r="V424" i="18"/>
  <c r="W424" i="18" s="1"/>
  <c r="AD424" i="18" s="1"/>
  <c r="AA121" i="21"/>
  <c r="AF89" i="15"/>
  <c r="AF92" i="15" s="1"/>
  <c r="V88" i="18"/>
  <c r="W88" i="18" s="1"/>
  <c r="AA88" i="18" s="1"/>
  <c r="Y89" i="18" s="1"/>
  <c r="AH120" i="5"/>
  <c r="AJ120" i="5"/>
  <c r="AH273" i="18"/>
  <c r="AJ273" i="18"/>
  <c r="AI126" i="5"/>
  <c r="AI124" i="5"/>
  <c r="AI128" i="5"/>
  <c r="AB87" i="5"/>
  <c r="Z88" i="5" s="1"/>
  <c r="AA87" i="5"/>
  <c r="Y88" i="5" s="1"/>
  <c r="AE87" i="5"/>
  <c r="AI88" i="5"/>
  <c r="AD87" i="5"/>
  <c r="T88" i="5"/>
  <c r="AF87" i="5"/>
  <c r="U274" i="18"/>
  <c r="AG274" i="18" s="1"/>
  <c r="U121" i="5"/>
  <c r="AG121" i="5" s="1"/>
  <c r="AK423" i="18"/>
  <c r="T243" i="21"/>
  <c r="AD242" i="21"/>
  <c r="AI243" i="21"/>
  <c r="AE242" i="21"/>
  <c r="AB242" i="21"/>
  <c r="Z243" i="21" s="1"/>
  <c r="AF242" i="21"/>
  <c r="AA242" i="21"/>
  <c r="Y243" i="21" s="1"/>
  <c r="AE124" i="18"/>
  <c r="AE128" i="18"/>
  <c r="V121" i="15"/>
  <c r="W121" i="15" s="1"/>
  <c r="AE121" i="15" s="1"/>
  <c r="AB304" i="18"/>
  <c r="Z305" i="18" s="1"/>
  <c r="AI305" i="18"/>
  <c r="AE304" i="18"/>
  <c r="T305" i="18"/>
  <c r="AA304" i="18"/>
  <c r="Y305" i="18" s="1"/>
  <c r="AF304" i="18"/>
  <c r="AD304" i="18"/>
  <c r="AB56" i="5"/>
  <c r="Z57" i="5" s="1"/>
  <c r="T57" i="5"/>
  <c r="AA56" i="5"/>
  <c r="Y57" i="5" s="1"/>
  <c r="AE56" i="5"/>
  <c r="AD56" i="5"/>
  <c r="AI57" i="5"/>
  <c r="AF56" i="5"/>
  <c r="AE126" i="18"/>
  <c r="AJ121" i="18"/>
  <c r="AI279" i="18"/>
  <c r="AI281" i="18"/>
  <c r="AI277" i="18"/>
  <c r="U425" i="11"/>
  <c r="AG425" i="11" s="1"/>
  <c r="AA56" i="18"/>
  <c r="Y57" i="18" s="1"/>
  <c r="T57" i="18"/>
  <c r="AE56" i="18"/>
  <c r="AB56" i="18"/>
  <c r="Z57" i="18" s="1"/>
  <c r="AD56" i="18"/>
  <c r="AF56" i="18"/>
  <c r="AI57" i="18"/>
  <c r="AG62" i="21"/>
  <c r="AG64" i="21"/>
  <c r="AG60" i="21"/>
  <c r="AH304" i="11"/>
  <c r="AJ304" i="11"/>
  <c r="U305" i="11"/>
  <c r="AG305" i="11" s="1"/>
  <c r="U243" i="11"/>
  <c r="AG243" i="11" s="1"/>
  <c r="AG92" i="21"/>
  <c r="AG94" i="21"/>
  <c r="AG96" i="21"/>
  <c r="AK425" i="15"/>
  <c r="AH428" i="15"/>
  <c r="AH430" i="15"/>
  <c r="AH432" i="15"/>
  <c r="AI308" i="11"/>
  <c r="AI310" i="11"/>
  <c r="AI312" i="11"/>
  <c r="AK120" i="15"/>
  <c r="AI248" i="11"/>
  <c r="AI250" i="11"/>
  <c r="AI246" i="11"/>
  <c r="V57" i="21"/>
  <c r="W57" i="21" s="1"/>
  <c r="AJ242" i="11"/>
  <c r="AH242" i="11"/>
  <c r="AK303" i="15"/>
  <c r="AE57" i="15"/>
  <c r="AF57" i="15"/>
  <c r="AD57" i="15"/>
  <c r="AA57" i="15"/>
  <c r="AB57" i="15"/>
  <c r="AB121" i="11"/>
  <c r="AA121" i="11"/>
  <c r="AF121" i="11"/>
  <c r="AE121" i="11"/>
  <c r="AD121" i="11"/>
  <c r="AJ428" i="15"/>
  <c r="AJ430" i="15"/>
  <c r="AJ432" i="15"/>
  <c r="V304" i="15"/>
  <c r="W304" i="15" s="1"/>
  <c r="AG128" i="15"/>
  <c r="AG126" i="15"/>
  <c r="AG124" i="15"/>
  <c r="AA9" i="5" l="1"/>
  <c r="Y10" i="5" s="1"/>
  <c r="AD9" i="5"/>
  <c r="T10" i="5"/>
  <c r="U10" i="5" s="1"/>
  <c r="AG10" i="5" s="1"/>
  <c r="AK8" i="5"/>
  <c r="AF9" i="5"/>
  <c r="AI10" i="5"/>
  <c r="AE9" i="5"/>
  <c r="AI248" i="18"/>
  <c r="AI94" i="11"/>
  <c r="AH281" i="11"/>
  <c r="AI96" i="11"/>
  <c r="AH281" i="15"/>
  <c r="AI428" i="11"/>
  <c r="AJ424" i="11"/>
  <c r="AH54" i="11"/>
  <c r="AH88" i="11"/>
  <c r="AK56" i="21"/>
  <c r="AJ88" i="11"/>
  <c r="AE92" i="15"/>
  <c r="AH277" i="15"/>
  <c r="AF89" i="21"/>
  <c r="AF96" i="21" s="1"/>
  <c r="AI250" i="15"/>
  <c r="AI248" i="15"/>
  <c r="AJ54" i="11"/>
  <c r="AD124" i="21"/>
  <c r="T89" i="18"/>
  <c r="U89" i="18" s="1"/>
  <c r="AG89" i="18" s="1"/>
  <c r="AH279" i="11"/>
  <c r="AJ242" i="15"/>
  <c r="AH242" i="15"/>
  <c r="AK274" i="15"/>
  <c r="AK279" i="15" s="1"/>
  <c r="AJ277" i="15"/>
  <c r="AJ279" i="15"/>
  <c r="AJ121" i="21"/>
  <c r="AJ126" i="21" s="1"/>
  <c r="AF128" i="21"/>
  <c r="AF96" i="15"/>
  <c r="AF94" i="15"/>
  <c r="AD126" i="21"/>
  <c r="AI430" i="11"/>
  <c r="AE96" i="15"/>
  <c r="AK274" i="11"/>
  <c r="AK281" i="11" s="1"/>
  <c r="AF124" i="21"/>
  <c r="AD96" i="15"/>
  <c r="AJ281" i="11"/>
  <c r="AH424" i="21"/>
  <c r="AJ89" i="15"/>
  <c r="AJ96" i="15" s="1"/>
  <c r="AH303" i="21"/>
  <c r="AK303" i="21" s="1"/>
  <c r="AJ279" i="11"/>
  <c r="AB121" i="15"/>
  <c r="AH424" i="11"/>
  <c r="AF121" i="15"/>
  <c r="AF124" i="15" s="1"/>
  <c r="AE128" i="21"/>
  <c r="AK121" i="18"/>
  <c r="AK126" i="18" s="1"/>
  <c r="AE126" i="21"/>
  <c r="AI246" i="18"/>
  <c r="AH126" i="18"/>
  <c r="AJ424" i="21"/>
  <c r="AD94" i="15"/>
  <c r="AH89" i="15"/>
  <c r="AH121" i="21"/>
  <c r="AH128" i="21" s="1"/>
  <c r="AE89" i="21"/>
  <c r="AE96" i="21" s="1"/>
  <c r="AB88" i="18"/>
  <c r="Z89" i="18" s="1"/>
  <c r="AH242" i="18"/>
  <c r="AK242" i="18" s="1"/>
  <c r="AI89" i="18"/>
  <c r="AI94" i="18" s="1"/>
  <c r="AH272" i="21"/>
  <c r="AK272" i="21" s="1"/>
  <c r="AA121" i="15"/>
  <c r="AB424" i="18"/>
  <c r="Z425" i="18" s="1"/>
  <c r="AJ128" i="18"/>
  <c r="AA89" i="21"/>
  <c r="AH124" i="18"/>
  <c r="AI430" i="21"/>
  <c r="AB89" i="21"/>
  <c r="AI428" i="21"/>
  <c r="AD88" i="18"/>
  <c r="AA424" i="18"/>
  <c r="Y425" i="18" s="1"/>
  <c r="AD121" i="15"/>
  <c r="AD124" i="15" s="1"/>
  <c r="AF88" i="18"/>
  <c r="V243" i="18"/>
  <c r="W243" i="18" s="1"/>
  <c r="AF243" i="18" s="1"/>
  <c r="AJ124" i="18"/>
  <c r="T425" i="18"/>
  <c r="U425" i="18" s="1"/>
  <c r="AG425" i="18" s="1"/>
  <c r="AI425" i="18"/>
  <c r="AI428" i="18" s="1"/>
  <c r="AK273" i="18"/>
  <c r="AE424" i="18"/>
  <c r="AJ424" i="18" s="1"/>
  <c r="V425" i="21"/>
  <c r="W425" i="21" s="1"/>
  <c r="AD425" i="21" s="1"/>
  <c r="AF424" i="18"/>
  <c r="V55" i="11"/>
  <c r="W55" i="11" s="1"/>
  <c r="AB55" i="11" s="1"/>
  <c r="Z56" i="11" s="1"/>
  <c r="AE88" i="18"/>
  <c r="V273" i="21"/>
  <c r="W273" i="21" s="1"/>
  <c r="T274" i="21" s="1"/>
  <c r="AJ126" i="18"/>
  <c r="V243" i="15"/>
  <c r="W243" i="15" s="1"/>
  <c r="AA243" i="15" s="1"/>
  <c r="V121" i="5"/>
  <c r="W121" i="5" s="1"/>
  <c r="AA121" i="5" s="1"/>
  <c r="V274" i="18"/>
  <c r="W274" i="18" s="1"/>
  <c r="AD274" i="18" s="1"/>
  <c r="V89" i="11"/>
  <c r="W89" i="11" s="1"/>
  <c r="AB89" i="11" s="1"/>
  <c r="V305" i="11"/>
  <c r="W305" i="11" s="1"/>
  <c r="AA305" i="11" s="1"/>
  <c r="AH242" i="21"/>
  <c r="AJ242" i="21"/>
  <c r="V425" i="11"/>
  <c r="W425" i="11" s="1"/>
  <c r="AE425" i="11" s="1"/>
  <c r="AI310" i="18"/>
  <c r="AI308" i="18"/>
  <c r="AI312" i="18"/>
  <c r="U243" i="21"/>
  <c r="AG243" i="21" s="1"/>
  <c r="U88" i="5"/>
  <c r="AG88" i="5" s="1"/>
  <c r="U57" i="5"/>
  <c r="AG57" i="5" s="1"/>
  <c r="AH87" i="5"/>
  <c r="AJ87" i="5"/>
  <c r="AG428" i="21"/>
  <c r="AG432" i="21"/>
  <c r="AG430" i="21"/>
  <c r="AK120" i="5"/>
  <c r="AG250" i="18"/>
  <c r="AG246" i="18"/>
  <c r="AG248" i="18"/>
  <c r="AH304" i="18"/>
  <c r="AJ304" i="18"/>
  <c r="AG126" i="5"/>
  <c r="AG128" i="5"/>
  <c r="AG124" i="5"/>
  <c r="AI60" i="5"/>
  <c r="AI62" i="5"/>
  <c r="AI64" i="5"/>
  <c r="AH56" i="5"/>
  <c r="AJ56" i="5"/>
  <c r="U305" i="18"/>
  <c r="AG305" i="18" s="1"/>
  <c r="AI248" i="21"/>
  <c r="AI250" i="21"/>
  <c r="AI246" i="21"/>
  <c r="AG279" i="18"/>
  <c r="AG277" i="18"/>
  <c r="AG281" i="18"/>
  <c r="V304" i="21"/>
  <c r="W304" i="21" s="1"/>
  <c r="AK242" i="11"/>
  <c r="AG250" i="11"/>
  <c r="AG246" i="11"/>
  <c r="AG248" i="11"/>
  <c r="AH121" i="11"/>
  <c r="AD128" i="11"/>
  <c r="AD124" i="11"/>
  <c r="AD126" i="11"/>
  <c r="AJ121" i="11"/>
  <c r="AD62" i="15"/>
  <c r="AH57" i="15"/>
  <c r="AD60" i="15"/>
  <c r="AD64" i="15"/>
  <c r="AJ57" i="15"/>
  <c r="AE126" i="11"/>
  <c r="AE124" i="11"/>
  <c r="AE128" i="11"/>
  <c r="U57" i="18"/>
  <c r="AG57" i="18" s="1"/>
  <c r="AF60" i="15"/>
  <c r="AF64" i="15"/>
  <c r="AF62" i="15"/>
  <c r="AF126" i="11"/>
  <c r="AF128" i="11"/>
  <c r="AF124" i="11"/>
  <c r="AE64" i="15"/>
  <c r="AE60" i="15"/>
  <c r="AE62" i="15"/>
  <c r="AI305" i="15"/>
  <c r="AE304" i="15"/>
  <c r="AA304" i="15"/>
  <c r="Y305" i="15" s="1"/>
  <c r="AB304" i="15"/>
  <c r="Z305" i="15" s="1"/>
  <c r="AD304" i="15"/>
  <c r="T305" i="15"/>
  <c r="AF304" i="15"/>
  <c r="AG96" i="11"/>
  <c r="AG94" i="11"/>
  <c r="AG92" i="11"/>
  <c r="AG308" i="11"/>
  <c r="AG312" i="11"/>
  <c r="AG310" i="11"/>
  <c r="AG250" i="15"/>
  <c r="AG248" i="15"/>
  <c r="AG246" i="15"/>
  <c r="AD94" i="21"/>
  <c r="AD96" i="21"/>
  <c r="AD92" i="21"/>
  <c r="AI60" i="18"/>
  <c r="AI62" i="18"/>
  <c r="AI64" i="18"/>
  <c r="AK430" i="15"/>
  <c r="AK432" i="15"/>
  <c r="AK428" i="15"/>
  <c r="AG430" i="11"/>
  <c r="AG428" i="11"/>
  <c r="AG432" i="11"/>
  <c r="AA57" i="21"/>
  <c r="AD57" i="21"/>
  <c r="AF57" i="21"/>
  <c r="AE57" i="21"/>
  <c r="AB57" i="21"/>
  <c r="AK304" i="11"/>
  <c r="AH56" i="18"/>
  <c r="AJ56" i="18"/>
  <c r="AE124" i="15"/>
  <c r="AE128" i="15"/>
  <c r="AE126" i="15"/>
  <c r="V243" i="11"/>
  <c r="W243" i="11" s="1"/>
  <c r="AM407" i="15" l="1"/>
  <c r="AM405" i="15"/>
  <c r="AM254" i="11"/>
  <c r="AM256" i="11"/>
  <c r="AJ9" i="5"/>
  <c r="V10" i="5"/>
  <c r="W10" i="5" s="1"/>
  <c r="AA10" i="5" s="1"/>
  <c r="Y11" i="5" s="1"/>
  <c r="AH9" i="5"/>
  <c r="AK424" i="11"/>
  <c r="AJ124" i="21"/>
  <c r="AI92" i="18"/>
  <c r="AF128" i="15"/>
  <c r="AJ128" i="21"/>
  <c r="AI96" i="18"/>
  <c r="AK277" i="15"/>
  <c r="AF92" i="21"/>
  <c r="AF94" i="21"/>
  <c r="AK279" i="11"/>
  <c r="AK54" i="11"/>
  <c r="AJ89" i="21"/>
  <c r="AJ92" i="21" s="1"/>
  <c r="AK281" i="15"/>
  <c r="AH89" i="21"/>
  <c r="AH94" i="21" s="1"/>
  <c r="AK277" i="11"/>
  <c r="AE92" i="21"/>
  <c r="AK88" i="11"/>
  <c r="AK242" i="15"/>
  <c r="AD126" i="15"/>
  <c r="AD128" i="15"/>
  <c r="AK89" i="15"/>
  <c r="AK94" i="15" s="1"/>
  <c r="AH92" i="15"/>
  <c r="AJ121" i="15"/>
  <c r="AJ128" i="15" s="1"/>
  <c r="AF89" i="11"/>
  <c r="AF92" i="11" s="1"/>
  <c r="AH94" i="15"/>
  <c r="AD89" i="11"/>
  <c r="AD92" i="11" s="1"/>
  <c r="AF126" i="15"/>
  <c r="AJ94" i="15"/>
  <c r="AD425" i="11"/>
  <c r="AD428" i="11" s="1"/>
  <c r="AH96" i="15"/>
  <c r="AK128" i="18"/>
  <c r="AJ92" i="15"/>
  <c r="AK124" i="18"/>
  <c r="AE89" i="11"/>
  <c r="AE94" i="11" s="1"/>
  <c r="AE94" i="21"/>
  <c r="AH121" i="15"/>
  <c r="AH124" i="15" s="1"/>
  <c r="AK424" i="21"/>
  <c r="AK121" i="21"/>
  <c r="AK126" i="21" s="1"/>
  <c r="AE55" i="11"/>
  <c r="AH126" i="21"/>
  <c r="T56" i="11"/>
  <c r="U56" i="11" s="1"/>
  <c r="AG56" i="11" s="1"/>
  <c r="AH124" i="21"/>
  <c r="AF55" i="11"/>
  <c r="AH88" i="18"/>
  <c r="AB243" i="15"/>
  <c r="AB425" i="11"/>
  <c r="AE243" i="15"/>
  <c r="AE246" i="15" s="1"/>
  <c r="AA425" i="11"/>
  <c r="AD243" i="15"/>
  <c r="AD246" i="15" s="1"/>
  <c r="AB305" i="11"/>
  <c r="AA274" i="18"/>
  <c r="AA89" i="11"/>
  <c r="AE243" i="18"/>
  <c r="AE248" i="18" s="1"/>
  <c r="AJ88" i="18"/>
  <c r="AF425" i="11"/>
  <c r="AF428" i="11" s="1"/>
  <c r="AB243" i="18"/>
  <c r="AH424" i="18"/>
  <c r="AK424" i="18" s="1"/>
  <c r="AE274" i="18"/>
  <c r="AJ274" i="18" s="1"/>
  <c r="AB121" i="5"/>
  <c r="AI432" i="18"/>
  <c r="AA273" i="21"/>
  <c r="Y274" i="21" s="1"/>
  <c r="AI274" i="21"/>
  <c r="AI279" i="21" s="1"/>
  <c r="AA55" i="11"/>
  <c r="Y56" i="11" s="1"/>
  <c r="AE273" i="21"/>
  <c r="AD55" i="11"/>
  <c r="AI56" i="11"/>
  <c r="AF273" i="21"/>
  <c r="AF274" i="18"/>
  <c r="AA243" i="18"/>
  <c r="AB274" i="18"/>
  <c r="AD243" i="18"/>
  <c r="AB425" i="21"/>
  <c r="AE121" i="5"/>
  <c r="AE128" i="5" s="1"/>
  <c r="AA425" i="21"/>
  <c r="AD305" i="11"/>
  <c r="AD310" i="11" s="1"/>
  <c r="AD121" i="5"/>
  <c r="AD124" i="5" s="1"/>
  <c r="AE425" i="21"/>
  <c r="AE430" i="21" s="1"/>
  <c r="AF425" i="21"/>
  <c r="AF428" i="21" s="1"/>
  <c r="AI430" i="18"/>
  <c r="AF305" i="11"/>
  <c r="AF310" i="11" s="1"/>
  <c r="AE305" i="11"/>
  <c r="AE310" i="11" s="1"/>
  <c r="AB273" i="21"/>
  <c r="Z274" i="21" s="1"/>
  <c r="AF243" i="15"/>
  <c r="AF250" i="15" s="1"/>
  <c r="AD273" i="21"/>
  <c r="AF121" i="5"/>
  <c r="AF126" i="5" s="1"/>
  <c r="V305" i="18"/>
  <c r="W305" i="18" s="1"/>
  <c r="AF305" i="18" s="1"/>
  <c r="AK56" i="5"/>
  <c r="AG60" i="5"/>
  <c r="AG64" i="5"/>
  <c r="AG62" i="5"/>
  <c r="AD279" i="18"/>
  <c r="AD277" i="18"/>
  <c r="AD281" i="18"/>
  <c r="AF248" i="18"/>
  <c r="AF250" i="18"/>
  <c r="AF246" i="18"/>
  <c r="AE304" i="21"/>
  <c r="AF304" i="21"/>
  <c r="AD304" i="21"/>
  <c r="AB304" i="21"/>
  <c r="Z305" i="21" s="1"/>
  <c r="AI305" i="21"/>
  <c r="AA304" i="21"/>
  <c r="Y305" i="21" s="1"/>
  <c r="T305" i="21"/>
  <c r="AG308" i="18"/>
  <c r="AG310" i="18"/>
  <c r="AG312" i="18"/>
  <c r="U274" i="21"/>
  <c r="AG274" i="21" s="1"/>
  <c r="V89" i="18"/>
  <c r="W89" i="18" s="1"/>
  <c r="AE89" i="18" s="1"/>
  <c r="V425" i="18"/>
  <c r="W425" i="18" s="1"/>
  <c r="AG430" i="18"/>
  <c r="AG428" i="18"/>
  <c r="AG432" i="18"/>
  <c r="V88" i="5"/>
  <c r="W88" i="5" s="1"/>
  <c r="AK242" i="21"/>
  <c r="AK304" i="18"/>
  <c r="AK87" i="5"/>
  <c r="V243" i="21"/>
  <c r="W243" i="21" s="1"/>
  <c r="V57" i="18"/>
  <c r="W57" i="18" s="1"/>
  <c r="AD57" i="18" s="1"/>
  <c r="V57" i="5"/>
  <c r="W57" i="5" s="1"/>
  <c r="AD432" i="21"/>
  <c r="AD428" i="21"/>
  <c r="AD430" i="21"/>
  <c r="AG246" i="21"/>
  <c r="AG248" i="21"/>
  <c r="AG250" i="21"/>
  <c r="AK56" i="18"/>
  <c r="AH57" i="21"/>
  <c r="AD60" i="21"/>
  <c r="AD64" i="21"/>
  <c r="AD62" i="21"/>
  <c r="AJ57" i="21"/>
  <c r="AI310" i="15"/>
  <c r="AI308" i="15"/>
  <c r="AI312" i="15"/>
  <c r="AJ60" i="15"/>
  <c r="AJ62" i="15"/>
  <c r="AJ64" i="15"/>
  <c r="AK121" i="11"/>
  <c r="AH126" i="11"/>
  <c r="AH128" i="11"/>
  <c r="AH124" i="11"/>
  <c r="AA243" i="11"/>
  <c r="AF243" i="11"/>
  <c r="AD243" i="11"/>
  <c r="AE243" i="11"/>
  <c r="AB243" i="11"/>
  <c r="AG96" i="18"/>
  <c r="AG94" i="18"/>
  <c r="AG92" i="18"/>
  <c r="U305" i="15"/>
  <c r="AG305" i="15" s="1"/>
  <c r="AH62" i="15"/>
  <c r="AK57" i="15"/>
  <c r="AH60" i="15"/>
  <c r="AH64" i="15"/>
  <c r="AH304" i="15"/>
  <c r="AJ304" i="15"/>
  <c r="AE60" i="21"/>
  <c r="AE62" i="21"/>
  <c r="AE64" i="21"/>
  <c r="AE428" i="11"/>
  <c r="AE430" i="11"/>
  <c r="AE432" i="11"/>
  <c r="AJ128" i="11"/>
  <c r="AJ124" i="11"/>
  <c r="AJ126" i="11"/>
  <c r="AF62" i="21"/>
  <c r="AF60" i="21"/>
  <c r="AF64" i="21"/>
  <c r="AG62" i="18"/>
  <c r="AG64" i="18"/>
  <c r="AG60" i="18"/>
  <c r="AM101" i="18" l="1"/>
  <c r="AM103" i="18"/>
  <c r="AM254" i="15"/>
  <c r="AM256" i="15"/>
  <c r="T11" i="5"/>
  <c r="U11" i="5" s="1"/>
  <c r="AG11" i="5" s="1"/>
  <c r="AI11" i="5"/>
  <c r="AD10" i="5"/>
  <c r="AF10" i="5"/>
  <c r="AE10" i="5"/>
  <c r="AK9" i="5"/>
  <c r="AB10" i="5"/>
  <c r="Z11" i="5" s="1"/>
  <c r="AF94" i="11"/>
  <c r="AD96" i="11"/>
  <c r="AD94" i="11"/>
  <c r="AH274" i="18"/>
  <c r="AH279" i="18" s="1"/>
  <c r="AH92" i="21"/>
  <c r="AJ89" i="11"/>
  <c r="AJ92" i="11" s="1"/>
  <c r="AE92" i="11"/>
  <c r="AJ94" i="21"/>
  <c r="AJ96" i="21"/>
  <c r="AE246" i="18"/>
  <c r="AK96" i="15"/>
  <c r="AK92" i="15"/>
  <c r="AE96" i="11"/>
  <c r="AK89" i="21"/>
  <c r="AK92" i="21" s="1"/>
  <c r="AH96" i="21"/>
  <c r="AF96" i="11"/>
  <c r="AH89" i="11"/>
  <c r="AH243" i="18"/>
  <c r="AH248" i="18" s="1"/>
  <c r="AJ55" i="11"/>
  <c r="AD430" i="11"/>
  <c r="AK124" i="21"/>
  <c r="AJ425" i="11"/>
  <c r="AJ428" i="11" s="1"/>
  <c r="AE250" i="18"/>
  <c r="AH128" i="15"/>
  <c r="AH126" i="15"/>
  <c r="AE248" i="15"/>
  <c r="AK121" i="15"/>
  <c r="AK126" i="15" s="1"/>
  <c r="AJ124" i="15"/>
  <c r="AJ126" i="15"/>
  <c r="AE250" i="15"/>
  <c r="AK128" i="21"/>
  <c r="AD250" i="15"/>
  <c r="AD248" i="15"/>
  <c r="AF246" i="15"/>
  <c r="AK88" i="18"/>
  <c r="AE432" i="21"/>
  <c r="AJ243" i="15"/>
  <c r="AJ246" i="15" s="1"/>
  <c r="AD432" i="11"/>
  <c r="AE57" i="18"/>
  <c r="AE64" i="18" s="1"/>
  <c r="AH425" i="11"/>
  <c r="AH428" i="11" s="1"/>
  <c r="AI281" i="21"/>
  <c r="AE277" i="18"/>
  <c r="AF432" i="11"/>
  <c r="AH55" i="11"/>
  <c r="AJ425" i="21"/>
  <c r="AJ428" i="21" s="1"/>
  <c r="AI277" i="21"/>
  <c r="AE279" i="18"/>
  <c r="AE312" i="11"/>
  <c r="AF430" i="11"/>
  <c r="AD308" i="11"/>
  <c r="AD128" i="5"/>
  <c r="AF281" i="18"/>
  <c r="AE281" i="18"/>
  <c r="AF277" i="18"/>
  <c r="AE308" i="11"/>
  <c r="AH425" i="21"/>
  <c r="AF279" i="18"/>
  <c r="AE428" i="21"/>
  <c r="AE305" i="18"/>
  <c r="AE308" i="18" s="1"/>
  <c r="AD89" i="18"/>
  <c r="AJ89" i="18" s="1"/>
  <c r="AJ305" i="11"/>
  <c r="AJ310" i="11" s="1"/>
  <c r="AH273" i="21"/>
  <c r="AF248" i="15"/>
  <c r="AD312" i="11"/>
  <c r="AH243" i="15"/>
  <c r="AD126" i="5"/>
  <c r="AH121" i="5"/>
  <c r="AH124" i="5" s="1"/>
  <c r="AJ243" i="18"/>
  <c r="AJ246" i="18" s="1"/>
  <c r="AJ273" i="21"/>
  <c r="AF124" i="5"/>
  <c r="AD248" i="18"/>
  <c r="AF89" i="18"/>
  <c r="AF94" i="18" s="1"/>
  <c r="AJ121" i="5"/>
  <c r="AJ126" i="5" s="1"/>
  <c r="AA305" i="18"/>
  <c r="AD305" i="18"/>
  <c r="AD310" i="18" s="1"/>
  <c r="AF308" i="11"/>
  <c r="AD246" i="18"/>
  <c r="AE124" i="5"/>
  <c r="AF312" i="11"/>
  <c r="AH305" i="11"/>
  <c r="AH312" i="11" s="1"/>
  <c r="AD250" i="18"/>
  <c r="AE126" i="5"/>
  <c r="AF432" i="21"/>
  <c r="AF128" i="5"/>
  <c r="AF430" i="21"/>
  <c r="AA57" i="18"/>
  <c r="AF57" i="18"/>
  <c r="AF62" i="18" s="1"/>
  <c r="AB57" i="18"/>
  <c r="AB305" i="18"/>
  <c r="AA89" i="18"/>
  <c r="AB89" i="18"/>
  <c r="V305" i="15"/>
  <c r="W305" i="15" s="1"/>
  <c r="AA305" i="15" s="1"/>
  <c r="AI89" i="5"/>
  <c r="AE88" i="5"/>
  <c r="AB88" i="5"/>
  <c r="Z89" i="5" s="1"/>
  <c r="T89" i="5"/>
  <c r="AF88" i="5"/>
  <c r="AD88" i="5"/>
  <c r="AA88" i="5"/>
  <c r="Y89" i="5" s="1"/>
  <c r="V274" i="21"/>
  <c r="W274" i="21" s="1"/>
  <c r="V56" i="11"/>
  <c r="W56" i="11" s="1"/>
  <c r="AE56" i="11" s="1"/>
  <c r="AG277" i="21"/>
  <c r="AG279" i="21"/>
  <c r="AG281" i="21"/>
  <c r="U305" i="21"/>
  <c r="AG305" i="21" s="1"/>
  <c r="AF243" i="21"/>
  <c r="AB243" i="21"/>
  <c r="AE243" i="21"/>
  <c r="AD243" i="21"/>
  <c r="AA243" i="21"/>
  <c r="AF308" i="18"/>
  <c r="AF312" i="18"/>
  <c r="AF310" i="18"/>
  <c r="AB57" i="5"/>
  <c r="AA57" i="5"/>
  <c r="AF57" i="5"/>
  <c r="AD57" i="5"/>
  <c r="AE57" i="5"/>
  <c r="AI308" i="21"/>
  <c r="AI310" i="21"/>
  <c r="AI312" i="21"/>
  <c r="AJ279" i="18"/>
  <c r="AJ277" i="18"/>
  <c r="AJ281" i="18"/>
  <c r="AD425" i="18"/>
  <c r="AE425" i="18"/>
  <c r="AB425" i="18"/>
  <c r="AA425" i="18"/>
  <c r="AF425" i="18"/>
  <c r="AH304" i="21"/>
  <c r="AJ304" i="21"/>
  <c r="AD248" i="11"/>
  <c r="AH243" i="11"/>
  <c r="AD250" i="11"/>
  <c r="AD246" i="11"/>
  <c r="AJ243" i="11"/>
  <c r="AJ60" i="21"/>
  <c r="AJ64" i="21"/>
  <c r="AJ62" i="21"/>
  <c r="AK304" i="15"/>
  <c r="AF248" i="11"/>
  <c r="AF250" i="11"/>
  <c r="AF246" i="11"/>
  <c r="AK64" i="15"/>
  <c r="AK60" i="15"/>
  <c r="AK62" i="15"/>
  <c r="AK128" i="11"/>
  <c r="AK124" i="11"/>
  <c r="AK126" i="11"/>
  <c r="AE92" i="18"/>
  <c r="AE96" i="18"/>
  <c r="AE94" i="18"/>
  <c r="AD64" i="18"/>
  <c r="AD60" i="18"/>
  <c r="AD62" i="18"/>
  <c r="AG308" i="15"/>
  <c r="AG312" i="15"/>
  <c r="AG310" i="15"/>
  <c r="AE250" i="11"/>
  <c r="AE246" i="11"/>
  <c r="AE248" i="11"/>
  <c r="AK57" i="21"/>
  <c r="AH64" i="21"/>
  <c r="AH60" i="21"/>
  <c r="AH62" i="21"/>
  <c r="AM39" i="15" l="1"/>
  <c r="AM37" i="15"/>
  <c r="AM71" i="15"/>
  <c r="AM69" i="15"/>
  <c r="AM101" i="11"/>
  <c r="AM103" i="11"/>
  <c r="AM103" i="21"/>
  <c r="AM101" i="21"/>
  <c r="V11" i="5"/>
  <c r="W11" i="5" s="1"/>
  <c r="AF11" i="5" s="1"/>
  <c r="AJ10" i="5"/>
  <c r="AH10" i="5"/>
  <c r="AK274" i="18"/>
  <c r="AK281" i="18" s="1"/>
  <c r="AJ94" i="11"/>
  <c r="AH277" i="18"/>
  <c r="AH281" i="18"/>
  <c r="AK94" i="21"/>
  <c r="AJ96" i="11"/>
  <c r="AJ430" i="11"/>
  <c r="AK96" i="21"/>
  <c r="AH246" i="18"/>
  <c r="AK89" i="11"/>
  <c r="AK92" i="11" s="1"/>
  <c r="AH96" i="11"/>
  <c r="AH94" i="11"/>
  <c r="AH92" i="11"/>
  <c r="AH250" i="18"/>
  <c r="AK128" i="15"/>
  <c r="AK124" i="15"/>
  <c r="AK55" i="11"/>
  <c r="AK425" i="11"/>
  <c r="AK428" i="11" s="1"/>
  <c r="AD94" i="18"/>
  <c r="AE60" i="18"/>
  <c r="AJ432" i="11"/>
  <c r="AH430" i="11"/>
  <c r="AH310" i="11"/>
  <c r="AE62" i="18"/>
  <c r="AF92" i="18"/>
  <c r="AJ57" i="18"/>
  <c r="AJ64" i="18" s="1"/>
  <c r="AH432" i="11"/>
  <c r="AJ250" i="15"/>
  <c r="AJ248" i="15"/>
  <c r="AJ312" i="11"/>
  <c r="AF64" i="18"/>
  <c r="AJ432" i="21"/>
  <c r="AJ430" i="21"/>
  <c r="AD96" i="18"/>
  <c r="AD92" i="18"/>
  <c r="AK243" i="15"/>
  <c r="AK250" i="15" s="1"/>
  <c r="AJ308" i="11"/>
  <c r="AK243" i="18"/>
  <c r="AK246" i="18" s="1"/>
  <c r="AD308" i="18"/>
  <c r="AK425" i="21"/>
  <c r="AK428" i="21" s="1"/>
  <c r="AH57" i="18"/>
  <c r="AH62" i="18" s="1"/>
  <c r="AF60" i="18"/>
  <c r="AH248" i="15"/>
  <c r="AH246" i="15"/>
  <c r="AH250" i="15"/>
  <c r="AH428" i="21"/>
  <c r="AH432" i="21"/>
  <c r="AJ250" i="18"/>
  <c r="AH126" i="5"/>
  <c r="AH308" i="11"/>
  <c r="AE310" i="18"/>
  <c r="AF96" i="18"/>
  <c r="AH128" i="5"/>
  <c r="AH89" i="18"/>
  <c r="AK89" i="18" s="1"/>
  <c r="AE312" i="18"/>
  <c r="AH430" i="21"/>
  <c r="AJ305" i="18"/>
  <c r="AJ308" i="18" s="1"/>
  <c r="AK121" i="5"/>
  <c r="AK126" i="5" s="1"/>
  <c r="AJ248" i="18"/>
  <c r="AJ124" i="5"/>
  <c r="AJ128" i="5"/>
  <c r="AK273" i="21"/>
  <c r="AK305" i="11"/>
  <c r="AK312" i="11" s="1"/>
  <c r="AH305" i="18"/>
  <c r="AH308" i="18" s="1"/>
  <c r="AB305" i="15"/>
  <c r="AD312" i="18"/>
  <c r="AD305" i="15"/>
  <c r="AD308" i="15" s="1"/>
  <c r="AF56" i="11"/>
  <c r="AD56" i="11"/>
  <c r="AJ56" i="11" s="1"/>
  <c r="AI57" i="11"/>
  <c r="AI60" i="11" s="1"/>
  <c r="T57" i="11"/>
  <c r="U57" i="11" s="1"/>
  <c r="AG57" i="11" s="1"/>
  <c r="AB56" i="11"/>
  <c r="Z57" i="11" s="1"/>
  <c r="AF305" i="15"/>
  <c r="AF310" i="15" s="1"/>
  <c r="AA56" i="11"/>
  <c r="Y57" i="11" s="1"/>
  <c r="AE305" i="15"/>
  <c r="AE312" i="15" s="1"/>
  <c r="V305" i="21"/>
  <c r="W305" i="21" s="1"/>
  <c r="AE305" i="21" s="1"/>
  <c r="AD64" i="5"/>
  <c r="AH57" i="5"/>
  <c r="AD60" i="5"/>
  <c r="AD62" i="5"/>
  <c r="AJ57" i="5"/>
  <c r="AF250" i="21"/>
  <c r="AF246" i="21"/>
  <c r="AF248" i="21"/>
  <c r="AE274" i="21"/>
  <c r="AD274" i="21"/>
  <c r="AF274" i="21"/>
  <c r="AA274" i="21"/>
  <c r="AB274" i="21"/>
  <c r="AE428" i="18"/>
  <c r="AE432" i="18"/>
  <c r="AE430" i="18"/>
  <c r="AF62" i="5"/>
  <c r="AF64" i="5"/>
  <c r="AF60" i="5"/>
  <c r="AH425" i="18"/>
  <c r="AD432" i="18"/>
  <c r="AD428" i="18"/>
  <c r="AD430" i="18"/>
  <c r="AJ425" i="18"/>
  <c r="AI92" i="5"/>
  <c r="AI94" i="5"/>
  <c r="AI96" i="5"/>
  <c r="AD250" i="21"/>
  <c r="AH243" i="21"/>
  <c r="AD248" i="21"/>
  <c r="AD246" i="21"/>
  <c r="AJ243" i="21"/>
  <c r="AG308" i="21"/>
  <c r="AG310" i="21"/>
  <c r="AG312" i="21"/>
  <c r="AH88" i="5"/>
  <c r="AJ88" i="5"/>
  <c r="AK304" i="21"/>
  <c r="AF432" i="18"/>
  <c r="AF430" i="18"/>
  <c r="AF428" i="18"/>
  <c r="AE250" i="21"/>
  <c r="AE248" i="21"/>
  <c r="AE246" i="21"/>
  <c r="AE60" i="5"/>
  <c r="AE64" i="5"/>
  <c r="AE62" i="5"/>
  <c r="U89" i="5"/>
  <c r="AG89" i="5" s="1"/>
  <c r="AJ248" i="11"/>
  <c r="AJ246" i="11"/>
  <c r="AJ250" i="11"/>
  <c r="AK64" i="21"/>
  <c r="AK60" i="21"/>
  <c r="AK62" i="21"/>
  <c r="AJ92" i="18"/>
  <c r="AJ96" i="18"/>
  <c r="AJ94" i="18"/>
  <c r="AH246" i="11"/>
  <c r="AK243" i="11"/>
  <c r="AH250" i="11"/>
  <c r="AH248" i="11"/>
  <c r="AM256" i="18" l="1"/>
  <c r="AM254" i="18"/>
  <c r="AM225" i="15"/>
  <c r="AM223" i="15"/>
  <c r="AM103" i="15"/>
  <c r="AM101" i="15"/>
  <c r="AM285" i="11"/>
  <c r="AM287" i="11"/>
  <c r="AM39" i="21"/>
  <c r="AM37" i="21"/>
  <c r="AM71" i="21"/>
  <c r="AM69" i="21"/>
  <c r="AE11" i="5"/>
  <c r="AI12" i="5"/>
  <c r="T12" i="5"/>
  <c r="U12" i="5" s="1"/>
  <c r="AG12" i="5" s="1"/>
  <c r="AD11" i="5"/>
  <c r="AB11" i="5"/>
  <c r="Z12" i="5" s="1"/>
  <c r="AA11" i="5"/>
  <c r="Y12" i="5" s="1"/>
  <c r="AK10" i="5"/>
  <c r="AK279" i="18"/>
  <c r="AK277" i="18"/>
  <c r="AK94" i="11"/>
  <c r="AK96" i="11"/>
  <c r="AK432" i="11"/>
  <c r="AK430" i="11"/>
  <c r="AJ62" i="18"/>
  <c r="AJ60" i="18"/>
  <c r="AH60" i="18"/>
  <c r="AH96" i="18"/>
  <c r="AK248" i="18"/>
  <c r="AK246" i="15"/>
  <c r="AJ312" i="18"/>
  <c r="AK248" i="15"/>
  <c r="AJ310" i="18"/>
  <c r="AH64" i="18"/>
  <c r="AK430" i="21"/>
  <c r="AK250" i="18"/>
  <c r="AI64" i="11"/>
  <c r="AI62" i="11"/>
  <c r="AK432" i="21"/>
  <c r="AK57" i="18"/>
  <c r="AK62" i="18" s="1"/>
  <c r="AF308" i="15"/>
  <c r="AH56" i="11"/>
  <c r="AK56" i="11" s="1"/>
  <c r="AH94" i="18"/>
  <c r="AD310" i="15"/>
  <c r="AE308" i="15"/>
  <c r="AK308" i="11"/>
  <c r="AH92" i="18"/>
  <c r="AJ305" i="15"/>
  <c r="AJ310" i="15" s="1"/>
  <c r="AK310" i="11"/>
  <c r="AB305" i="21"/>
  <c r="AD312" i="15"/>
  <c r="AE310" i="15"/>
  <c r="AK305" i="18"/>
  <c r="AK308" i="18" s="1"/>
  <c r="AF305" i="21"/>
  <c r="AF308" i="21" s="1"/>
  <c r="AK124" i="5"/>
  <c r="AK128" i="5"/>
  <c r="AH312" i="18"/>
  <c r="AH310" i="18"/>
  <c r="AA305" i="21"/>
  <c r="AH305" i="15"/>
  <c r="AH312" i="15" s="1"/>
  <c r="AD305" i="21"/>
  <c r="AD312" i="21" s="1"/>
  <c r="AF312" i="15"/>
  <c r="V89" i="5"/>
  <c r="W89" i="5" s="1"/>
  <c r="AE89" i="5" s="1"/>
  <c r="AF279" i="21"/>
  <c r="AF281" i="21"/>
  <c r="AF277" i="21"/>
  <c r="AG92" i="5"/>
  <c r="AG96" i="5"/>
  <c r="AG94" i="5"/>
  <c r="AK88" i="5"/>
  <c r="AH250" i="21"/>
  <c r="AK243" i="21"/>
  <c r="AH248" i="21"/>
  <c r="AH246" i="21"/>
  <c r="AK425" i="18"/>
  <c r="AH428" i="18"/>
  <c r="AH430" i="18"/>
  <c r="AH432" i="18"/>
  <c r="AD281" i="21"/>
  <c r="AH274" i="21"/>
  <c r="AD279" i="21"/>
  <c r="AD277" i="21"/>
  <c r="AJ274" i="21"/>
  <c r="AJ60" i="5"/>
  <c r="AJ62" i="5"/>
  <c r="AJ64" i="5"/>
  <c r="AE279" i="21"/>
  <c r="AE277" i="21"/>
  <c r="AE281" i="21"/>
  <c r="AK57" i="5"/>
  <c r="AH62" i="5"/>
  <c r="AH64" i="5"/>
  <c r="AH60" i="5"/>
  <c r="V57" i="11"/>
  <c r="W57" i="11" s="1"/>
  <c r="AA57" i="11" s="1"/>
  <c r="AJ428" i="18"/>
  <c r="AJ432" i="18"/>
  <c r="AJ430" i="18"/>
  <c r="AJ250" i="21"/>
  <c r="AJ248" i="21"/>
  <c r="AJ246" i="21"/>
  <c r="AE308" i="21"/>
  <c r="AE310" i="21"/>
  <c r="AE312" i="21"/>
  <c r="AK250" i="11"/>
  <c r="AK246" i="11"/>
  <c r="AK248" i="11"/>
  <c r="AG60" i="11"/>
  <c r="AG64" i="11"/>
  <c r="AG62" i="11"/>
  <c r="AK92" i="18"/>
  <c r="AK94" i="18"/>
  <c r="AK96" i="18"/>
  <c r="AM223" i="18" l="1"/>
  <c r="AM225" i="18"/>
  <c r="AM71" i="18"/>
  <c r="AM69" i="18"/>
  <c r="AM223" i="11"/>
  <c r="AM225" i="11"/>
  <c r="AM405" i="11"/>
  <c r="AM407" i="11"/>
  <c r="AM69" i="11"/>
  <c r="AM71" i="11"/>
  <c r="AM101" i="5"/>
  <c r="AM103" i="5"/>
  <c r="AM407" i="21"/>
  <c r="AM405" i="21"/>
  <c r="AJ11" i="5"/>
  <c r="AH11" i="5"/>
  <c r="V12" i="5"/>
  <c r="W12" i="5" s="1"/>
  <c r="AF12" i="5" s="1"/>
  <c r="AK64" i="18"/>
  <c r="AK60" i="18"/>
  <c r="AD310" i="21"/>
  <c r="AK310" i="18"/>
  <c r="AJ312" i="15"/>
  <c r="AJ308" i="15"/>
  <c r="AF312" i="21"/>
  <c r="AF310" i="21"/>
  <c r="AK312" i="18"/>
  <c r="AD308" i="21"/>
  <c r="AH305" i="21"/>
  <c r="AH310" i="21" s="1"/>
  <c r="AJ305" i="21"/>
  <c r="AJ308" i="21" s="1"/>
  <c r="AF89" i="5"/>
  <c r="AF92" i="5" s="1"/>
  <c r="AH310" i="15"/>
  <c r="AH308" i="15"/>
  <c r="AK305" i="15"/>
  <c r="AK312" i="15" s="1"/>
  <c r="AD89" i="5"/>
  <c r="AD92" i="5" s="1"/>
  <c r="AA89" i="5"/>
  <c r="AB89" i="5"/>
  <c r="AE57" i="11"/>
  <c r="AE62" i="11" s="1"/>
  <c r="AK60" i="5"/>
  <c r="AK64" i="5"/>
  <c r="AK62" i="5"/>
  <c r="AF57" i="11"/>
  <c r="AF62" i="11" s="1"/>
  <c r="AK250" i="21"/>
  <c r="AK246" i="21"/>
  <c r="AK248" i="21"/>
  <c r="AD57" i="11"/>
  <c r="AJ279" i="21"/>
  <c r="AJ277" i="21"/>
  <c r="AJ281" i="21"/>
  <c r="AK428" i="18"/>
  <c r="AK430" i="18"/>
  <c r="AK432" i="18"/>
  <c r="AE92" i="5"/>
  <c r="AE94" i="5"/>
  <c r="AE96" i="5"/>
  <c r="AB57" i="11"/>
  <c r="AH277" i="21"/>
  <c r="AK274" i="21"/>
  <c r="AH279" i="21"/>
  <c r="AH281" i="21"/>
  <c r="AM39" i="18" l="1"/>
  <c r="AM37" i="18"/>
  <c r="AM407" i="18"/>
  <c r="AM405" i="18"/>
  <c r="AM287" i="18"/>
  <c r="AM285" i="18"/>
  <c r="AM287" i="15"/>
  <c r="AM285" i="15"/>
  <c r="AM37" i="5"/>
  <c r="AM39" i="5"/>
  <c r="AM225" i="21"/>
  <c r="AM223" i="21"/>
  <c r="AK11" i="5"/>
  <c r="AB12" i="5"/>
  <c r="Z13" i="5" s="1"/>
  <c r="AE12" i="5"/>
  <c r="T13" i="5"/>
  <c r="U13" i="5" s="1"/>
  <c r="AG13" i="5" s="1"/>
  <c r="AI13" i="5"/>
  <c r="AD12" i="5"/>
  <c r="AA12" i="5"/>
  <c r="Y13" i="5" s="1"/>
  <c r="AJ312" i="21"/>
  <c r="AJ310" i="21"/>
  <c r="AH308" i="21"/>
  <c r="AH312" i="21"/>
  <c r="AK305" i="21"/>
  <c r="AK310" i="21" s="1"/>
  <c r="AE64" i="11"/>
  <c r="AF94" i="5"/>
  <c r="AF96" i="5"/>
  <c r="AK308" i="15"/>
  <c r="AE60" i="11"/>
  <c r="AF64" i="11"/>
  <c r="AF60" i="11"/>
  <c r="AH89" i="5"/>
  <c r="AD96" i="5"/>
  <c r="AJ89" i="5"/>
  <c r="AJ94" i="5" s="1"/>
  <c r="AK310" i="15"/>
  <c r="AD94" i="5"/>
  <c r="AH57" i="11"/>
  <c r="AH64" i="11" s="1"/>
  <c r="AD62" i="11"/>
  <c r="AD60" i="11"/>
  <c r="AJ57" i="11"/>
  <c r="AJ62" i="11" s="1"/>
  <c r="AD64" i="11"/>
  <c r="AK281" i="21"/>
  <c r="AK277" i="21"/>
  <c r="AK279" i="21"/>
  <c r="AM256" i="21" l="1"/>
  <c r="AM254" i="21"/>
  <c r="AH12" i="5"/>
  <c r="AJ12" i="5"/>
  <c r="V13" i="5"/>
  <c r="W13" i="5" s="1"/>
  <c r="AE13" i="5" s="1"/>
  <c r="AK312" i="21"/>
  <c r="AK308" i="21"/>
  <c r="AK89" i="5"/>
  <c r="AK96" i="5" s="1"/>
  <c r="AH96" i="5"/>
  <c r="AH92" i="5"/>
  <c r="AJ92" i="5"/>
  <c r="AH94" i="5"/>
  <c r="AJ96" i="5"/>
  <c r="AH62" i="11"/>
  <c r="AH60" i="11"/>
  <c r="AJ64" i="11"/>
  <c r="AJ60" i="11"/>
  <c r="AK57" i="11"/>
  <c r="AK62" i="11" s="1"/>
  <c r="AM69" i="5" l="1"/>
  <c r="AM71" i="5"/>
  <c r="AM287" i="21"/>
  <c r="AM285" i="21"/>
  <c r="AA13" i="5"/>
  <c r="Y14" i="5" s="1"/>
  <c r="AK12" i="5"/>
  <c r="AF13" i="5"/>
  <c r="T14" i="5"/>
  <c r="U14" i="5" s="1"/>
  <c r="AG14" i="5" s="1"/>
  <c r="AD13" i="5"/>
  <c r="AJ13" i="5" s="1"/>
  <c r="AI14" i="5"/>
  <c r="AB13" i="5"/>
  <c r="Z14" i="5" s="1"/>
  <c r="AK92" i="5"/>
  <c r="AK94" i="5"/>
  <c r="AK60" i="11"/>
  <c r="AK64" i="11"/>
  <c r="AM37" i="11" l="1"/>
  <c r="AM39" i="11"/>
  <c r="V14" i="5"/>
  <c r="W14" i="5" s="1"/>
  <c r="T15" i="5" s="1"/>
  <c r="U15" i="5" s="1"/>
  <c r="AG15" i="5" s="1"/>
  <c r="AH13" i="5"/>
  <c r="AK13" i="5" s="1"/>
  <c r="V15" i="5" l="1"/>
  <c r="W15" i="5" s="1"/>
  <c r="AA15" i="5" s="1"/>
  <c r="Y16" i="5" s="1"/>
  <c r="AB14" i="5"/>
  <c r="Z15" i="5" s="1"/>
  <c r="AD14" i="5"/>
  <c r="AI15" i="5"/>
  <c r="AE14" i="5"/>
  <c r="AF14" i="5"/>
  <c r="AA14" i="5"/>
  <c r="Y15" i="5" s="1"/>
  <c r="AB15" i="5" l="1"/>
  <c r="Z16" i="5" s="1"/>
  <c r="AI16" i="5"/>
  <c r="AJ14" i="5"/>
  <c r="T16" i="5"/>
  <c r="U16" i="5" s="1"/>
  <c r="AG16" i="5" s="1"/>
  <c r="AD15" i="5"/>
  <c r="AE15" i="5"/>
  <c r="AF15" i="5"/>
  <c r="AH14" i="5"/>
  <c r="AK14" i="5" l="1"/>
  <c r="AJ15" i="5"/>
  <c r="V16" i="5"/>
  <c r="W16" i="5" s="1"/>
  <c r="AA16" i="5" s="1"/>
  <c r="Y17" i="5" s="1"/>
  <c r="AH15" i="5"/>
  <c r="AE16" i="5" l="1"/>
  <c r="AK15" i="5"/>
  <c r="AD16" i="5"/>
  <c r="AI17" i="5"/>
  <c r="AB16" i="5"/>
  <c r="Z17" i="5" s="1"/>
  <c r="AF16" i="5"/>
  <c r="T17" i="5"/>
  <c r="U17" i="5" s="1"/>
  <c r="AG17" i="5" s="1"/>
  <c r="AJ16" i="5" l="1"/>
  <c r="AH16" i="5"/>
  <c r="V17" i="5"/>
  <c r="W17" i="5" s="1"/>
  <c r="AF17" i="5" s="1"/>
  <c r="AK16" i="5" l="1"/>
  <c r="AI18" i="5"/>
  <c r="T18" i="5"/>
  <c r="U18" i="5" s="1"/>
  <c r="AG18" i="5" s="1"/>
  <c r="AB17" i="5"/>
  <c r="Z18" i="5" s="1"/>
  <c r="AA17" i="5"/>
  <c r="Y18" i="5" s="1"/>
  <c r="AD17" i="5"/>
  <c r="AE17" i="5"/>
  <c r="V18" i="5" l="1"/>
  <c r="W18" i="5" s="1"/>
  <c r="AF18" i="5" s="1"/>
  <c r="AJ17" i="5"/>
  <c r="AH17" i="5"/>
  <c r="AA18" i="5" l="1"/>
  <c r="Y19" i="5" s="1"/>
  <c r="AD18" i="5"/>
  <c r="AB18" i="5"/>
  <c r="Z19" i="5" s="1"/>
  <c r="AI19" i="5"/>
  <c r="AE18" i="5"/>
  <c r="T19" i="5"/>
  <c r="U19" i="5" s="1"/>
  <c r="AG19" i="5" s="1"/>
  <c r="AK17" i="5"/>
  <c r="AJ18" i="5" l="1"/>
  <c r="AH18" i="5"/>
  <c r="V19" i="5"/>
  <c r="W19" i="5" s="1"/>
  <c r="AE19" i="5" s="1"/>
  <c r="AK18" i="5" l="1"/>
  <c r="AI20" i="5"/>
  <c r="AB19" i="5"/>
  <c r="Z20" i="5" s="1"/>
  <c r="AD19" i="5"/>
  <c r="AJ19" i="5" s="1"/>
  <c r="AF19" i="5"/>
  <c r="AA19" i="5"/>
  <c r="Y20" i="5" s="1"/>
  <c r="T20" i="5"/>
  <c r="U20" i="5" s="1"/>
  <c r="AG20" i="5" s="1"/>
  <c r="AH19" i="5" l="1"/>
  <c r="AK19" i="5" s="1"/>
  <c r="V20" i="5"/>
  <c r="W20" i="5" s="1"/>
  <c r="AE20" i="5" s="1"/>
  <c r="T21" i="5" l="1"/>
  <c r="U21" i="5" s="1"/>
  <c r="AG21" i="5" s="1"/>
  <c r="AB20" i="5"/>
  <c r="Z21" i="5" s="1"/>
  <c r="AD20" i="5"/>
  <c r="AJ20" i="5" s="1"/>
  <c r="AI21" i="5"/>
  <c r="AF20" i="5"/>
  <c r="AA20" i="5"/>
  <c r="Y21" i="5" s="1"/>
  <c r="AH20" i="5" l="1"/>
  <c r="AK20" i="5" s="1"/>
  <c r="V21" i="5"/>
  <c r="W21" i="5" s="1"/>
  <c r="AD21" i="5" l="1"/>
  <c r="T22" i="5"/>
  <c r="AB21" i="5"/>
  <c r="Z22" i="5" s="1"/>
  <c r="AE21" i="5"/>
  <c r="AI22" i="5"/>
  <c r="AF21" i="5"/>
  <c r="AA21" i="5"/>
  <c r="Y22" i="5" s="1"/>
  <c r="U22" i="5" l="1"/>
  <c r="AG22" i="5" s="1"/>
  <c r="AH21" i="5"/>
  <c r="AJ21" i="5"/>
  <c r="AK21" i="5" l="1"/>
  <c r="V22" i="5"/>
  <c r="W22" i="5" s="1"/>
  <c r="AE22" i="5" l="1"/>
  <c r="AB22" i="5"/>
  <c r="Z23" i="5" s="1"/>
  <c r="AF22" i="5"/>
  <c r="AA22" i="5"/>
  <c r="Y23" i="5" s="1"/>
  <c r="T23" i="5"/>
  <c r="AI23" i="5"/>
  <c r="AD22" i="5"/>
  <c r="AH22" i="5" l="1"/>
  <c r="AJ22" i="5"/>
  <c r="U23" i="5"/>
  <c r="AG23" i="5" s="1"/>
  <c r="V23" i="5" l="1"/>
  <c r="W23" i="5" s="1"/>
  <c r="AK22" i="5"/>
  <c r="T24" i="5" l="1"/>
  <c r="AI24" i="5"/>
  <c r="AA23" i="5"/>
  <c r="Y24" i="5" s="1"/>
  <c r="AE23" i="5"/>
  <c r="AB23" i="5"/>
  <c r="Z24" i="5" s="1"/>
  <c r="AD23" i="5"/>
  <c r="AF23" i="5"/>
  <c r="AH23" i="5" l="1"/>
  <c r="AJ23" i="5"/>
  <c r="AI29" i="5"/>
  <c r="AI31" i="5"/>
  <c r="AI27" i="5"/>
  <c r="U24" i="5"/>
  <c r="AG24" i="5" s="1"/>
  <c r="AG29" i="5" l="1"/>
  <c r="AG31" i="5"/>
  <c r="AG27" i="5"/>
  <c r="AK23" i="5"/>
  <c r="V24" i="5"/>
  <c r="W24" i="5" s="1"/>
  <c r="AE24" i="5" l="1"/>
  <c r="AB24" i="5"/>
  <c r="AA24" i="5"/>
  <c r="AD24" i="5"/>
  <c r="AF24" i="5"/>
  <c r="AF31" i="5" l="1"/>
  <c r="AF29" i="5"/>
  <c r="AF27" i="5"/>
  <c r="AH24" i="5"/>
  <c r="AJ24" i="5"/>
  <c r="AD27" i="5"/>
  <c r="AD29" i="5"/>
  <c r="AD31" i="5"/>
  <c r="AE31" i="5"/>
  <c r="AE27" i="5"/>
  <c r="AE29" i="5"/>
  <c r="AJ27" i="5" l="1"/>
  <c r="AJ29" i="5"/>
  <c r="AJ31" i="5"/>
  <c r="AK24" i="5"/>
  <c r="AH29" i="5"/>
  <c r="AH31" i="5"/>
  <c r="AH27" i="5"/>
  <c r="U376" i="18"/>
  <c r="U163" i="18"/>
  <c r="U346" i="18"/>
  <c r="U437" i="18"/>
  <c r="U316" i="18"/>
  <c r="U193" i="18"/>
  <c r="U133" i="18"/>
  <c r="U5" i="18"/>
  <c r="U376" i="21"/>
  <c r="AK31" i="5" l="1"/>
  <c r="AK27" i="5"/>
  <c r="AK29" i="5"/>
  <c r="U316" i="21"/>
  <c r="AG376" i="21"/>
  <c r="V376" i="21"/>
  <c r="W376" i="21" s="1"/>
  <c r="U133" i="21"/>
  <c r="V193" i="18"/>
  <c r="W193" i="18" s="1"/>
  <c r="AG193" i="18"/>
  <c r="U163" i="21"/>
  <c r="V316" i="18"/>
  <c r="W316" i="18" s="1"/>
  <c r="AG316" i="18"/>
  <c r="AG346" i="18"/>
  <c r="V346" i="18"/>
  <c r="W346" i="18" s="1"/>
  <c r="U346" i="21"/>
  <c r="U193" i="21"/>
  <c r="U437" i="21"/>
  <c r="AG163" i="18"/>
  <c r="V163" i="18"/>
  <c r="W163" i="18" s="1"/>
  <c r="AG437" i="18"/>
  <c r="V437" i="18"/>
  <c r="W437" i="18" s="1"/>
  <c r="AG376" i="18"/>
  <c r="V376" i="18"/>
  <c r="W376" i="18" s="1"/>
  <c r="V133" i="18"/>
  <c r="W133" i="18" s="1"/>
  <c r="AG133" i="18"/>
  <c r="U5" i="21"/>
  <c r="AG5" i="18"/>
  <c r="V5" i="18"/>
  <c r="W5" i="18" s="1"/>
  <c r="AM4" i="5" l="1"/>
  <c r="AM6" i="5"/>
  <c r="AG133" i="21"/>
  <c r="V133" i="21"/>
  <c r="W133" i="21" s="1"/>
  <c r="AD376" i="21"/>
  <c r="AF376" i="21"/>
  <c r="AE376" i="21"/>
  <c r="T377" i="21"/>
  <c r="AI377" i="21"/>
  <c r="AB376" i="21"/>
  <c r="Z377" i="21" s="1"/>
  <c r="AA376" i="21"/>
  <c r="Y377" i="21" s="1"/>
  <c r="AG437" i="21"/>
  <c r="V437" i="21"/>
  <c r="W437" i="21" s="1"/>
  <c r="AA346" i="18"/>
  <c r="Y347" i="18" s="1"/>
  <c r="AF346" i="18"/>
  <c r="AE346" i="18"/>
  <c r="AD346" i="18"/>
  <c r="AB346" i="18"/>
  <c r="Z347" i="18" s="1"/>
  <c r="AI347" i="18"/>
  <c r="T347" i="18"/>
  <c r="AA376" i="18"/>
  <c r="Y377" i="18" s="1"/>
  <c r="AF376" i="18"/>
  <c r="AE376" i="18"/>
  <c r="T377" i="18"/>
  <c r="AB376" i="18"/>
  <c r="Z377" i="18" s="1"/>
  <c r="AD376" i="18"/>
  <c r="AI377" i="18"/>
  <c r="V316" i="21"/>
  <c r="W316" i="21" s="1"/>
  <c r="AG316" i="21"/>
  <c r="AA437" i="18"/>
  <c r="Y438" i="18" s="1"/>
  <c r="AB437" i="18"/>
  <c r="Z438" i="18" s="1"/>
  <c r="AF437" i="18"/>
  <c r="AE437" i="18"/>
  <c r="T438" i="18"/>
  <c r="AD437" i="18"/>
  <c r="AI438" i="18"/>
  <c r="AG193" i="21"/>
  <c r="V193" i="21"/>
  <c r="W193" i="21" s="1"/>
  <c r="AA193" i="18"/>
  <c r="Y194" i="18" s="1"/>
  <c r="AB193" i="18"/>
  <c r="Z194" i="18" s="1"/>
  <c r="AE193" i="18"/>
  <c r="AF193" i="18"/>
  <c r="AD193" i="18"/>
  <c r="T194" i="18"/>
  <c r="AI194" i="18"/>
  <c r="AI317" i="18"/>
  <c r="AA316" i="18"/>
  <c r="Y317" i="18" s="1"/>
  <c r="T317" i="18"/>
  <c r="AB316" i="18"/>
  <c r="Z317" i="18" s="1"/>
  <c r="AF316" i="18"/>
  <c r="AD316" i="18"/>
  <c r="AE316" i="18"/>
  <c r="AA133" i="18"/>
  <c r="Y134" i="18" s="1"/>
  <c r="AB133" i="18"/>
  <c r="Z134" i="18" s="1"/>
  <c r="T134" i="18"/>
  <c r="AF133" i="18"/>
  <c r="AI134" i="18"/>
  <c r="AE133" i="18"/>
  <c r="AD133" i="18"/>
  <c r="AF163" i="18"/>
  <c r="AI164" i="18"/>
  <c r="AB163" i="18"/>
  <c r="Z164" i="18" s="1"/>
  <c r="AA163" i="18"/>
  <c r="Y164" i="18" s="1"/>
  <c r="T164" i="18"/>
  <c r="AE163" i="18"/>
  <c r="AD163" i="18"/>
  <c r="AG346" i="21"/>
  <c r="V346" i="21"/>
  <c r="W346" i="21" s="1"/>
  <c r="AG163" i="21"/>
  <c r="V163" i="21"/>
  <c r="W163" i="21" s="1"/>
  <c r="U376" i="11"/>
  <c r="U133" i="15"/>
  <c r="U316" i="11"/>
  <c r="AE5" i="18"/>
  <c r="AD5" i="18"/>
  <c r="AF5" i="18"/>
  <c r="AB5" i="18"/>
  <c r="Z6" i="18" s="1"/>
  <c r="AI6" i="18"/>
  <c r="T6" i="18"/>
  <c r="AA5" i="18"/>
  <c r="Y6" i="18" s="1"/>
  <c r="U163" i="15"/>
  <c r="U376" i="15"/>
  <c r="U5" i="15"/>
  <c r="U5" i="11"/>
  <c r="U163" i="11"/>
  <c r="U437" i="15"/>
  <c r="U133" i="11"/>
  <c r="U316" i="15"/>
  <c r="U193" i="15"/>
  <c r="U437" i="11"/>
  <c r="AG5" i="21"/>
  <c r="V5" i="21"/>
  <c r="W5" i="21" s="1"/>
  <c r="U193" i="11"/>
  <c r="U346" i="15"/>
  <c r="U346" i="11"/>
  <c r="AD193" i="21" l="1"/>
  <c r="AI194" i="21"/>
  <c r="AA193" i="21"/>
  <c r="Y194" i="21" s="1"/>
  <c r="T194" i="21"/>
  <c r="AE193" i="21"/>
  <c r="AB193" i="21"/>
  <c r="Z194" i="21" s="1"/>
  <c r="AF193" i="21"/>
  <c r="U347" i="18"/>
  <c r="AG347" i="18" s="1"/>
  <c r="U377" i="21"/>
  <c r="AG377" i="21" s="1"/>
  <c r="AI347" i="21"/>
  <c r="AA346" i="21"/>
  <c r="Y347" i="21" s="1"/>
  <c r="AD346" i="21"/>
  <c r="AE346" i="21"/>
  <c r="AF346" i="21"/>
  <c r="T347" i="21"/>
  <c r="AB346" i="21"/>
  <c r="Z347" i="21" s="1"/>
  <c r="AH133" i="18"/>
  <c r="AJ133" i="18"/>
  <c r="AH316" i="18"/>
  <c r="AJ316" i="18"/>
  <c r="AH437" i="18"/>
  <c r="AJ437" i="18"/>
  <c r="AJ163" i="18"/>
  <c r="AH163" i="18"/>
  <c r="U194" i="18"/>
  <c r="AG194" i="18" s="1"/>
  <c r="U438" i="18"/>
  <c r="AG438" i="18" s="1"/>
  <c r="AH376" i="18"/>
  <c r="AJ376" i="18"/>
  <c r="AH193" i="18"/>
  <c r="AJ193" i="18"/>
  <c r="AI317" i="21"/>
  <c r="AA316" i="21"/>
  <c r="Y317" i="21" s="1"/>
  <c r="AB316" i="21"/>
  <c r="Z317" i="21" s="1"/>
  <c r="T317" i="21"/>
  <c r="AE316" i="21"/>
  <c r="AF316" i="21"/>
  <c r="AD316" i="21"/>
  <c r="AH346" i="18"/>
  <c r="AJ346" i="18"/>
  <c r="AB437" i="21"/>
  <c r="Z438" i="21" s="1"/>
  <c r="AA437" i="21"/>
  <c r="Y438" i="21" s="1"/>
  <c r="AD437" i="21"/>
  <c r="AE437" i="21"/>
  <c r="T438" i="21"/>
  <c r="AF437" i="21"/>
  <c r="AI438" i="21"/>
  <c r="AH376" i="21"/>
  <c r="AJ376" i="21"/>
  <c r="U377" i="18"/>
  <c r="AG377" i="18" s="1"/>
  <c r="U164" i="18"/>
  <c r="AG164" i="18" s="1"/>
  <c r="U317" i="18"/>
  <c r="AG317" i="18" s="1"/>
  <c r="U134" i="18"/>
  <c r="AG134" i="18" s="1"/>
  <c r="AA163" i="21"/>
  <c r="Y164" i="21" s="1"/>
  <c r="T164" i="21"/>
  <c r="AF163" i="21"/>
  <c r="AE163" i="21"/>
  <c r="AB163" i="21"/>
  <c r="Z164" i="21" s="1"/>
  <c r="AD163" i="21"/>
  <c r="AI164" i="21"/>
  <c r="T134" i="21"/>
  <c r="AE133" i="21"/>
  <c r="AF133" i="21"/>
  <c r="AI134" i="21"/>
  <c r="AB133" i="21"/>
  <c r="Z134" i="21" s="1"/>
  <c r="AA133" i="21"/>
  <c r="Y134" i="21" s="1"/>
  <c r="AD133" i="21"/>
  <c r="AG346" i="11"/>
  <c r="V346" i="11"/>
  <c r="W346" i="11" s="1"/>
  <c r="V316" i="15"/>
  <c r="W316" i="15" s="1"/>
  <c r="AG316" i="15"/>
  <c r="AH5" i="18"/>
  <c r="AJ5" i="18"/>
  <c r="AG346" i="15"/>
  <c r="V346" i="15"/>
  <c r="W346" i="15" s="1"/>
  <c r="AG316" i="11"/>
  <c r="V316" i="11"/>
  <c r="W316" i="11" s="1"/>
  <c r="AG437" i="15"/>
  <c r="V437" i="15"/>
  <c r="W437" i="15" s="1"/>
  <c r="AG437" i="11"/>
  <c r="V437" i="11"/>
  <c r="W437" i="11" s="1"/>
  <c r="AG5" i="11"/>
  <c r="V5" i="11"/>
  <c r="W5" i="11" s="1"/>
  <c r="AG163" i="15"/>
  <c r="V163" i="15"/>
  <c r="W163" i="15" s="1"/>
  <c r="AG133" i="11"/>
  <c r="V133" i="11"/>
  <c r="W133" i="11" s="1"/>
  <c r="AG193" i="11"/>
  <c r="V193" i="11"/>
  <c r="W193" i="11" s="1"/>
  <c r="V133" i="15"/>
  <c r="W133" i="15" s="1"/>
  <c r="AG133" i="15"/>
  <c r="AG376" i="11"/>
  <c r="V376" i="11"/>
  <c r="W376" i="11" s="1"/>
  <c r="AG5" i="15"/>
  <c r="V5" i="15"/>
  <c r="W5" i="15" s="1"/>
  <c r="V193" i="15"/>
  <c r="W193" i="15" s="1"/>
  <c r="AG193" i="15"/>
  <c r="U6" i="18"/>
  <c r="AG6" i="18" s="1"/>
  <c r="T6" i="21"/>
  <c r="AF5" i="21"/>
  <c r="AE5" i="21"/>
  <c r="AA5" i="21"/>
  <c r="Y6" i="21" s="1"/>
  <c r="AI6" i="21"/>
  <c r="AD5" i="21"/>
  <c r="AB5" i="21"/>
  <c r="Z6" i="21" s="1"/>
  <c r="AG163" i="11"/>
  <c r="V163" i="11"/>
  <c r="W163" i="11" s="1"/>
  <c r="V376" i="15"/>
  <c r="W376" i="15" s="1"/>
  <c r="AG376" i="15"/>
  <c r="AH5" i="21" l="1"/>
  <c r="V347" i="18"/>
  <c r="W347" i="18" s="1"/>
  <c r="AF347" i="18" s="1"/>
  <c r="V438" i="18"/>
  <c r="W438" i="18" s="1"/>
  <c r="AI439" i="18" s="1"/>
  <c r="U134" i="21"/>
  <c r="AG134" i="21" s="1"/>
  <c r="V164" i="18"/>
  <c r="W164" i="18" s="1"/>
  <c r="V377" i="18"/>
  <c r="W377" i="18" s="1"/>
  <c r="AJ437" i="21"/>
  <c r="AH437" i="21"/>
  <c r="AK193" i="18"/>
  <c r="AK376" i="18"/>
  <c r="V194" i="18"/>
  <c r="W194" i="18" s="1"/>
  <c r="AK133" i="18"/>
  <c r="AK163" i="18"/>
  <c r="AK316" i="18"/>
  <c r="AH133" i="21"/>
  <c r="AJ133" i="21"/>
  <c r="V377" i="21"/>
  <c r="W377" i="21" s="1"/>
  <c r="AH163" i="21"/>
  <c r="AJ163" i="21"/>
  <c r="U164" i="21"/>
  <c r="AG164" i="21" s="1"/>
  <c r="V317" i="18"/>
  <c r="W317" i="18" s="1"/>
  <c r="AK376" i="21"/>
  <c r="AH316" i="21"/>
  <c r="AJ316" i="21"/>
  <c r="U347" i="21"/>
  <c r="AG347" i="21" s="1"/>
  <c r="U194" i="21"/>
  <c r="AG194" i="21" s="1"/>
  <c r="V134" i="18"/>
  <c r="W134" i="18" s="1"/>
  <c r="U438" i="21"/>
  <c r="AG438" i="21" s="1"/>
  <c r="U317" i="21"/>
  <c r="AG317" i="21" s="1"/>
  <c r="AK346" i="18"/>
  <c r="AK437" i="18"/>
  <c r="AH346" i="21"/>
  <c r="AJ346" i="21"/>
  <c r="AH193" i="21"/>
  <c r="AJ193" i="21"/>
  <c r="AB376" i="15"/>
  <c r="Z377" i="15" s="1"/>
  <c r="AF376" i="15"/>
  <c r="AE376" i="15"/>
  <c r="T377" i="15"/>
  <c r="AA376" i="15"/>
  <c r="Y377" i="15" s="1"/>
  <c r="AI377" i="15"/>
  <c r="AD376" i="15"/>
  <c r="AB193" i="11"/>
  <c r="Z194" i="11" s="1"/>
  <c r="AA193" i="11"/>
  <c r="Y194" i="11" s="1"/>
  <c r="AD193" i="11"/>
  <c r="T194" i="11"/>
  <c r="AF193" i="11"/>
  <c r="AE193" i="11"/>
  <c r="AI194" i="11"/>
  <c r="U6" i="21"/>
  <c r="AG6" i="21" s="1"/>
  <c r="AF437" i="15"/>
  <c r="T438" i="15"/>
  <c r="AE437" i="15"/>
  <c r="AA437" i="15"/>
  <c r="Y438" i="15" s="1"/>
  <c r="AD437" i="15"/>
  <c r="AB437" i="15"/>
  <c r="Z438" i="15" s="1"/>
  <c r="AI438" i="15"/>
  <c r="AI317" i="15"/>
  <c r="AD316" i="15"/>
  <c r="AA316" i="15"/>
  <c r="Y317" i="15" s="1"/>
  <c r="AB316" i="15"/>
  <c r="Z317" i="15" s="1"/>
  <c r="AF316" i="15"/>
  <c r="AE316" i="15"/>
  <c r="T317" i="15"/>
  <c r="AI164" i="15"/>
  <c r="AA163" i="15"/>
  <c r="Y164" i="15" s="1"/>
  <c r="AB163" i="15"/>
  <c r="Z164" i="15" s="1"/>
  <c r="AF163" i="15"/>
  <c r="AD163" i="15"/>
  <c r="T164" i="15"/>
  <c r="AE163" i="15"/>
  <c r="AJ5" i="21"/>
  <c r="V6" i="18"/>
  <c r="W6" i="18" s="1"/>
  <c r="AI6" i="15"/>
  <c r="AA5" i="15"/>
  <c r="Y6" i="15" s="1"/>
  <c r="AD5" i="15"/>
  <c r="T6" i="15"/>
  <c r="AB5" i="15"/>
  <c r="Z6" i="15" s="1"/>
  <c r="AE5" i="15"/>
  <c r="AF5" i="15"/>
  <c r="AA346" i="11"/>
  <c r="Y347" i="11" s="1"/>
  <c r="AD346" i="11"/>
  <c r="AB346" i="11"/>
  <c r="Z347" i="11" s="1"/>
  <c r="T347" i="11"/>
  <c r="AF346" i="11"/>
  <c r="AE346" i="11"/>
  <c r="AI347" i="11"/>
  <c r="AD5" i="11"/>
  <c r="AF5" i="11"/>
  <c r="AA5" i="11"/>
  <c r="Y6" i="11" s="1"/>
  <c r="AI6" i="11"/>
  <c r="AB5" i="11"/>
  <c r="Z6" i="11" s="1"/>
  <c r="AE5" i="11"/>
  <c r="T6" i="11"/>
  <c r="AI317" i="11"/>
  <c r="AF316" i="11"/>
  <c r="AD316" i="11"/>
  <c r="AA316" i="11"/>
  <c r="Y317" i="11" s="1"/>
  <c r="T317" i="11"/>
  <c r="AE316" i="11"/>
  <c r="AB316" i="11"/>
  <c r="Z317" i="11" s="1"/>
  <c r="AK5" i="18"/>
  <c r="AI164" i="11"/>
  <c r="AA163" i="11"/>
  <c r="Y164" i="11" s="1"/>
  <c r="AD163" i="11"/>
  <c r="T164" i="11"/>
  <c r="AF163" i="11"/>
  <c r="AE163" i="11"/>
  <c r="AB163" i="11"/>
  <c r="Z164" i="11" s="1"/>
  <c r="AI377" i="11"/>
  <c r="T377" i="11"/>
  <c r="AD376" i="11"/>
  <c r="AA376" i="11"/>
  <c r="Y377" i="11" s="1"/>
  <c r="AB376" i="11"/>
  <c r="Z377" i="11" s="1"/>
  <c r="AE376" i="11"/>
  <c r="AF376" i="11"/>
  <c r="AD193" i="15"/>
  <c r="AB193" i="15"/>
  <c r="Z194" i="15" s="1"/>
  <c r="AI194" i="15"/>
  <c r="AA193" i="15"/>
  <c r="Y194" i="15" s="1"/>
  <c r="AF193" i="15"/>
  <c r="T194" i="15"/>
  <c r="AE193" i="15"/>
  <c r="AB133" i="15"/>
  <c r="Z134" i="15" s="1"/>
  <c r="AI134" i="15"/>
  <c r="AF133" i="15"/>
  <c r="T134" i="15"/>
  <c r="AD133" i="15"/>
  <c r="AE133" i="15"/>
  <c r="AA133" i="15"/>
  <c r="Y134" i="15" s="1"/>
  <c r="AI134" i="11"/>
  <c r="AB133" i="11"/>
  <c r="Z134" i="11" s="1"/>
  <c r="AD133" i="11"/>
  <c r="AF133" i="11"/>
  <c r="AE133" i="11"/>
  <c r="T134" i="11"/>
  <c r="AA133" i="11"/>
  <c r="Y134" i="11" s="1"/>
  <c r="AI438" i="11"/>
  <c r="AA437" i="11"/>
  <c r="Y438" i="11" s="1"/>
  <c r="T438" i="11"/>
  <c r="AF437" i="11"/>
  <c r="AE437" i="11"/>
  <c r="AD437" i="11"/>
  <c r="AB437" i="11"/>
  <c r="Z438" i="11" s="1"/>
  <c r="AB346" i="15"/>
  <c r="Z347" i="15" s="1"/>
  <c r="AA346" i="15"/>
  <c r="Y347" i="15" s="1"/>
  <c r="AD346" i="15"/>
  <c r="AF346" i="15"/>
  <c r="AE346" i="15"/>
  <c r="T347" i="15"/>
  <c r="AI347" i="15"/>
  <c r="AD347" i="18" l="1"/>
  <c r="T348" i="18"/>
  <c r="U348" i="18" s="1"/>
  <c r="AG348" i="18" s="1"/>
  <c r="AB347" i="18"/>
  <c r="Z348" i="18" s="1"/>
  <c r="AI348" i="18"/>
  <c r="AA347" i="18"/>
  <c r="Y348" i="18" s="1"/>
  <c r="AE347" i="18"/>
  <c r="AD438" i="18"/>
  <c r="AF438" i="18"/>
  <c r="T439" i="18"/>
  <c r="U439" i="18" s="1"/>
  <c r="AG439" i="18" s="1"/>
  <c r="AA438" i="18"/>
  <c r="Y439" i="18" s="1"/>
  <c r="AB438" i="18"/>
  <c r="Z439" i="18" s="1"/>
  <c r="AE438" i="18"/>
  <c r="V134" i="21"/>
  <c r="W134" i="21" s="1"/>
  <c r="AD134" i="21" s="1"/>
  <c r="V194" i="21"/>
  <c r="W194" i="21" s="1"/>
  <c r="AE194" i="21" s="1"/>
  <c r="V347" i="21"/>
  <c r="W347" i="21" s="1"/>
  <c r="AB347" i="21" s="1"/>
  <c r="Z348" i="21" s="1"/>
  <c r="V438" i="21"/>
  <c r="W438" i="21" s="1"/>
  <c r="AE438" i="21" s="1"/>
  <c r="AA134" i="18"/>
  <c r="Y135" i="18" s="1"/>
  <c r="AI135" i="18"/>
  <c r="AE134" i="18"/>
  <c r="T135" i="18"/>
  <c r="AD134" i="18"/>
  <c r="AF134" i="18"/>
  <c r="AB134" i="18"/>
  <c r="Z135" i="18" s="1"/>
  <c r="AK346" i="21"/>
  <c r="V317" i="21"/>
  <c r="W317" i="21" s="1"/>
  <c r="V164" i="21"/>
  <c r="W164" i="21" s="1"/>
  <c r="AK193" i="21"/>
  <c r="AD377" i="21"/>
  <c r="AF377" i="21"/>
  <c r="AE377" i="21"/>
  <c r="AB377" i="21"/>
  <c r="Z378" i="21" s="1"/>
  <c r="AA377" i="21"/>
  <c r="Y378" i="21" s="1"/>
  <c r="T378" i="21"/>
  <c r="AI378" i="21"/>
  <c r="AK437" i="21"/>
  <c r="AK316" i="21"/>
  <c r="AB377" i="18"/>
  <c r="Z378" i="18" s="1"/>
  <c r="AE377" i="18"/>
  <c r="T378" i="18"/>
  <c r="AI378" i="18"/>
  <c r="AD377" i="18"/>
  <c r="AA377" i="18"/>
  <c r="Y378" i="18" s="1"/>
  <c r="AF377" i="18"/>
  <c r="AK163" i="21"/>
  <c r="AD164" i="18"/>
  <c r="AF164" i="18"/>
  <c r="AE164" i="18"/>
  <c r="AB164" i="18"/>
  <c r="Z165" i="18" s="1"/>
  <c r="AA164" i="18"/>
  <c r="Y165" i="18" s="1"/>
  <c r="AI165" i="18"/>
  <c r="T165" i="18"/>
  <c r="V6" i="21"/>
  <c r="W6" i="21" s="1"/>
  <c r="AD6" i="21" s="1"/>
  <c r="T195" i="18"/>
  <c r="AA194" i="18"/>
  <c r="Y195" i="18" s="1"/>
  <c r="AB194" i="18"/>
  <c r="Z195" i="18" s="1"/>
  <c r="AD194" i="18"/>
  <c r="AI195" i="18"/>
  <c r="AE194" i="18"/>
  <c r="AF194" i="18"/>
  <c r="AI318" i="18"/>
  <c r="AA317" i="18"/>
  <c r="Y318" i="18" s="1"/>
  <c r="AE317" i="18"/>
  <c r="AB317" i="18"/>
  <c r="Z318" i="18" s="1"/>
  <c r="AF317" i="18"/>
  <c r="AD317" i="18"/>
  <c r="T318" i="18"/>
  <c r="AK133" i="21"/>
  <c r="AH133" i="11"/>
  <c r="AJ133" i="11"/>
  <c r="AH193" i="15"/>
  <c r="AJ193" i="15"/>
  <c r="AJ316" i="11"/>
  <c r="AH316" i="11"/>
  <c r="U347" i="11"/>
  <c r="AG347" i="11" s="1"/>
  <c r="U438" i="15"/>
  <c r="AG438" i="15" s="1"/>
  <c r="U438" i="11"/>
  <c r="AG438" i="11" s="1"/>
  <c r="AH5" i="11"/>
  <c r="U164" i="15"/>
  <c r="AG164" i="15" s="1"/>
  <c r="AH316" i="15"/>
  <c r="AJ316" i="15"/>
  <c r="AH376" i="15"/>
  <c r="AJ376" i="15"/>
  <c r="U347" i="15"/>
  <c r="AG347" i="15" s="1"/>
  <c r="AJ346" i="11"/>
  <c r="AH346" i="11"/>
  <c r="U6" i="15"/>
  <c r="AG6" i="15" s="1"/>
  <c r="AK5" i="21"/>
  <c r="AH163" i="15"/>
  <c r="AJ163" i="15"/>
  <c r="AH346" i="15"/>
  <c r="AJ346" i="15"/>
  <c r="U194" i="15"/>
  <c r="AG194" i="15" s="1"/>
  <c r="AH376" i="11"/>
  <c r="AJ376" i="11"/>
  <c r="U6" i="11"/>
  <c r="AG6" i="11" s="1"/>
  <c r="AH5" i="15"/>
  <c r="AJ5" i="15"/>
  <c r="U377" i="11"/>
  <c r="AG377" i="11" s="1"/>
  <c r="U164" i="11"/>
  <c r="AG164" i="11" s="1"/>
  <c r="AJ5" i="11"/>
  <c r="U317" i="15"/>
  <c r="AG317" i="15" s="1"/>
  <c r="U194" i="11"/>
  <c r="AG194" i="11" s="1"/>
  <c r="U377" i="15"/>
  <c r="AG377" i="15" s="1"/>
  <c r="U134" i="11"/>
  <c r="AG134" i="11" s="1"/>
  <c r="AJ133" i="15"/>
  <c r="AH133" i="15"/>
  <c r="AH163" i="11"/>
  <c r="AJ163" i="11"/>
  <c r="AH437" i="15"/>
  <c r="AJ437" i="15"/>
  <c r="AJ193" i="11"/>
  <c r="AH193" i="11"/>
  <c r="AH437" i="11"/>
  <c r="AJ437" i="11"/>
  <c r="U134" i="15"/>
  <c r="AG134" i="15" s="1"/>
  <c r="U317" i="11"/>
  <c r="AG317" i="11" s="1"/>
  <c r="T7" i="18"/>
  <c r="AE6" i="18"/>
  <c r="AF6" i="18"/>
  <c r="AA6" i="18"/>
  <c r="Y7" i="18" s="1"/>
  <c r="AB6" i="18"/>
  <c r="Z7" i="18" s="1"/>
  <c r="AD6" i="18"/>
  <c r="AI7" i="18"/>
  <c r="AH347" i="18" l="1"/>
  <c r="AJ347" i="18"/>
  <c r="AH438" i="18"/>
  <c r="T195" i="21"/>
  <c r="U195" i="21" s="1"/>
  <c r="AG195" i="21" s="1"/>
  <c r="AA438" i="21"/>
  <c r="Y439" i="21" s="1"/>
  <c r="AF438" i="21"/>
  <c r="AA347" i="21"/>
  <c r="Y348" i="21" s="1"/>
  <c r="AB438" i="21"/>
  <c r="Z439" i="21" s="1"/>
  <c r="T439" i="21"/>
  <c r="U439" i="21" s="1"/>
  <c r="AG439" i="21" s="1"/>
  <c r="AI439" i="21"/>
  <c r="AB134" i="21"/>
  <c r="Z135" i="21" s="1"/>
  <c r="T135" i="21"/>
  <c r="U135" i="21" s="1"/>
  <c r="AG135" i="21" s="1"/>
  <c r="AE6" i="21"/>
  <c r="AJ6" i="21" s="1"/>
  <c r="AB6" i="21"/>
  <c r="Z7" i="21" s="1"/>
  <c r="AI195" i="21"/>
  <c r="AA194" i="21"/>
  <c r="Y195" i="21" s="1"/>
  <c r="AI135" i="21"/>
  <c r="AE134" i="21"/>
  <c r="AA134" i="21"/>
  <c r="Y135" i="21" s="1"/>
  <c r="V317" i="11"/>
  <c r="W317" i="11" s="1"/>
  <c r="AA317" i="11" s="1"/>
  <c r="Y318" i="11" s="1"/>
  <c r="V377" i="15"/>
  <c r="W377" i="15" s="1"/>
  <c r="AE377" i="15" s="1"/>
  <c r="AF134" i="21"/>
  <c r="AF347" i="21"/>
  <c r="AB194" i="21"/>
  <c r="Z195" i="21" s="1"/>
  <c r="AF194" i="21"/>
  <c r="AI7" i="21"/>
  <c r="AA6" i="21"/>
  <c r="Y7" i="21" s="1"/>
  <c r="V347" i="15"/>
  <c r="W347" i="15" s="1"/>
  <c r="AF347" i="15" s="1"/>
  <c r="AJ438" i="18"/>
  <c r="AE347" i="21"/>
  <c r="AI348" i="21"/>
  <c r="AD438" i="21"/>
  <c r="AJ438" i="21" s="1"/>
  <c r="AD347" i="21"/>
  <c r="AD194" i="21"/>
  <c r="AJ194" i="21" s="1"/>
  <c r="AF6" i="21"/>
  <c r="T7" i="21"/>
  <c r="U7" i="21" s="1"/>
  <c r="AG7" i="21" s="1"/>
  <c r="T348" i="21"/>
  <c r="U348" i="21" s="1"/>
  <c r="AG348" i="21" s="1"/>
  <c r="V439" i="18"/>
  <c r="W439" i="18" s="1"/>
  <c r="AI440" i="18" s="1"/>
  <c r="V377" i="11"/>
  <c r="W377" i="11" s="1"/>
  <c r="T378" i="11" s="1"/>
  <c r="V6" i="15"/>
  <c r="W6" i="15" s="1"/>
  <c r="AD6" i="15" s="1"/>
  <c r="V164" i="15"/>
  <c r="W164" i="15" s="1"/>
  <c r="AA164" i="15" s="1"/>
  <c r="Y165" i="15" s="1"/>
  <c r="V134" i="15"/>
  <c r="W134" i="15" s="1"/>
  <c r="AI135" i="15" s="1"/>
  <c r="V347" i="11"/>
  <c r="W347" i="11" s="1"/>
  <c r="AI348" i="11" s="1"/>
  <c r="U378" i="18"/>
  <c r="AG378" i="18" s="1"/>
  <c r="AD317" i="21"/>
  <c r="AI318" i="21"/>
  <c r="AB317" i="21"/>
  <c r="Z318" i="21" s="1"/>
  <c r="T318" i="21"/>
  <c r="AE317" i="21"/>
  <c r="AF317" i="21"/>
  <c r="AA317" i="21"/>
  <c r="Y318" i="21" s="1"/>
  <c r="AH134" i="18"/>
  <c r="AJ134" i="18"/>
  <c r="U195" i="18"/>
  <c r="AG195" i="18" s="1"/>
  <c r="AH164" i="18"/>
  <c r="AJ164" i="18"/>
  <c r="AF164" i="21"/>
  <c r="AE164" i="21"/>
  <c r="AD164" i="21"/>
  <c r="AI165" i="21"/>
  <c r="AA164" i="21"/>
  <c r="Y165" i="21" s="1"/>
  <c r="AB164" i="21"/>
  <c r="Z165" i="21" s="1"/>
  <c r="T165" i="21"/>
  <c r="U135" i="18"/>
  <c r="AG135" i="18" s="1"/>
  <c r="V134" i="11"/>
  <c r="W134" i="11" s="1"/>
  <c r="AI135" i="11" s="1"/>
  <c r="U318" i="18"/>
  <c r="AG318" i="18" s="1"/>
  <c r="U165" i="18"/>
  <c r="AG165" i="18" s="1"/>
  <c r="AH377" i="21"/>
  <c r="AJ377" i="21"/>
  <c r="V438" i="11"/>
  <c r="W438" i="11" s="1"/>
  <c r="AF438" i="11" s="1"/>
  <c r="AH317" i="18"/>
  <c r="AJ317" i="18"/>
  <c r="V348" i="18"/>
  <c r="W348" i="18" s="1"/>
  <c r="V438" i="15"/>
  <c r="W438" i="15" s="1"/>
  <c r="AB438" i="15" s="1"/>
  <c r="Z439" i="15" s="1"/>
  <c r="AH194" i="18"/>
  <c r="AJ194" i="18"/>
  <c r="AH377" i="18"/>
  <c r="AJ377" i="18"/>
  <c r="U378" i="21"/>
  <c r="AG378" i="21" s="1"/>
  <c r="AK163" i="11"/>
  <c r="AK346" i="15"/>
  <c r="AK163" i="15"/>
  <c r="AK316" i="15"/>
  <c r="AK133" i="11"/>
  <c r="AK346" i="11"/>
  <c r="AK316" i="11"/>
  <c r="AK193" i="15"/>
  <c r="AK193" i="11"/>
  <c r="AK5" i="15"/>
  <c r="AK437" i="11"/>
  <c r="U7" i="18"/>
  <c r="AG7" i="18" s="1"/>
  <c r="V194" i="11"/>
  <c r="W194" i="11" s="1"/>
  <c r="V6" i="11"/>
  <c r="W6" i="11" s="1"/>
  <c r="AK376" i="11"/>
  <c r="V317" i="15"/>
  <c r="W317" i="15" s="1"/>
  <c r="V194" i="15"/>
  <c r="W194" i="15" s="1"/>
  <c r="AK376" i="15"/>
  <c r="AH6" i="18"/>
  <c r="AJ6" i="18"/>
  <c r="AK437" i="15"/>
  <c r="AK133" i="15"/>
  <c r="V164" i="11"/>
  <c r="W164" i="11" s="1"/>
  <c r="AK5" i="11"/>
  <c r="AK347" i="18" l="1"/>
  <c r="AF439" i="18"/>
  <c r="AD317" i="11"/>
  <c r="AK438" i="18"/>
  <c r="AI378" i="11"/>
  <c r="AF377" i="11"/>
  <c r="AA6" i="15"/>
  <c r="Y7" i="15" s="1"/>
  <c r="AE347" i="15"/>
  <c r="AA377" i="15"/>
  <c r="Y378" i="15" s="1"/>
  <c r="AD439" i="18"/>
  <c r="AD347" i="15"/>
  <c r="AD377" i="11"/>
  <c r="AI348" i="15"/>
  <c r="AJ347" i="21"/>
  <c r="AI7" i="15"/>
  <c r="AB134" i="15"/>
  <c r="Z135" i="15" s="1"/>
  <c r="AI318" i="11"/>
  <c r="AF6" i="15"/>
  <c r="AF134" i="15"/>
  <c r="AB377" i="15"/>
  <c r="Z378" i="15" s="1"/>
  <c r="T165" i="15"/>
  <c r="U165" i="15" s="1"/>
  <c r="AG165" i="15" s="1"/>
  <c r="AE6" i="15"/>
  <c r="AJ6" i="15" s="1"/>
  <c r="AA134" i="15"/>
  <c r="Y135" i="15" s="1"/>
  <c r="AB164" i="15"/>
  <c r="Z165" i="15" s="1"/>
  <c r="AH6" i="21"/>
  <c r="AK6" i="21" s="1"/>
  <c r="AD377" i="15"/>
  <c r="AJ377" i="15" s="1"/>
  <c r="AF347" i="11"/>
  <c r="AE317" i="11"/>
  <c r="T348" i="15"/>
  <c r="U348" i="15" s="1"/>
  <c r="AG348" i="15" s="1"/>
  <c r="AF377" i="15"/>
  <c r="AB347" i="11"/>
  <c r="Z348" i="11" s="1"/>
  <c r="AE347" i="11"/>
  <c r="AE134" i="15"/>
  <c r="AI378" i="15"/>
  <c r="AD347" i="11"/>
  <c r="T135" i="15"/>
  <c r="U135" i="15" s="1"/>
  <c r="AG135" i="15" s="1"/>
  <c r="T378" i="15"/>
  <c r="U378" i="15" s="1"/>
  <c r="AG378" i="15" s="1"/>
  <c r="AA347" i="11"/>
  <c r="Y348" i="11" s="1"/>
  <c r="AF317" i="11"/>
  <c r="AA347" i="15"/>
  <c r="Y348" i="15" s="1"/>
  <c r="AD134" i="15"/>
  <c r="T348" i="11"/>
  <c r="U348" i="11" s="1"/>
  <c r="AG348" i="11" s="1"/>
  <c r="AD164" i="15"/>
  <c r="AE377" i="11"/>
  <c r="AH134" i="21"/>
  <c r="AB6" i="15"/>
  <c r="Z7" i="15" s="1"/>
  <c r="AB347" i="15"/>
  <c r="Z348" i="15" s="1"/>
  <c r="T7" i="15"/>
  <c r="U7" i="15" s="1"/>
  <c r="AG7" i="15" s="1"/>
  <c r="AJ134" i="21"/>
  <c r="AH438" i="21"/>
  <c r="AK438" i="21" s="1"/>
  <c r="V195" i="21"/>
  <c r="W195" i="21" s="1"/>
  <c r="AD195" i="21" s="1"/>
  <c r="AH194" i="21"/>
  <c r="AK194" i="21" s="1"/>
  <c r="AA377" i="11"/>
  <c r="Y378" i="11" s="1"/>
  <c r="T318" i="11"/>
  <c r="U318" i="11" s="1"/>
  <c r="AG318" i="11" s="1"/>
  <c r="V135" i="18"/>
  <c r="W135" i="18" s="1"/>
  <c r="AD135" i="18" s="1"/>
  <c r="AB377" i="11"/>
  <c r="Z378" i="11" s="1"/>
  <c r="AB317" i="11"/>
  <c r="Z318" i="11" s="1"/>
  <c r="T440" i="18"/>
  <c r="U440" i="18" s="1"/>
  <c r="AG440" i="18" s="1"/>
  <c r="AF134" i="11"/>
  <c r="AE439" i="18"/>
  <c r="AB439" i="18"/>
  <c r="Z440" i="18" s="1"/>
  <c r="AA439" i="18"/>
  <c r="Y440" i="18" s="1"/>
  <c r="AI165" i="15"/>
  <c r="AE164" i="15"/>
  <c r="AA438" i="15"/>
  <c r="Y439" i="15" s="1"/>
  <c r="V318" i="18"/>
  <c r="W318" i="18" s="1"/>
  <c r="AA318" i="18" s="1"/>
  <c r="Y319" i="18" s="1"/>
  <c r="AA134" i="11"/>
  <c r="Y135" i="11" s="1"/>
  <c r="AF164" i="15"/>
  <c r="AH347" i="21"/>
  <c r="AE438" i="15"/>
  <c r="T135" i="11"/>
  <c r="U135" i="11" s="1"/>
  <c r="AG135" i="11" s="1"/>
  <c r="AI439" i="15"/>
  <c r="AB438" i="11"/>
  <c r="Z439" i="11" s="1"/>
  <c r="AB134" i="11"/>
  <c r="Z135" i="11" s="1"/>
  <c r="AD134" i="11"/>
  <c r="T439" i="11"/>
  <c r="U439" i="11" s="1"/>
  <c r="AG439" i="11" s="1"/>
  <c r="V7" i="21"/>
  <c r="W7" i="21" s="1"/>
  <c r="AB7" i="21" s="1"/>
  <c r="Z8" i="21" s="1"/>
  <c r="V135" i="21"/>
  <c r="W135" i="21" s="1"/>
  <c r="AD135" i="21" s="1"/>
  <c r="V165" i="18"/>
  <c r="W165" i="18" s="1"/>
  <c r="AD165" i="18" s="1"/>
  <c r="AE134" i="11"/>
  <c r="T439" i="15"/>
  <c r="U439" i="15" s="1"/>
  <c r="AG439" i="15" s="1"/>
  <c r="AA438" i="11"/>
  <c r="Y439" i="11" s="1"/>
  <c r="V439" i="21"/>
  <c r="W439" i="21" s="1"/>
  <c r="T440" i="21" s="1"/>
  <c r="V378" i="18"/>
  <c r="W378" i="18" s="1"/>
  <c r="AI379" i="18" s="1"/>
  <c r="AF438" i="15"/>
  <c r="AE438" i="11"/>
  <c r="V378" i="21"/>
  <c r="W378" i="21" s="1"/>
  <c r="AD378" i="21" s="1"/>
  <c r="AD438" i="15"/>
  <c r="AD438" i="11"/>
  <c r="V195" i="18"/>
  <c r="W195" i="18" s="1"/>
  <c r="AK377" i="21"/>
  <c r="V348" i="21"/>
  <c r="W348" i="21" s="1"/>
  <c r="AH164" i="21"/>
  <c r="AJ164" i="21"/>
  <c r="AK134" i="18"/>
  <c r="U318" i="21"/>
  <c r="AG318" i="21" s="1"/>
  <c r="AI439" i="11"/>
  <c r="AK377" i="18"/>
  <c r="AE348" i="18"/>
  <c r="AD348" i="18"/>
  <c r="AB348" i="18"/>
  <c r="Z349" i="18" s="1"/>
  <c r="AI349" i="18"/>
  <c r="AA348" i="18"/>
  <c r="Y349" i="18" s="1"/>
  <c r="T349" i="18"/>
  <c r="AF348" i="18"/>
  <c r="AK317" i="18"/>
  <c r="U165" i="21"/>
  <c r="AG165" i="21" s="1"/>
  <c r="AH317" i="21"/>
  <c r="AJ317" i="21"/>
  <c r="AK194" i="18"/>
  <c r="AK164" i="18"/>
  <c r="U378" i="11"/>
  <c r="AG378" i="11" s="1"/>
  <c r="AB6" i="11"/>
  <c r="Z7" i="11" s="1"/>
  <c r="AA6" i="11"/>
  <c r="Y7" i="11" s="1"/>
  <c r="T7" i="11"/>
  <c r="AI7" i="11"/>
  <c r="AF6" i="11"/>
  <c r="AE6" i="11"/>
  <c r="AD6" i="11"/>
  <c r="AF164" i="11"/>
  <c r="AE164" i="11"/>
  <c r="AI165" i="11"/>
  <c r="AD164" i="11"/>
  <c r="AB164" i="11"/>
  <c r="Z165" i="11" s="1"/>
  <c r="AA164" i="11"/>
  <c r="Y165" i="11" s="1"/>
  <c r="T165" i="11"/>
  <c r="AF194" i="11"/>
  <c r="AE194" i="11"/>
  <c r="AD194" i="11"/>
  <c r="AA194" i="11"/>
  <c r="Y195" i="11" s="1"/>
  <c r="AI195" i="11"/>
  <c r="AB194" i="11"/>
  <c r="Z195" i="11" s="1"/>
  <c r="T195" i="11"/>
  <c r="AF194" i="15"/>
  <c r="AB194" i="15"/>
  <c r="Z195" i="15" s="1"/>
  <c r="AD194" i="15"/>
  <c r="AE194" i="15"/>
  <c r="AA194" i="15"/>
  <c r="Y195" i="15" s="1"/>
  <c r="AI195" i="15"/>
  <c r="T195" i="15"/>
  <c r="V7" i="18"/>
  <c r="W7" i="18" s="1"/>
  <c r="AK6" i="18"/>
  <c r="AA317" i="15"/>
  <c r="Y318" i="15" s="1"/>
  <c r="AB317" i="15"/>
  <c r="Z318" i="15" s="1"/>
  <c r="AI318" i="15"/>
  <c r="T318" i="15"/>
  <c r="AF317" i="15"/>
  <c r="AE317" i="15"/>
  <c r="AD317" i="15"/>
  <c r="AD318" i="18" l="1"/>
  <c r="AJ134" i="15"/>
  <c r="AJ438" i="15"/>
  <c r="AJ317" i="11"/>
  <c r="AA195" i="21"/>
  <c r="Y196" i="21" s="1"/>
  <c r="AJ347" i="11"/>
  <c r="AJ347" i="15"/>
  <c r="AH439" i="18"/>
  <c r="AH6" i="15"/>
  <c r="AK6" i="15" s="1"/>
  <c r="AH347" i="15"/>
  <c r="AJ164" i="15"/>
  <c r="AH317" i="11"/>
  <c r="AH377" i="11"/>
  <c r="AJ377" i="11"/>
  <c r="AH438" i="11"/>
  <c r="AE195" i="21"/>
  <c r="AJ195" i="21" s="1"/>
  <c r="AI196" i="21"/>
  <c r="AK347" i="21"/>
  <c r="AH347" i="11"/>
  <c r="AH134" i="15"/>
  <c r="AA135" i="21"/>
  <c r="Y136" i="21" s="1"/>
  <c r="AE7" i="21"/>
  <c r="AA7" i="21"/>
  <c r="Y8" i="21" s="1"/>
  <c r="AD7" i="21"/>
  <c r="AE135" i="21"/>
  <c r="AK134" i="21"/>
  <c r="AF135" i="18"/>
  <c r="AF7" i="21"/>
  <c r="AH164" i="15"/>
  <c r="AH377" i="15"/>
  <c r="AK377" i="15" s="1"/>
  <c r="T8" i="21"/>
  <c r="U8" i="21" s="1"/>
  <c r="AG8" i="21" s="1"/>
  <c r="AI136" i="18"/>
  <c r="AF439" i="21"/>
  <c r="AB195" i="21"/>
  <c r="Z196" i="21" s="1"/>
  <c r="AF195" i="21"/>
  <c r="T136" i="21"/>
  <c r="U136" i="21" s="1"/>
  <c r="AG136" i="21" s="1"/>
  <c r="T196" i="21"/>
  <c r="U196" i="21" s="1"/>
  <c r="AG196" i="21" s="1"/>
  <c r="AD439" i="21"/>
  <c r="T166" i="18"/>
  <c r="U166" i="18" s="1"/>
  <c r="AG166" i="18" s="1"/>
  <c r="AF378" i="18"/>
  <c r="AI8" i="21"/>
  <c r="AE135" i="18"/>
  <c r="AE378" i="18"/>
  <c r="AJ439" i="18"/>
  <c r="AB378" i="18"/>
  <c r="Z379" i="18" s="1"/>
  <c r="AI136" i="21"/>
  <c r="V318" i="11"/>
  <c r="W318" i="11" s="1"/>
  <c r="AI319" i="11" s="1"/>
  <c r="AF135" i="21"/>
  <c r="AI440" i="21"/>
  <c r="AB135" i="18"/>
  <c r="Z136" i="18" s="1"/>
  <c r="AJ134" i="11"/>
  <c r="AA135" i="18"/>
  <c r="Y136" i="18" s="1"/>
  <c r="AF318" i="18"/>
  <c r="T136" i="18"/>
  <c r="U136" i="18" s="1"/>
  <c r="AG136" i="18" s="1"/>
  <c r="AE318" i="18"/>
  <c r="AH134" i="11"/>
  <c r="AA439" i="21"/>
  <c r="Y440" i="21" s="1"/>
  <c r="AB135" i="21"/>
  <c r="Z136" i="21" s="1"/>
  <c r="AD378" i="18"/>
  <c r="V135" i="15"/>
  <c r="W135" i="15" s="1"/>
  <c r="AA135" i="15" s="1"/>
  <c r="Y136" i="15" s="1"/>
  <c r="AH438" i="15"/>
  <c r="AI319" i="18"/>
  <c r="V440" i="18"/>
  <c r="W440" i="18" s="1"/>
  <c r="T441" i="18" s="1"/>
  <c r="T319" i="18"/>
  <c r="U319" i="18" s="1"/>
  <c r="AG319" i="18" s="1"/>
  <c r="AB318" i="18"/>
  <c r="Z319" i="18" s="1"/>
  <c r="AA378" i="18"/>
  <c r="Y379" i="18" s="1"/>
  <c r="T379" i="18"/>
  <c r="U379" i="18" s="1"/>
  <c r="AG379" i="18" s="1"/>
  <c r="AA165" i="18"/>
  <c r="Y166" i="18" s="1"/>
  <c r="AJ438" i="11"/>
  <c r="AB378" i="21"/>
  <c r="Z379" i="21" s="1"/>
  <c r="V165" i="15"/>
  <c r="W165" i="15" s="1"/>
  <c r="T166" i="15" s="1"/>
  <c r="AF165" i="18"/>
  <c r="AF378" i="21"/>
  <c r="AE165" i="18"/>
  <c r="AJ165" i="18" s="1"/>
  <c r="T379" i="21"/>
  <c r="U379" i="21" s="1"/>
  <c r="AG379" i="21" s="1"/>
  <c r="V165" i="21"/>
  <c r="W165" i="21" s="1"/>
  <c r="AB165" i="21" s="1"/>
  <c r="Z166" i="21" s="1"/>
  <c r="V439" i="15"/>
  <c r="W439" i="15" s="1"/>
  <c r="AA439" i="15" s="1"/>
  <c r="Y440" i="15" s="1"/>
  <c r="AB165" i="18"/>
  <c r="Z166" i="18" s="1"/>
  <c r="AE378" i="21"/>
  <c r="AJ378" i="21" s="1"/>
  <c r="AI166" i="18"/>
  <c r="AA378" i="21"/>
  <c r="Y379" i="21" s="1"/>
  <c r="V348" i="15"/>
  <c r="W348" i="15" s="1"/>
  <c r="AI349" i="15" s="1"/>
  <c r="AB439" i="21"/>
  <c r="Z440" i="21" s="1"/>
  <c r="AI379" i="21"/>
  <c r="V135" i="11"/>
  <c r="W135" i="11" s="1"/>
  <c r="AA135" i="11" s="1"/>
  <c r="Y136" i="11" s="1"/>
  <c r="AE439" i="21"/>
  <c r="U349" i="18"/>
  <c r="AG349" i="18" s="1"/>
  <c r="AK164" i="21"/>
  <c r="V318" i="21"/>
  <c r="W318" i="21" s="1"/>
  <c r="AE348" i="21"/>
  <c r="AD348" i="21"/>
  <c r="T349" i="21"/>
  <c r="AF348" i="21"/>
  <c r="AB348" i="21"/>
  <c r="Z349" i="21" s="1"/>
  <c r="AI349" i="21"/>
  <c r="AA348" i="21"/>
  <c r="Y349" i="21" s="1"/>
  <c r="AD195" i="18"/>
  <c r="T196" i="18"/>
  <c r="AF195" i="18"/>
  <c r="AI196" i="18"/>
  <c r="AB195" i="18"/>
  <c r="Z196" i="18" s="1"/>
  <c r="AE195" i="18"/>
  <c r="AA195" i="18"/>
  <c r="Y196" i="18" s="1"/>
  <c r="V439" i="11"/>
  <c r="W439" i="11" s="1"/>
  <c r="AB439" i="11" s="1"/>
  <c r="Z440" i="11" s="1"/>
  <c r="V348" i="11"/>
  <c r="W348" i="11" s="1"/>
  <c r="T349" i="11" s="1"/>
  <c r="V378" i="11"/>
  <c r="W378" i="11" s="1"/>
  <c r="AB378" i="11" s="1"/>
  <c r="Z379" i="11" s="1"/>
  <c r="AK317" i="21"/>
  <c r="AH348" i="18"/>
  <c r="AJ348" i="18"/>
  <c r="U440" i="21"/>
  <c r="AG440" i="21" s="1"/>
  <c r="AH194" i="11"/>
  <c r="AJ194" i="11"/>
  <c r="U318" i="15"/>
  <c r="AG318" i="15" s="1"/>
  <c r="AD7" i="18"/>
  <c r="AB7" i="18"/>
  <c r="Z8" i="18" s="1"/>
  <c r="AI8" i="18"/>
  <c r="AF7" i="18"/>
  <c r="T8" i="18"/>
  <c r="AA7" i="18"/>
  <c r="Y8" i="18" s="1"/>
  <c r="AE7" i="18"/>
  <c r="V7" i="15"/>
  <c r="W7" i="15" s="1"/>
  <c r="AH164" i="11"/>
  <c r="AJ164" i="11"/>
  <c r="AH6" i="11"/>
  <c r="AJ6" i="11"/>
  <c r="AH317" i="15"/>
  <c r="AJ317" i="15"/>
  <c r="AH194" i="15"/>
  <c r="AJ194" i="15"/>
  <c r="U165" i="11"/>
  <c r="AG165" i="11" s="1"/>
  <c r="U195" i="15"/>
  <c r="AG195" i="15" s="1"/>
  <c r="U195" i="11"/>
  <c r="AG195" i="11" s="1"/>
  <c r="V378" i="15"/>
  <c r="W378" i="15" s="1"/>
  <c r="U7" i="11"/>
  <c r="AG7" i="11" s="1"/>
  <c r="AJ318" i="18" l="1"/>
  <c r="AK134" i="15"/>
  <c r="AH135" i="18"/>
  <c r="AK438" i="15"/>
  <c r="AK317" i="11"/>
  <c r="AK347" i="15"/>
  <c r="AJ7" i="21"/>
  <c r="AK377" i="11"/>
  <c r="AK347" i="11"/>
  <c r="AF135" i="15"/>
  <c r="AI136" i="15"/>
  <c r="AB318" i="11"/>
  <c r="Z319" i="11" s="1"/>
  <c r="AA318" i="11"/>
  <c r="Y319" i="11" s="1"/>
  <c r="AB348" i="15"/>
  <c r="Z349" i="15" s="1"/>
  <c r="AE318" i="11"/>
  <c r="AH7" i="21"/>
  <c r="AD318" i="11"/>
  <c r="AH195" i="21"/>
  <c r="AK195" i="21" s="1"/>
  <c r="T136" i="15"/>
  <c r="U136" i="15" s="1"/>
  <c r="AG136" i="15" s="1"/>
  <c r="AK439" i="18"/>
  <c r="AE135" i="15"/>
  <c r="AK164" i="15"/>
  <c r="AK438" i="11"/>
  <c r="AD135" i="15"/>
  <c r="AB135" i="15"/>
  <c r="Z136" i="15" s="1"/>
  <c r="AA440" i="18"/>
  <c r="Y441" i="18" s="1"/>
  <c r="AK134" i="11"/>
  <c r="T319" i="11"/>
  <c r="U319" i="11" s="1"/>
  <c r="AG319" i="11" s="1"/>
  <c r="AF318" i="11"/>
  <c r="T440" i="15"/>
  <c r="U440" i="15" s="1"/>
  <c r="AG440" i="15" s="1"/>
  <c r="AJ135" i="18"/>
  <c r="AB165" i="15"/>
  <c r="Z166" i="15" s="1"/>
  <c r="AH135" i="21"/>
  <c r="AJ135" i="21"/>
  <c r="AH378" i="18"/>
  <c r="AE135" i="11"/>
  <c r="AD439" i="15"/>
  <c r="AI441" i="18"/>
  <c r="AJ439" i="21"/>
  <c r="AH318" i="18"/>
  <c r="AF165" i="21"/>
  <c r="T136" i="11"/>
  <c r="U136" i="11" s="1"/>
  <c r="AG136" i="11" s="1"/>
  <c r="AI440" i="15"/>
  <c r="AE165" i="15"/>
  <c r="AJ378" i="18"/>
  <c r="AI136" i="11"/>
  <c r="AE439" i="15"/>
  <c r="AH165" i="18"/>
  <c r="AK165" i="18" s="1"/>
  <c r="AF135" i="11"/>
  <c r="T440" i="11"/>
  <c r="U440" i="11" s="1"/>
  <c r="AG440" i="11" s="1"/>
  <c r="AF439" i="15"/>
  <c r="AA165" i="15"/>
  <c r="Y166" i="15" s="1"/>
  <c r="AH439" i="21"/>
  <c r="AH378" i="21"/>
  <c r="AK378" i="21" s="1"/>
  <c r="AD348" i="11"/>
  <c r="AE440" i="18"/>
  <c r="AB348" i="11"/>
  <c r="Z349" i="11" s="1"/>
  <c r="AD135" i="11"/>
  <c r="AE348" i="11"/>
  <c r="AB439" i="15"/>
  <c r="Z440" i="15" s="1"/>
  <c r="AF165" i="15"/>
  <c r="AD440" i="18"/>
  <c r="AE439" i="11"/>
  <c r="AA348" i="11"/>
  <c r="Y349" i="11" s="1"/>
  <c r="AD165" i="15"/>
  <c r="AF440" i="18"/>
  <c r="AB440" i="18"/>
  <c r="Z441" i="18" s="1"/>
  <c r="AB135" i="11"/>
  <c r="Z136" i="11" s="1"/>
  <c r="AI166" i="15"/>
  <c r="AI349" i="11"/>
  <c r="AE165" i="21"/>
  <c r="AI166" i="21"/>
  <c r="AF439" i="11"/>
  <c r="AD439" i="11"/>
  <c r="T349" i="15"/>
  <c r="U349" i="15" s="1"/>
  <c r="AG349" i="15" s="1"/>
  <c r="AF348" i="11"/>
  <c r="AI440" i="11"/>
  <c r="AD348" i="15"/>
  <c r="T166" i="21"/>
  <c r="U166" i="21" s="1"/>
  <c r="AG166" i="21" s="1"/>
  <c r="AF348" i="15"/>
  <c r="AA348" i="15"/>
  <c r="Y349" i="15" s="1"/>
  <c r="T379" i="11"/>
  <c r="U379" i="11" s="1"/>
  <c r="AG379" i="11" s="1"/>
  <c r="AE348" i="15"/>
  <c r="AE378" i="11"/>
  <c r="AD165" i="21"/>
  <c r="AA165" i="21"/>
  <c r="Y166" i="21" s="1"/>
  <c r="AI379" i="11"/>
  <c r="AF378" i="11"/>
  <c r="V379" i="21"/>
  <c r="W379" i="21" s="1"/>
  <c r="AI380" i="21" s="1"/>
  <c r="AA378" i="11"/>
  <c r="Y379" i="11" s="1"/>
  <c r="AA439" i="11"/>
  <c r="Y440" i="11" s="1"/>
  <c r="V349" i="18"/>
  <c r="W349" i="18" s="1"/>
  <c r="AA349" i="18" s="1"/>
  <c r="Y350" i="18" s="1"/>
  <c r="V318" i="15"/>
  <c r="W318" i="15" s="1"/>
  <c r="AE318" i="15" s="1"/>
  <c r="V165" i="11"/>
  <c r="W165" i="11" s="1"/>
  <c r="AB165" i="11" s="1"/>
  <c r="Z166" i="11" s="1"/>
  <c r="V379" i="18"/>
  <c r="W379" i="18" s="1"/>
  <c r="AI380" i="18" s="1"/>
  <c r="AJ195" i="18"/>
  <c r="U441" i="18"/>
  <c r="AG441" i="18" s="1"/>
  <c r="AD378" i="11"/>
  <c r="V440" i="21"/>
  <c r="W440" i="21" s="1"/>
  <c r="V136" i="21"/>
  <c r="W136" i="21" s="1"/>
  <c r="V195" i="11"/>
  <c r="W195" i="11" s="1"/>
  <c r="AI196" i="11" s="1"/>
  <c r="AK348" i="18"/>
  <c r="U196" i="18"/>
  <c r="AG196" i="18" s="1"/>
  <c r="AH195" i="18"/>
  <c r="U349" i="21"/>
  <c r="AG349" i="21" s="1"/>
  <c r="AE318" i="21"/>
  <c r="AD318" i="21"/>
  <c r="AI319" i="21"/>
  <c r="AF318" i="21"/>
  <c r="AB318" i="21"/>
  <c r="Z319" i="21" s="1"/>
  <c r="AA318" i="21"/>
  <c r="Y319" i="21" s="1"/>
  <c r="T319" i="21"/>
  <c r="V195" i="15"/>
  <c r="W195" i="15" s="1"/>
  <c r="AB195" i="15" s="1"/>
  <c r="Z196" i="15" s="1"/>
  <c r="V136" i="18"/>
  <c r="W136" i="18" s="1"/>
  <c r="V319" i="18"/>
  <c r="W319" i="18" s="1"/>
  <c r="V166" i="18"/>
  <c r="W166" i="18" s="1"/>
  <c r="AH348" i="21"/>
  <c r="AJ348" i="21"/>
  <c r="V196" i="21"/>
  <c r="W196" i="21" s="1"/>
  <c r="AK164" i="11"/>
  <c r="AF378" i="15"/>
  <c r="AE378" i="15"/>
  <c r="T379" i="15"/>
  <c r="AB378" i="15"/>
  <c r="Z379" i="15" s="1"/>
  <c r="AI379" i="15"/>
  <c r="AA378" i="15"/>
  <c r="Y379" i="15" s="1"/>
  <c r="AD378" i="15"/>
  <c r="AK194" i="11"/>
  <c r="AK317" i="15"/>
  <c r="U349" i="11"/>
  <c r="AG349" i="11" s="1"/>
  <c r="AB7" i="15"/>
  <c r="Z8" i="15" s="1"/>
  <c r="AI8" i="15"/>
  <c r="AE7" i="15"/>
  <c r="AD7" i="15"/>
  <c r="T8" i="15"/>
  <c r="AF7" i="15"/>
  <c r="AA7" i="15"/>
  <c r="Y8" i="15" s="1"/>
  <c r="AH7" i="18"/>
  <c r="AJ7" i="18"/>
  <c r="AK194" i="15"/>
  <c r="U8" i="18"/>
  <c r="AG8" i="18" s="1"/>
  <c r="U166" i="15"/>
  <c r="AG166" i="15" s="1"/>
  <c r="V7" i="11"/>
  <c r="W7" i="11" s="1"/>
  <c r="V8" i="21"/>
  <c r="W8" i="21" s="1"/>
  <c r="AK6" i="11"/>
  <c r="AK318" i="18" l="1"/>
  <c r="AK7" i="21"/>
  <c r="AK135" i="18"/>
  <c r="AJ135" i="15"/>
  <c r="AJ378" i="11"/>
  <c r="AH318" i="11"/>
  <c r="AH135" i="15"/>
  <c r="AE165" i="11"/>
  <c r="AI166" i="11"/>
  <c r="AJ318" i="11"/>
  <c r="AK439" i="21"/>
  <c r="AK135" i="21"/>
  <c r="AJ440" i="18"/>
  <c r="T319" i="15"/>
  <c r="U319" i="15" s="1"/>
  <c r="AG319" i="15" s="1"/>
  <c r="AI319" i="15"/>
  <c r="AJ439" i="11"/>
  <c r="AH135" i="11"/>
  <c r="AD318" i="15"/>
  <c r="AJ318" i="15" s="1"/>
  <c r="AB318" i="15"/>
  <c r="Z319" i="15" s="1"/>
  <c r="AH348" i="11"/>
  <c r="AJ439" i="15"/>
  <c r="AD165" i="11"/>
  <c r="AH165" i="15"/>
  <c r="AK378" i="18"/>
  <c r="AJ348" i="15"/>
  <c r="AD195" i="11"/>
  <c r="AJ135" i="11"/>
  <c r="AH439" i="11"/>
  <c r="T166" i="11"/>
  <c r="U166" i="11" s="1"/>
  <c r="AG166" i="11" s="1"/>
  <c r="AJ165" i="15"/>
  <c r="AH348" i="15"/>
  <c r="AH439" i="15"/>
  <c r="AE195" i="11"/>
  <c r="AA195" i="11"/>
  <c r="Y196" i="11" s="1"/>
  <c r="AF318" i="15"/>
  <c r="AB195" i="11"/>
  <c r="Z196" i="11" s="1"/>
  <c r="AA318" i="15"/>
  <c r="Y319" i="15" s="1"/>
  <c r="T196" i="11"/>
  <c r="U196" i="11" s="1"/>
  <c r="AG196" i="11" s="1"/>
  <c r="AJ348" i="11"/>
  <c r="AF165" i="11"/>
  <c r="AB379" i="18"/>
  <c r="Z380" i="18" s="1"/>
  <c r="AA165" i="11"/>
  <c r="Y166" i="11" s="1"/>
  <c r="AH440" i="18"/>
  <c r="AF195" i="11"/>
  <c r="T380" i="21"/>
  <c r="U380" i="21" s="1"/>
  <c r="AG380" i="21" s="1"/>
  <c r="AB379" i="21"/>
  <c r="Z380" i="21" s="1"/>
  <c r="AE195" i="15"/>
  <c r="AH378" i="11"/>
  <c r="AD379" i="21"/>
  <c r="AD379" i="18"/>
  <c r="T380" i="18"/>
  <c r="U380" i="18" s="1"/>
  <c r="AG380" i="18" s="1"/>
  <c r="AD195" i="15"/>
  <c r="AE379" i="21"/>
  <c r="AI196" i="15"/>
  <c r="AA379" i="18"/>
  <c r="Y380" i="18" s="1"/>
  <c r="T350" i="18"/>
  <c r="U350" i="18" s="1"/>
  <c r="AG350" i="18" s="1"/>
  <c r="AF349" i="18"/>
  <c r="AE379" i="18"/>
  <c r="AJ165" i="21"/>
  <c r="AB349" i="18"/>
  <c r="Z350" i="18" s="1"/>
  <c r="AH165" i="21"/>
  <c r="AD349" i="18"/>
  <c r="AA195" i="15"/>
  <c r="Y196" i="15" s="1"/>
  <c r="AI350" i="18"/>
  <c r="V8" i="18"/>
  <c r="W8" i="18" s="1"/>
  <c r="AB8" i="18" s="1"/>
  <c r="Z9" i="18" s="1"/>
  <c r="AE349" i="18"/>
  <c r="AF379" i="18"/>
  <c r="AF379" i="21"/>
  <c r="AA379" i="21"/>
  <c r="Y380" i="21" s="1"/>
  <c r="AF195" i="15"/>
  <c r="T196" i="15"/>
  <c r="U196" i="15" s="1"/>
  <c r="AG196" i="15" s="1"/>
  <c r="V349" i="15"/>
  <c r="W349" i="15" s="1"/>
  <c r="AB349" i="15" s="1"/>
  <c r="Z350" i="15" s="1"/>
  <c r="V379" i="11"/>
  <c r="W379" i="11" s="1"/>
  <c r="AD379" i="11" s="1"/>
  <c r="V166" i="21"/>
  <c r="W166" i="21" s="1"/>
  <c r="AI167" i="21" s="1"/>
  <c r="U319" i="21"/>
  <c r="AG319" i="21" s="1"/>
  <c r="AK348" i="21"/>
  <c r="AK195" i="18"/>
  <c r="V440" i="15"/>
  <c r="W440" i="15" s="1"/>
  <c r="T441" i="15" s="1"/>
  <c r="V136" i="15"/>
  <c r="W136" i="15" s="1"/>
  <c r="AI137" i="15" s="1"/>
  <c r="AH318" i="21"/>
  <c r="AJ318" i="21"/>
  <c r="AF440" i="21"/>
  <c r="T441" i="21"/>
  <c r="AB440" i="21"/>
  <c r="Z441" i="21" s="1"/>
  <c r="AD440" i="21"/>
  <c r="AE440" i="21"/>
  <c r="AA440" i="21"/>
  <c r="Y441" i="21" s="1"/>
  <c r="AI441" i="21"/>
  <c r="V166" i="15"/>
  <c r="W166" i="15" s="1"/>
  <c r="AI167" i="15" s="1"/>
  <c r="V349" i="21"/>
  <c r="W349" i="21" s="1"/>
  <c r="V196" i="18"/>
  <c r="W196" i="18" s="1"/>
  <c r="AA136" i="18"/>
  <c r="Y137" i="18" s="1"/>
  <c r="AB136" i="18"/>
  <c r="Z137" i="18" s="1"/>
  <c r="AF136" i="18"/>
  <c r="T137" i="18"/>
  <c r="AE136" i="18"/>
  <c r="AD136" i="18"/>
  <c r="AI137" i="18"/>
  <c r="AF196" i="21"/>
  <c r="AD196" i="21"/>
  <c r="T197" i="21"/>
  <c r="AI197" i="21"/>
  <c r="AA196" i="21"/>
  <c r="Y197" i="21" s="1"/>
  <c r="AB196" i="21"/>
  <c r="Z197" i="21" s="1"/>
  <c r="AE196" i="21"/>
  <c r="AD166" i="18"/>
  <c r="T167" i="18"/>
  <c r="AE166" i="18"/>
  <c r="AB166" i="18"/>
  <c r="Z167" i="18" s="1"/>
  <c r="AF166" i="18"/>
  <c r="AA166" i="18"/>
  <c r="Y167" i="18" s="1"/>
  <c r="AI167" i="18"/>
  <c r="V319" i="11"/>
  <c r="W319" i="11" s="1"/>
  <c r="AD319" i="11" s="1"/>
  <c r="AE319" i="18"/>
  <c r="AF319" i="18"/>
  <c r="AI320" i="18"/>
  <c r="AD319" i="18"/>
  <c r="AA319" i="18"/>
  <c r="Y320" i="18" s="1"/>
  <c r="T320" i="18"/>
  <c r="AB319" i="18"/>
  <c r="Z320" i="18" s="1"/>
  <c r="AA136" i="21"/>
  <c r="Y137" i="21" s="1"/>
  <c r="AF136" i="21"/>
  <c r="T137" i="21"/>
  <c r="AE136" i="21"/>
  <c r="AD136" i="21"/>
  <c r="AI137" i="21"/>
  <c r="AB136" i="21"/>
  <c r="Z137" i="21" s="1"/>
  <c r="V441" i="18"/>
  <c r="W441" i="18" s="1"/>
  <c r="V440" i="11"/>
  <c r="W440" i="11" s="1"/>
  <c r="AH378" i="15"/>
  <c r="AJ378" i="15"/>
  <c r="AK7" i="18"/>
  <c r="AH7" i="15"/>
  <c r="AJ7" i="15"/>
  <c r="U379" i="15"/>
  <c r="AG379" i="15" s="1"/>
  <c r="U8" i="15"/>
  <c r="AG8" i="15" s="1"/>
  <c r="AE8" i="21"/>
  <c r="T9" i="21"/>
  <c r="AD8" i="21"/>
  <c r="AA8" i="21"/>
  <c r="Y9" i="21" s="1"/>
  <c r="AI9" i="21"/>
  <c r="AB8" i="21"/>
  <c r="Z9" i="21" s="1"/>
  <c r="AF8" i="21"/>
  <c r="AD7" i="11"/>
  <c r="AA7" i="11"/>
  <c r="Y8" i="11" s="1"/>
  <c r="T8" i="11"/>
  <c r="AF7" i="11"/>
  <c r="AB7" i="11"/>
  <c r="Z8" i="11" s="1"/>
  <c r="AE7" i="11"/>
  <c r="AI8" i="11"/>
  <c r="V136" i="11"/>
  <c r="W136" i="11" s="1"/>
  <c r="V349" i="11"/>
  <c r="W349" i="11" s="1"/>
  <c r="AK439" i="11" l="1"/>
  <c r="AK135" i="15"/>
  <c r="AK378" i="11"/>
  <c r="AK348" i="15"/>
  <c r="AH165" i="11"/>
  <c r="AK318" i="11"/>
  <c r="AK135" i="11"/>
  <c r="AJ165" i="11"/>
  <c r="AK439" i="15"/>
  <c r="AK348" i="11"/>
  <c r="AH318" i="15"/>
  <c r="AK318" i="15" s="1"/>
  <c r="AA379" i="11"/>
  <c r="Y380" i="11" s="1"/>
  <c r="AK165" i="15"/>
  <c r="AJ379" i="18"/>
  <c r="AA8" i="18"/>
  <c r="Y9" i="18" s="1"/>
  <c r="AE8" i="18"/>
  <c r="AH195" i="11"/>
  <c r="T9" i="18"/>
  <c r="U9" i="18" s="1"/>
  <c r="AG9" i="18" s="1"/>
  <c r="AK440" i="18"/>
  <c r="AD166" i="15"/>
  <c r="AF8" i="18"/>
  <c r="AD349" i="15"/>
  <c r="AB136" i="15"/>
  <c r="Z137" i="15" s="1"/>
  <c r="AJ195" i="11"/>
  <c r="AJ195" i="15"/>
  <c r="AI441" i="15"/>
  <c r="AB440" i="15"/>
  <c r="Z441" i="15" s="1"/>
  <c r="AA440" i="15"/>
  <c r="Y441" i="15" s="1"/>
  <c r="AK165" i="21"/>
  <c r="AH349" i="18"/>
  <c r="AH379" i="21"/>
  <c r="AE319" i="11"/>
  <c r="AJ319" i="11" s="1"/>
  <c r="AE379" i="11"/>
  <c r="AJ379" i="11" s="1"/>
  <c r="AF379" i="11"/>
  <c r="AB379" i="11"/>
  <c r="Z380" i="11" s="1"/>
  <c r="AI9" i="18"/>
  <c r="AJ379" i="21"/>
  <c r="T167" i="21"/>
  <c r="U167" i="21" s="1"/>
  <c r="AG167" i="21" s="1"/>
  <c r="AH195" i="15"/>
  <c r="AD8" i="18"/>
  <c r="AF136" i="15"/>
  <c r="AD136" i="15"/>
  <c r="T137" i="15"/>
  <c r="U137" i="15" s="1"/>
  <c r="AG137" i="15" s="1"/>
  <c r="T320" i="11"/>
  <c r="U320" i="11" s="1"/>
  <c r="AG320" i="11" s="1"/>
  <c r="AA136" i="15"/>
  <c r="Y137" i="15" s="1"/>
  <c r="AH379" i="18"/>
  <c r="AD166" i="21"/>
  <c r="AJ349" i="18"/>
  <c r="AE166" i="21"/>
  <c r="AF166" i="21"/>
  <c r="AB166" i="21"/>
  <c r="Z167" i="21" s="1"/>
  <c r="AA166" i="21"/>
  <c r="Y167" i="21" s="1"/>
  <c r="AE166" i="15"/>
  <c r="AE349" i="15"/>
  <c r="T350" i="15"/>
  <c r="U350" i="15" s="1"/>
  <c r="AG350" i="15" s="1"/>
  <c r="V380" i="18"/>
  <c r="W380" i="18" s="1"/>
  <c r="AE380" i="18" s="1"/>
  <c r="V380" i="21"/>
  <c r="W380" i="21" s="1"/>
  <c r="AE380" i="21" s="1"/>
  <c r="V196" i="11"/>
  <c r="W196" i="11" s="1"/>
  <c r="AF196" i="11" s="1"/>
  <c r="V319" i="15"/>
  <c r="W319" i="15" s="1"/>
  <c r="AA319" i="15" s="1"/>
  <c r="Y320" i="15" s="1"/>
  <c r="T380" i="11"/>
  <c r="U380" i="11" s="1"/>
  <c r="AG380" i="11" s="1"/>
  <c r="AF349" i="15"/>
  <c r="AF440" i="15"/>
  <c r="AI380" i="11"/>
  <c r="AI350" i="15"/>
  <c r="AA349" i="15"/>
  <c r="Y350" i="15" s="1"/>
  <c r="AD440" i="15"/>
  <c r="AE440" i="15"/>
  <c r="V8" i="15"/>
  <c r="W8" i="15" s="1"/>
  <c r="AB8" i="15" s="1"/>
  <c r="Z9" i="15" s="1"/>
  <c r="AE136" i="15"/>
  <c r="V196" i="15"/>
  <c r="W196" i="15" s="1"/>
  <c r="T197" i="15" s="1"/>
  <c r="V350" i="18"/>
  <c r="W350" i="18" s="1"/>
  <c r="AI351" i="18" s="1"/>
  <c r="AB319" i="11"/>
  <c r="Z320" i="11" s="1"/>
  <c r="T167" i="15"/>
  <c r="U167" i="15" s="1"/>
  <c r="AG167" i="15" s="1"/>
  <c r="AD441" i="18"/>
  <c r="T442" i="18"/>
  <c r="AB441" i="18"/>
  <c r="Z442" i="18" s="1"/>
  <c r="AF441" i="18"/>
  <c r="AA441" i="18"/>
  <c r="Y442" i="18" s="1"/>
  <c r="AI442" i="18"/>
  <c r="AE441" i="18"/>
  <c r="U167" i="18"/>
  <c r="AG167" i="18" s="1"/>
  <c r="U137" i="18"/>
  <c r="AG137" i="18" s="1"/>
  <c r="V319" i="21"/>
  <c r="W319" i="21" s="1"/>
  <c r="U197" i="21"/>
  <c r="AG197" i="21" s="1"/>
  <c r="AA319" i="11"/>
  <c r="Y320" i="11" s="1"/>
  <c r="AB166" i="15"/>
  <c r="Z167" i="15" s="1"/>
  <c r="AH166" i="18"/>
  <c r="AI320" i="11"/>
  <c r="AA166" i="15"/>
  <c r="Y167" i="15" s="1"/>
  <c r="AE196" i="18"/>
  <c r="AB196" i="18"/>
  <c r="Z197" i="18" s="1"/>
  <c r="AD196" i="18"/>
  <c r="AI197" i="18"/>
  <c r="AF196" i="18"/>
  <c r="T197" i="18"/>
  <c r="AA196" i="18"/>
  <c r="Y197" i="18" s="1"/>
  <c r="AH440" i="21"/>
  <c r="AJ440" i="21"/>
  <c r="U320" i="18"/>
  <c r="AG320" i="18" s="1"/>
  <c r="AH196" i="21"/>
  <c r="AJ196" i="21"/>
  <c r="U441" i="21"/>
  <c r="AG441" i="21" s="1"/>
  <c r="AK318" i="21"/>
  <c r="AF319" i="11"/>
  <c r="AF166" i="15"/>
  <c r="AJ319" i="18"/>
  <c r="AH319" i="18"/>
  <c r="AH136" i="18"/>
  <c r="AJ136" i="18"/>
  <c r="AF349" i="21"/>
  <c r="AD349" i="21"/>
  <c r="AB349" i="21"/>
  <c r="Z350" i="21" s="1"/>
  <c r="AI350" i="21"/>
  <c r="AA349" i="21"/>
  <c r="Y350" i="21" s="1"/>
  <c r="T350" i="21"/>
  <c r="AE349" i="21"/>
  <c r="AH136" i="21"/>
  <c r="AJ136" i="21"/>
  <c r="V166" i="11"/>
  <c r="W166" i="11" s="1"/>
  <c r="AA166" i="11" s="1"/>
  <c r="Y167" i="11" s="1"/>
  <c r="V379" i="15"/>
  <c r="W379" i="15" s="1"/>
  <c r="AD379" i="15" s="1"/>
  <c r="U137" i="21"/>
  <c r="AG137" i="21" s="1"/>
  <c r="AJ166" i="18"/>
  <c r="AD349" i="11"/>
  <c r="AF349" i="11"/>
  <c r="AB349" i="11"/>
  <c r="Z350" i="11" s="1"/>
  <c r="AE349" i="11"/>
  <c r="T350" i="11"/>
  <c r="AI350" i="11"/>
  <c r="AA349" i="11"/>
  <c r="Y350" i="11" s="1"/>
  <c r="AE136" i="11"/>
  <c r="AI137" i="11"/>
  <c r="AB136" i="11"/>
  <c r="Z137" i="11" s="1"/>
  <c r="AA136" i="11"/>
  <c r="Y137" i="11" s="1"/>
  <c r="AD136" i="11"/>
  <c r="T137" i="11"/>
  <c r="AF136" i="11"/>
  <c r="AK7" i="15"/>
  <c r="AH8" i="21"/>
  <c r="AJ8" i="21"/>
  <c r="AK378" i="15"/>
  <c r="U8" i="11"/>
  <c r="AG8" i="11" s="1"/>
  <c r="U9" i="21"/>
  <c r="AG9" i="21" s="1"/>
  <c r="U441" i="15"/>
  <c r="AG441" i="15" s="1"/>
  <c r="AH7" i="11"/>
  <c r="AJ7" i="11"/>
  <c r="AF440" i="11"/>
  <c r="T441" i="11"/>
  <c r="AE440" i="11"/>
  <c r="AB440" i="11"/>
  <c r="Z441" i="11" s="1"/>
  <c r="AD440" i="11"/>
  <c r="AI441" i="11"/>
  <c r="AA440" i="11"/>
  <c r="Y441" i="11" s="1"/>
  <c r="AK195" i="15" l="1"/>
  <c r="AJ136" i="15"/>
  <c r="AK165" i="11"/>
  <c r="AK195" i="11"/>
  <c r="AI197" i="11"/>
  <c r="AK379" i="18"/>
  <c r="AB196" i="11"/>
  <c r="Z197" i="11" s="1"/>
  <c r="AH319" i="11"/>
  <c r="AK319" i="11" s="1"/>
  <c r="AH379" i="11"/>
  <c r="AK379" i="11" s="1"/>
  <c r="AJ8" i="18"/>
  <c r="AA196" i="11"/>
  <c r="Y197" i="11" s="1"/>
  <c r="T320" i="15"/>
  <c r="U320" i="15" s="1"/>
  <c r="AG320" i="15" s="1"/>
  <c r="AH8" i="18"/>
  <c r="AJ166" i="15"/>
  <c r="AE196" i="11"/>
  <c r="AK349" i="18"/>
  <c r="AD319" i="15"/>
  <c r="AB319" i="15"/>
  <c r="Z320" i="15" s="1"/>
  <c r="AI197" i="15"/>
  <c r="AA8" i="15"/>
  <c r="Y9" i="15" s="1"/>
  <c r="AJ349" i="15"/>
  <c r="AB196" i="15"/>
  <c r="Z197" i="15" s="1"/>
  <c r="AE196" i="15"/>
  <c r="AK379" i="21"/>
  <c r="AD196" i="11"/>
  <c r="AH166" i="15"/>
  <c r="AH349" i="15"/>
  <c r="AF8" i="15"/>
  <c r="AI9" i="15"/>
  <c r="AH440" i="15"/>
  <c r="AH136" i="15"/>
  <c r="AJ166" i="21"/>
  <c r="AE350" i="18"/>
  <c r="AD8" i="15"/>
  <c r="T9" i="15"/>
  <c r="U9" i="15" s="1"/>
  <c r="AG9" i="15" s="1"/>
  <c r="AE8" i="15"/>
  <c r="AE319" i="15"/>
  <c r="AH166" i="21"/>
  <c r="AB380" i="21"/>
  <c r="Z381" i="21" s="1"/>
  <c r="AA380" i="21"/>
  <c r="Y381" i="21" s="1"/>
  <c r="AJ440" i="15"/>
  <c r="AD380" i="21"/>
  <c r="AJ380" i="21" s="1"/>
  <c r="AF319" i="15"/>
  <c r="AI320" i="15"/>
  <c r="T197" i="11"/>
  <c r="U197" i="11" s="1"/>
  <c r="AG197" i="11" s="1"/>
  <c r="AA196" i="15"/>
  <c r="Y197" i="15" s="1"/>
  <c r="AB380" i="18"/>
  <c r="Z381" i="18" s="1"/>
  <c r="AD196" i="15"/>
  <c r="AF196" i="15"/>
  <c r="AI381" i="21"/>
  <c r="AF380" i="21"/>
  <c r="AA380" i="18"/>
  <c r="Y381" i="18" s="1"/>
  <c r="AF380" i="18"/>
  <c r="T381" i="21"/>
  <c r="U381" i="21" s="1"/>
  <c r="AG381" i="21" s="1"/>
  <c r="AD380" i="18"/>
  <c r="AJ380" i="18" s="1"/>
  <c r="T381" i="18"/>
  <c r="U381" i="18" s="1"/>
  <c r="AG381" i="18" s="1"/>
  <c r="AI381" i="18"/>
  <c r="AE379" i="15"/>
  <c r="AJ379" i="15" s="1"/>
  <c r="AA350" i="18"/>
  <c r="Y351" i="18" s="1"/>
  <c r="AD350" i="18"/>
  <c r="AB379" i="15"/>
  <c r="Z380" i="15" s="1"/>
  <c r="T351" i="18"/>
  <c r="U351" i="18" s="1"/>
  <c r="AG351" i="18" s="1"/>
  <c r="AF350" i="18"/>
  <c r="AI380" i="15"/>
  <c r="AB350" i="18"/>
  <c r="Z351" i="18" s="1"/>
  <c r="V9" i="18"/>
  <c r="W9" i="18" s="1"/>
  <c r="AA9" i="18" s="1"/>
  <c r="Y10" i="18" s="1"/>
  <c r="V9" i="21"/>
  <c r="W9" i="21" s="1"/>
  <c r="AD9" i="21" s="1"/>
  <c r="AF166" i="11"/>
  <c r="V137" i="18"/>
  <c r="W137" i="18" s="1"/>
  <c r="AB137" i="18" s="1"/>
  <c r="Z138" i="18" s="1"/>
  <c r="V167" i="18"/>
  <c r="W167" i="18" s="1"/>
  <c r="AB167" i="18" s="1"/>
  <c r="Z168" i="18" s="1"/>
  <c r="V320" i="18"/>
  <c r="W320" i="18" s="1"/>
  <c r="AA320" i="18" s="1"/>
  <c r="Y321" i="18" s="1"/>
  <c r="V197" i="21"/>
  <c r="W197" i="21" s="1"/>
  <c r="AF197" i="21" s="1"/>
  <c r="V380" i="11"/>
  <c r="W380" i="11" s="1"/>
  <c r="AF380" i="11" s="1"/>
  <c r="V167" i="15"/>
  <c r="W167" i="15" s="1"/>
  <c r="AE167" i="15" s="1"/>
  <c r="V441" i="21"/>
  <c r="W441" i="21" s="1"/>
  <c r="AI442" i="21" s="1"/>
  <c r="T380" i="15"/>
  <c r="U380" i="15" s="1"/>
  <c r="AG380" i="15" s="1"/>
  <c r="AB166" i="11"/>
  <c r="Z167" i="11" s="1"/>
  <c r="AA379" i="15"/>
  <c r="Y380" i="15" s="1"/>
  <c r="AE166" i="11"/>
  <c r="V137" i="21"/>
  <c r="W137" i="21" s="1"/>
  <c r="AH349" i="21"/>
  <c r="AJ349" i="21"/>
  <c r="AH196" i="18"/>
  <c r="AJ196" i="18"/>
  <c r="AK166" i="18"/>
  <c r="AK136" i="21"/>
  <c r="V167" i="21"/>
  <c r="W167" i="21" s="1"/>
  <c r="U442" i="18"/>
  <c r="AG442" i="18" s="1"/>
  <c r="T167" i="11"/>
  <c r="U167" i="11" s="1"/>
  <c r="AG167" i="11" s="1"/>
  <c r="V441" i="15"/>
  <c r="W441" i="15" s="1"/>
  <c r="AE441" i="15" s="1"/>
  <c r="AF379" i="15"/>
  <c r="AD166" i="11"/>
  <c r="V137" i="15"/>
  <c r="W137" i="15" s="1"/>
  <c r="AI138" i="15" s="1"/>
  <c r="U350" i="21"/>
  <c r="AG350" i="21" s="1"/>
  <c r="AH441" i="18"/>
  <c r="AJ441" i="18"/>
  <c r="AI167" i="11"/>
  <c r="U197" i="18"/>
  <c r="AG197" i="18" s="1"/>
  <c r="AI320" i="21"/>
  <c r="AF319" i="21"/>
  <c r="T320" i="21"/>
  <c r="AB319" i="21"/>
  <c r="Z320" i="21" s="1"/>
  <c r="AA319" i="21"/>
  <c r="Y320" i="21" s="1"/>
  <c r="AE319" i="21"/>
  <c r="AD319" i="21"/>
  <c r="AK440" i="21"/>
  <c r="AK319" i="18"/>
  <c r="AK136" i="18"/>
  <c r="AK196" i="21"/>
  <c r="U137" i="11"/>
  <c r="AG137" i="11" s="1"/>
  <c r="V320" i="11"/>
  <c r="W320" i="11" s="1"/>
  <c r="AH136" i="11"/>
  <c r="AJ136" i="11"/>
  <c r="AK8" i="21"/>
  <c r="U441" i="11"/>
  <c r="AG441" i="11" s="1"/>
  <c r="U350" i="11"/>
  <c r="AG350" i="11" s="1"/>
  <c r="AH440" i="11"/>
  <c r="AJ440" i="11"/>
  <c r="AJ349" i="11"/>
  <c r="U197" i="15"/>
  <c r="AG197" i="15" s="1"/>
  <c r="AK7" i="11"/>
  <c r="V350" i="15"/>
  <c r="W350" i="15" s="1"/>
  <c r="V8" i="11"/>
  <c r="W8" i="11" s="1"/>
  <c r="AH349" i="11"/>
  <c r="AK136" i="15" l="1"/>
  <c r="AA167" i="15"/>
  <c r="Y168" i="15" s="1"/>
  <c r="AB167" i="15"/>
  <c r="Z168" i="15" s="1"/>
  <c r="AK8" i="18"/>
  <c r="AK166" i="15"/>
  <c r="AK349" i="15"/>
  <c r="AI381" i="11"/>
  <c r="AH196" i="11"/>
  <c r="AB380" i="11"/>
  <c r="Z381" i="11" s="1"/>
  <c r="AD9" i="18"/>
  <c r="AF9" i="18"/>
  <c r="AI10" i="18"/>
  <c r="AB9" i="18"/>
  <c r="Z10" i="18" s="1"/>
  <c r="AE9" i="18"/>
  <c r="AF167" i="15"/>
  <c r="AD167" i="15"/>
  <c r="AJ167" i="15" s="1"/>
  <c r="T10" i="18"/>
  <c r="U10" i="18" s="1"/>
  <c r="AG10" i="18" s="1"/>
  <c r="AI168" i="15"/>
  <c r="T168" i="15"/>
  <c r="U168" i="15" s="1"/>
  <c r="AG168" i="15" s="1"/>
  <c r="AA9" i="21"/>
  <c r="Y10" i="21" s="1"/>
  <c r="AJ319" i="15"/>
  <c r="AI10" i="21"/>
  <c r="AE9" i="21"/>
  <c r="AJ9" i="21" s="1"/>
  <c r="AJ196" i="15"/>
  <c r="AB9" i="21"/>
  <c r="Z10" i="21" s="1"/>
  <c r="AF9" i="21"/>
  <c r="T10" i="21"/>
  <c r="U10" i="21" s="1"/>
  <c r="AG10" i="21" s="1"/>
  <c r="AJ196" i="11"/>
  <c r="AJ8" i="15"/>
  <c r="AK440" i="15"/>
  <c r="T381" i="11"/>
  <c r="U381" i="11" s="1"/>
  <c r="AG381" i="11" s="1"/>
  <c r="AA380" i="11"/>
  <c r="Y381" i="11" s="1"/>
  <c r="AH379" i="15"/>
  <c r="AK379" i="15" s="1"/>
  <c r="AD380" i="11"/>
  <c r="AH8" i="15"/>
  <c r="AH319" i="15"/>
  <c r="AJ350" i="18"/>
  <c r="AK166" i="21"/>
  <c r="AE380" i="11"/>
  <c r="AH380" i="21"/>
  <c r="AK380" i="21" s="1"/>
  <c r="AF137" i="15"/>
  <c r="T138" i="15"/>
  <c r="U138" i="15" s="1"/>
  <c r="AG138" i="15" s="1"/>
  <c r="AH196" i="15"/>
  <c r="AI198" i="21"/>
  <c r="AB137" i="15"/>
  <c r="Z138" i="15" s="1"/>
  <c r="T321" i="18"/>
  <c r="U321" i="18" s="1"/>
  <c r="AG321" i="18" s="1"/>
  <c r="AI138" i="18"/>
  <c r="AD197" i="21"/>
  <c r="T198" i="21"/>
  <c r="U198" i="21" s="1"/>
  <c r="AG198" i="21" s="1"/>
  <c r="AH380" i="18"/>
  <c r="AK380" i="18" s="1"/>
  <c r="AE137" i="18"/>
  <c r="T138" i="18"/>
  <c r="U138" i="18" s="1"/>
  <c r="AG138" i="18" s="1"/>
  <c r="AD320" i="18"/>
  <c r="AH350" i="18"/>
  <c r="AH166" i="11"/>
  <c r="AA441" i="21"/>
  <c r="Y442" i="21" s="1"/>
  <c r="AB197" i="21"/>
  <c r="Z198" i="21" s="1"/>
  <c r="AA197" i="21"/>
  <c r="Y198" i="21" s="1"/>
  <c r="AE197" i="21"/>
  <c r="AJ166" i="11"/>
  <c r="AF137" i="18"/>
  <c r="AF441" i="21"/>
  <c r="AD137" i="18"/>
  <c r="T442" i="21"/>
  <c r="U442" i="21" s="1"/>
  <c r="AG442" i="21" s="1"/>
  <c r="AI321" i="18"/>
  <c r="V9" i="15"/>
  <c r="W9" i="15" s="1"/>
  <c r="AA137" i="18"/>
  <c r="Y138" i="18" s="1"/>
  <c r="AB320" i="18"/>
  <c r="Z321" i="18" s="1"/>
  <c r="AA167" i="18"/>
  <c r="Y168" i="18" s="1"/>
  <c r="T168" i="18"/>
  <c r="U168" i="18" s="1"/>
  <c r="AG168" i="18" s="1"/>
  <c r="AE441" i="21"/>
  <c r="AD441" i="21"/>
  <c r="AE167" i="18"/>
  <c r="AD441" i="15"/>
  <c r="AJ441" i="15" s="1"/>
  <c r="AF167" i="18"/>
  <c r="AA441" i="15"/>
  <c r="Y442" i="15" s="1"/>
  <c r="AD167" i="18"/>
  <c r="AI168" i="18"/>
  <c r="AB441" i="21"/>
  <c r="Z442" i="21" s="1"/>
  <c r="AB441" i="15"/>
  <c r="Z442" i="15" s="1"/>
  <c r="AI442" i="15"/>
  <c r="AE320" i="18"/>
  <c r="AF320" i="18"/>
  <c r="V320" i="15"/>
  <c r="W320" i="15" s="1"/>
  <c r="AD320" i="15" s="1"/>
  <c r="AA137" i="15"/>
  <c r="Y138" i="15" s="1"/>
  <c r="V197" i="11"/>
  <c r="W197" i="11" s="1"/>
  <c r="T198" i="11" s="1"/>
  <c r="AK441" i="18"/>
  <c r="V381" i="21"/>
  <c r="W381" i="21" s="1"/>
  <c r="AE381" i="21" s="1"/>
  <c r="AE137" i="15"/>
  <c r="V351" i="18"/>
  <c r="W351" i="18" s="1"/>
  <c r="AI352" i="18" s="1"/>
  <c r="AD137" i="15"/>
  <c r="AF441" i="15"/>
  <c r="T442" i="15"/>
  <c r="U442" i="15" s="1"/>
  <c r="AG442" i="15" s="1"/>
  <c r="V442" i="18"/>
  <c r="W442" i="18" s="1"/>
  <c r="AE442" i="18" s="1"/>
  <c r="V350" i="21"/>
  <c r="W350" i="21" s="1"/>
  <c r="AB167" i="21"/>
  <c r="Z168" i="21" s="1"/>
  <c r="T168" i="21"/>
  <c r="AA167" i="21"/>
  <c r="Y168" i="21" s="1"/>
  <c r="AF167" i="21"/>
  <c r="AD167" i="21"/>
  <c r="AI168" i="21"/>
  <c r="AE167" i="21"/>
  <c r="AH319" i="21"/>
  <c r="AJ319" i="21"/>
  <c r="V441" i="11"/>
  <c r="W441" i="11" s="1"/>
  <c r="AF441" i="11" s="1"/>
  <c r="V197" i="18"/>
  <c r="W197" i="18" s="1"/>
  <c r="AK196" i="18"/>
  <c r="AK349" i="21"/>
  <c r="U320" i="21"/>
  <c r="AG320" i="21" s="1"/>
  <c r="V381" i="18"/>
  <c r="W381" i="18" s="1"/>
  <c r="AB137" i="21"/>
  <c r="Z138" i="21" s="1"/>
  <c r="AA137" i="21"/>
  <c r="Y138" i="21" s="1"/>
  <c r="AI138" i="21"/>
  <c r="T138" i="21"/>
  <c r="AF137" i="21"/>
  <c r="AE137" i="21"/>
  <c r="AD137" i="21"/>
  <c r="V167" i="11"/>
  <c r="W167" i="11" s="1"/>
  <c r="V350" i="11"/>
  <c r="W350" i="11" s="1"/>
  <c r="AK440" i="11"/>
  <c r="V197" i="15"/>
  <c r="W197" i="15" s="1"/>
  <c r="V380" i="15"/>
  <c r="W380" i="15" s="1"/>
  <c r="AI9" i="11"/>
  <c r="AA8" i="11"/>
  <c r="Y9" i="11" s="1"/>
  <c r="T9" i="11"/>
  <c r="AE8" i="11"/>
  <c r="AD8" i="11"/>
  <c r="AF8" i="11"/>
  <c r="AB8" i="11"/>
  <c r="Z9" i="11" s="1"/>
  <c r="T351" i="15"/>
  <c r="AF350" i="15"/>
  <c r="AE350" i="15"/>
  <c r="AB350" i="15"/>
  <c r="Z351" i="15" s="1"/>
  <c r="AD350" i="15"/>
  <c r="AI351" i="15"/>
  <c r="AA350" i="15"/>
  <c r="Y351" i="15" s="1"/>
  <c r="AK136" i="11"/>
  <c r="V137" i="11"/>
  <c r="W137" i="11" s="1"/>
  <c r="AK349" i="11"/>
  <c r="AI321" i="11"/>
  <c r="AE320" i="11"/>
  <c r="AD320" i="11"/>
  <c r="T321" i="11"/>
  <c r="AF320" i="11"/>
  <c r="AA320" i="11"/>
  <c r="Y321" i="11" s="1"/>
  <c r="AB320" i="11"/>
  <c r="Z321" i="11" s="1"/>
  <c r="AI10" i="15" l="1"/>
  <c r="AF9" i="15"/>
  <c r="AH167" i="15"/>
  <c r="AK167" i="15" s="1"/>
  <c r="AH380" i="11"/>
  <c r="AK196" i="11"/>
  <c r="AH9" i="18"/>
  <c r="AJ380" i="11"/>
  <c r="AJ9" i="18"/>
  <c r="AK196" i="15"/>
  <c r="AK319" i="15"/>
  <c r="AB197" i="11"/>
  <c r="Z198" i="11" s="1"/>
  <c r="AH9" i="21"/>
  <c r="AK9" i="21" s="1"/>
  <c r="AK8" i="15"/>
  <c r="AK350" i="18"/>
  <c r="T10" i="15"/>
  <c r="U10" i="15" s="1"/>
  <c r="AG10" i="15" s="1"/>
  <c r="AE441" i="11"/>
  <c r="AB9" i="15"/>
  <c r="Z10" i="15" s="1"/>
  <c r="AA9" i="15"/>
  <c r="Y10" i="15" s="1"/>
  <c r="AD9" i="15"/>
  <c r="AH137" i="18"/>
  <c r="AB320" i="15"/>
  <c r="Z321" i="15" s="1"/>
  <c r="AH197" i="21"/>
  <c r="AI198" i="11"/>
  <c r="AE197" i="11"/>
  <c r="AH441" i="15"/>
  <c r="AK441" i="15" s="1"/>
  <c r="AJ441" i="21"/>
  <c r="AK166" i="11"/>
  <c r="AI442" i="11"/>
  <c r="AJ197" i="21"/>
  <c r="AJ137" i="18"/>
  <c r="T382" i="21"/>
  <c r="U382" i="21" s="1"/>
  <c r="AG382" i="21" s="1"/>
  <c r="AH320" i="18"/>
  <c r="AE9" i="15"/>
  <c r="AD381" i="21"/>
  <c r="AJ381" i="21" s="1"/>
  <c r="AJ320" i="18"/>
  <c r="AE320" i="15"/>
  <c r="AJ320" i="15" s="1"/>
  <c r="AB351" i="18"/>
  <c r="Z352" i="18" s="1"/>
  <c r="T321" i="15"/>
  <c r="U321" i="15" s="1"/>
  <c r="AG321" i="15" s="1"/>
  <c r="AD351" i="18"/>
  <c r="AI321" i="15"/>
  <c r="AF197" i="11"/>
  <c r="AD197" i="11"/>
  <c r="AI382" i="21"/>
  <c r="AA197" i="11"/>
  <c r="Y198" i="11" s="1"/>
  <c r="AH137" i="15"/>
  <c r="AJ167" i="18"/>
  <c r="AD442" i="18"/>
  <c r="AJ442" i="18" s="1"/>
  <c r="AH441" i="21"/>
  <c r="AA441" i="11"/>
  <c r="Y442" i="11" s="1"/>
  <c r="AJ137" i="15"/>
  <c r="T352" i="18"/>
  <c r="U352" i="18" s="1"/>
  <c r="AG352" i="18" s="1"/>
  <c r="AH167" i="18"/>
  <c r="T442" i="11"/>
  <c r="U442" i="11" s="1"/>
  <c r="AG442" i="11" s="1"/>
  <c r="V138" i="18"/>
  <c r="W138" i="18" s="1"/>
  <c r="AF138" i="18" s="1"/>
  <c r="AF381" i="21"/>
  <c r="AB441" i="11"/>
  <c r="Z442" i="11" s="1"/>
  <c r="AA381" i="21"/>
  <c r="Y382" i="21" s="1"/>
  <c r="AF442" i="18"/>
  <c r="AA320" i="15"/>
  <c r="Y321" i="15" s="1"/>
  <c r="AF351" i="18"/>
  <c r="AD441" i="11"/>
  <c r="AF320" i="15"/>
  <c r="V10" i="21"/>
  <c r="W10" i="21" s="1"/>
  <c r="AD10" i="21" s="1"/>
  <c r="V381" i="11"/>
  <c r="W381" i="11" s="1"/>
  <c r="AE381" i="11" s="1"/>
  <c r="AA351" i="18"/>
  <c r="Y352" i="18" s="1"/>
  <c r="AE351" i="18"/>
  <c r="T443" i="18"/>
  <c r="U443" i="18" s="1"/>
  <c r="AG443" i="18" s="1"/>
  <c r="V442" i="15"/>
  <c r="W442" i="15" s="1"/>
  <c r="AB442" i="15" s="1"/>
  <c r="Z443" i="15" s="1"/>
  <c r="V10" i="18"/>
  <c r="W10" i="18" s="1"/>
  <c r="AD10" i="18" s="1"/>
  <c r="AA442" i="18"/>
  <c r="Y443" i="18" s="1"/>
  <c r="AB381" i="21"/>
  <c r="Z382" i="21" s="1"/>
  <c r="AB442" i="18"/>
  <c r="Z443" i="18" s="1"/>
  <c r="V442" i="21"/>
  <c r="W442" i="21" s="1"/>
  <c r="AA442" i="21" s="1"/>
  <c r="Y443" i="21" s="1"/>
  <c r="AI443" i="18"/>
  <c r="V168" i="15"/>
  <c r="W168" i="15" s="1"/>
  <c r="AD168" i="15" s="1"/>
  <c r="V168" i="18"/>
  <c r="W168" i="18" s="1"/>
  <c r="V198" i="21"/>
  <c r="W198" i="21" s="1"/>
  <c r="U168" i="21"/>
  <c r="AG168" i="21" s="1"/>
  <c r="U138" i="21"/>
  <c r="AG138" i="21" s="1"/>
  <c r="V321" i="18"/>
  <c r="W321" i="18" s="1"/>
  <c r="AI382" i="18"/>
  <c r="T382" i="18"/>
  <c r="AA381" i="18"/>
  <c r="Y382" i="18" s="1"/>
  <c r="AD381" i="18"/>
  <c r="AF381" i="18"/>
  <c r="AE381" i="18"/>
  <c r="AB381" i="18"/>
  <c r="Z382" i="18" s="1"/>
  <c r="AK319" i="21"/>
  <c r="T351" i="21"/>
  <c r="AF350" i="21"/>
  <c r="AD350" i="21"/>
  <c r="AE350" i="21"/>
  <c r="AI351" i="21"/>
  <c r="AB350" i="21"/>
  <c r="Z351" i="21" s="1"/>
  <c r="AA350" i="21"/>
  <c r="Y351" i="21" s="1"/>
  <c r="V320" i="21"/>
  <c r="W320" i="21" s="1"/>
  <c r="AB197" i="18"/>
  <c r="Z198" i="18" s="1"/>
  <c r="AA197" i="18"/>
  <c r="Y198" i="18" s="1"/>
  <c r="T198" i="18"/>
  <c r="AD197" i="18"/>
  <c r="AF197" i="18"/>
  <c r="AE197" i="18"/>
  <c r="AI198" i="18"/>
  <c r="AH167" i="21"/>
  <c r="AJ167" i="21"/>
  <c r="AH137" i="21"/>
  <c r="AJ137" i="21"/>
  <c r="U9" i="11"/>
  <c r="AG9" i="11" s="1"/>
  <c r="AB350" i="11"/>
  <c r="Z351" i="11" s="1"/>
  <c r="AA350" i="11"/>
  <c r="Y351" i="11" s="1"/>
  <c r="AI351" i="11"/>
  <c r="AE350" i="11"/>
  <c r="T351" i="11"/>
  <c r="AF350" i="11"/>
  <c r="AD350" i="11"/>
  <c r="AA167" i="11"/>
  <c r="Y168" i="11" s="1"/>
  <c r="AF167" i="11"/>
  <c r="AI168" i="11"/>
  <c r="AE167" i="11"/>
  <c r="T168" i="11"/>
  <c r="AD167" i="11"/>
  <c r="AB167" i="11"/>
  <c r="Z168" i="11" s="1"/>
  <c r="AH350" i="15"/>
  <c r="AJ350" i="15"/>
  <c r="U321" i="11"/>
  <c r="AG321" i="11" s="1"/>
  <c r="AA380" i="15"/>
  <c r="Y381" i="15" s="1"/>
  <c r="AF380" i="15"/>
  <c r="AE380" i="15"/>
  <c r="T381" i="15"/>
  <c r="AD380" i="15"/>
  <c r="AI381" i="15"/>
  <c r="AB380" i="15"/>
  <c r="Z381" i="15" s="1"/>
  <c r="AH320" i="11"/>
  <c r="AJ320" i="11"/>
  <c r="AA137" i="11"/>
  <c r="Y138" i="11" s="1"/>
  <c r="AF137" i="11"/>
  <c r="AI138" i="11"/>
  <c r="AE137" i="11"/>
  <c r="T138" i="11"/>
  <c r="AD137" i="11"/>
  <c r="AB137" i="11"/>
  <c r="Z138" i="11" s="1"/>
  <c r="U198" i="11"/>
  <c r="AG198" i="11" s="1"/>
  <c r="AF197" i="15"/>
  <c r="AE197" i="15"/>
  <c r="AB197" i="15"/>
  <c r="Z198" i="15" s="1"/>
  <c r="AI198" i="15"/>
  <c r="AA197" i="15"/>
  <c r="Y198" i="15" s="1"/>
  <c r="AD197" i="15"/>
  <c r="T198" i="15"/>
  <c r="U351" i="15"/>
  <c r="AG351" i="15" s="1"/>
  <c r="V138" i="15"/>
  <c r="W138" i="15" s="1"/>
  <c r="AH8" i="11"/>
  <c r="AJ8" i="11"/>
  <c r="AK9" i="18" l="1"/>
  <c r="AK380" i="11"/>
  <c r="AA442" i="15"/>
  <c r="Y443" i="15" s="1"/>
  <c r="AH320" i="15"/>
  <c r="AK320" i="15" s="1"/>
  <c r="AI443" i="15"/>
  <c r="AF442" i="15"/>
  <c r="T443" i="15"/>
  <c r="U443" i="15" s="1"/>
  <c r="AG443" i="15" s="1"/>
  <c r="T11" i="18"/>
  <c r="U11" i="18" s="1"/>
  <c r="AG11" i="18" s="1"/>
  <c r="AJ197" i="11"/>
  <c r="AH441" i="11"/>
  <c r="AJ9" i="15"/>
  <c r="AH9" i="15"/>
  <c r="AE10" i="18"/>
  <c r="AJ10" i="18" s="1"/>
  <c r="T139" i="18"/>
  <c r="U139" i="18" s="1"/>
  <c r="AG139" i="18" s="1"/>
  <c r="AD442" i="15"/>
  <c r="AA10" i="18"/>
  <c r="Y11" i="18" s="1"/>
  <c r="AE442" i="15"/>
  <c r="AB10" i="18"/>
  <c r="Z11" i="18" s="1"/>
  <c r="AI11" i="18"/>
  <c r="T11" i="21"/>
  <c r="U11" i="21" s="1"/>
  <c r="AG11" i="21" s="1"/>
  <c r="AK197" i="21"/>
  <c r="AK137" i="18"/>
  <c r="AJ441" i="11"/>
  <c r="AB138" i="18"/>
  <c r="Z139" i="18" s="1"/>
  <c r="AI382" i="11"/>
  <c r="AK441" i="21"/>
  <c r="AA138" i="18"/>
  <c r="Y139" i="18" s="1"/>
  <c r="AI139" i="18"/>
  <c r="AE138" i="18"/>
  <c r="AA10" i="21"/>
  <c r="Y11" i="21" s="1"/>
  <c r="AK320" i="18"/>
  <c r="AF168" i="15"/>
  <c r="T169" i="15"/>
  <c r="U169" i="15" s="1"/>
  <c r="AG169" i="15" s="1"/>
  <c r="AI169" i="15"/>
  <c r="AE168" i="15"/>
  <c r="AJ168" i="15" s="1"/>
  <c r="AB168" i="15"/>
  <c r="Z169" i="15" s="1"/>
  <c r="AK137" i="15"/>
  <c r="AH197" i="11"/>
  <c r="AK167" i="18"/>
  <c r="T382" i="11"/>
  <c r="U382" i="11" s="1"/>
  <c r="AG382" i="11" s="1"/>
  <c r="AF381" i="11"/>
  <c r="AA381" i="11"/>
  <c r="Y382" i="11" s="1"/>
  <c r="AB381" i="11"/>
  <c r="Z382" i="11" s="1"/>
  <c r="AH381" i="21"/>
  <c r="AK381" i="21" s="1"/>
  <c r="AF10" i="18"/>
  <c r="AD381" i="11"/>
  <c r="AH442" i="18"/>
  <c r="AK442" i="18" s="1"/>
  <c r="AE10" i="21"/>
  <c r="AJ10" i="21" s="1"/>
  <c r="AA168" i="15"/>
  <c r="Y169" i="15" s="1"/>
  <c r="AI11" i="21"/>
  <c r="AD138" i="18"/>
  <c r="AF10" i="21"/>
  <c r="AB442" i="21"/>
  <c r="Z443" i="21" s="1"/>
  <c r="AH351" i="18"/>
  <c r="AK167" i="21"/>
  <c r="AI443" i="21"/>
  <c r="T443" i="21"/>
  <c r="U443" i="21" s="1"/>
  <c r="AG443" i="21" s="1"/>
  <c r="V168" i="21"/>
  <c r="W168" i="21" s="1"/>
  <c r="AD168" i="21" s="1"/>
  <c r="AF442" i="21"/>
  <c r="AD442" i="21"/>
  <c r="AB10" i="21"/>
  <c r="Z11" i="21" s="1"/>
  <c r="AE442" i="21"/>
  <c r="AJ351" i="18"/>
  <c r="V10" i="15"/>
  <c r="W10" i="15" s="1"/>
  <c r="AE10" i="15" s="1"/>
  <c r="V443" i="18"/>
  <c r="W443" i="18" s="1"/>
  <c r="AI444" i="18" s="1"/>
  <c r="V138" i="21"/>
  <c r="W138" i="21" s="1"/>
  <c r="AE138" i="21" s="1"/>
  <c r="V9" i="11"/>
  <c r="W9" i="11" s="1"/>
  <c r="AI10" i="11" s="1"/>
  <c r="V352" i="18"/>
  <c r="W352" i="18" s="1"/>
  <c r="T353" i="18" s="1"/>
  <c r="AK137" i="21"/>
  <c r="U351" i="21"/>
  <c r="AG351" i="21" s="1"/>
  <c r="U382" i="18"/>
  <c r="AG382" i="18" s="1"/>
  <c r="AE321" i="18"/>
  <c r="AF321" i="18"/>
  <c r="AB321" i="18"/>
  <c r="Z322" i="18" s="1"/>
  <c r="T322" i="18"/>
  <c r="AI322" i="18"/>
  <c r="AD321" i="18"/>
  <c r="AA321" i="18"/>
  <c r="Y322" i="18" s="1"/>
  <c r="AD198" i="21"/>
  <c r="AI199" i="21"/>
  <c r="AE198" i="21"/>
  <c r="T199" i="21"/>
  <c r="AF198" i="21"/>
  <c r="AA198" i="21"/>
  <c r="Y199" i="21" s="1"/>
  <c r="AB198" i="21"/>
  <c r="Z199" i="21" s="1"/>
  <c r="AA168" i="18"/>
  <c r="Y169" i="18" s="1"/>
  <c r="AD168" i="18"/>
  <c r="AI169" i="18"/>
  <c r="AF168" i="18"/>
  <c r="T169" i="18"/>
  <c r="AE168" i="18"/>
  <c r="AB168" i="18"/>
  <c r="Z169" i="18" s="1"/>
  <c r="AH197" i="18"/>
  <c r="AJ197" i="18"/>
  <c r="U198" i="18"/>
  <c r="AG198" i="18" s="1"/>
  <c r="AE320" i="21"/>
  <c r="AD320" i="21"/>
  <c r="T321" i="21"/>
  <c r="AF320" i="21"/>
  <c r="AB320" i="21"/>
  <c r="Z321" i="21" s="1"/>
  <c r="AI321" i="21"/>
  <c r="AA320" i="21"/>
  <c r="Y321" i="21" s="1"/>
  <c r="AH350" i="21"/>
  <c r="AJ350" i="21"/>
  <c r="AH381" i="18"/>
  <c r="AJ381" i="18"/>
  <c r="V382" i="21"/>
  <c r="W382" i="21" s="1"/>
  <c r="AK320" i="11"/>
  <c r="V198" i="11"/>
  <c r="W198" i="11" s="1"/>
  <c r="V442" i="11"/>
  <c r="W442" i="11" s="1"/>
  <c r="U381" i="15"/>
  <c r="AG381" i="15" s="1"/>
  <c r="U198" i="15"/>
  <c r="AG198" i="15" s="1"/>
  <c r="AI139" i="15"/>
  <c r="AE138" i="15"/>
  <c r="AF138" i="15"/>
  <c r="AD138" i="15"/>
  <c r="AB138" i="15"/>
  <c r="Z139" i="15" s="1"/>
  <c r="AA138" i="15"/>
  <c r="Y139" i="15" s="1"/>
  <c r="T139" i="15"/>
  <c r="V351" i="15"/>
  <c r="W351" i="15" s="1"/>
  <c r="AH197" i="15"/>
  <c r="AJ197" i="15"/>
  <c r="AH137" i="11"/>
  <c r="AJ137" i="11"/>
  <c r="AK350" i="15"/>
  <c r="AH350" i="11"/>
  <c r="AJ350" i="11"/>
  <c r="AH167" i="11"/>
  <c r="AJ167" i="11"/>
  <c r="U351" i="11"/>
  <c r="AG351" i="11" s="1"/>
  <c r="U138" i="11"/>
  <c r="AG138" i="11" s="1"/>
  <c r="V321" i="11"/>
  <c r="W321" i="11" s="1"/>
  <c r="U168" i="11"/>
  <c r="AG168" i="11" s="1"/>
  <c r="AK8" i="11"/>
  <c r="V321" i="15"/>
  <c r="W321" i="15" s="1"/>
  <c r="AH380" i="15"/>
  <c r="AJ380" i="15"/>
  <c r="AH442" i="15" l="1"/>
  <c r="AJ442" i="15"/>
  <c r="AK441" i="11"/>
  <c r="AK9" i="15"/>
  <c r="AK197" i="11"/>
  <c r="AH10" i="18"/>
  <c r="AK10" i="18" s="1"/>
  <c r="AH10" i="21"/>
  <c r="AK10" i="21" s="1"/>
  <c r="AD9" i="11"/>
  <c r="AD138" i="21"/>
  <c r="AJ138" i="21" s="1"/>
  <c r="T11" i="15"/>
  <c r="U11" i="15" s="1"/>
  <c r="AG11" i="15" s="1"/>
  <c r="AH138" i="18"/>
  <c r="AH168" i="15"/>
  <c r="AK168" i="15" s="1"/>
  <c r="AI11" i="15"/>
  <c r="AJ138" i="18"/>
  <c r="AB138" i="21"/>
  <c r="Z139" i="21" s="1"/>
  <c r="AB352" i="18"/>
  <c r="Z353" i="18" s="1"/>
  <c r="AA352" i="18"/>
  <c r="Y353" i="18" s="1"/>
  <c r="AI353" i="18"/>
  <c r="AH381" i="11"/>
  <c r="AD352" i="18"/>
  <c r="AE352" i="18"/>
  <c r="AF352" i="18"/>
  <c r="AJ381" i="11"/>
  <c r="T10" i="11"/>
  <c r="U10" i="11" s="1"/>
  <c r="AG10" i="11" s="1"/>
  <c r="AD10" i="15"/>
  <c r="AJ10" i="15" s="1"/>
  <c r="AA9" i="11"/>
  <c r="Y10" i="11" s="1"/>
  <c r="AA10" i="15"/>
  <c r="Y11" i="15" s="1"/>
  <c r="AE9" i="11"/>
  <c r="AF9" i="11"/>
  <c r="AB9" i="11"/>
  <c r="Z10" i="11" s="1"/>
  <c r="AF10" i="15"/>
  <c r="AB10" i="15"/>
  <c r="Z11" i="15" s="1"/>
  <c r="T169" i="21"/>
  <c r="U169" i="21" s="1"/>
  <c r="AG169" i="21" s="1"/>
  <c r="AK351" i="18"/>
  <c r="AF168" i="21"/>
  <c r="AH442" i="21"/>
  <c r="AJ442" i="21"/>
  <c r="AB168" i="21"/>
  <c r="Z169" i="21" s="1"/>
  <c r="AA168" i="21"/>
  <c r="Y169" i="21" s="1"/>
  <c r="AI139" i="21"/>
  <c r="AE443" i="18"/>
  <c r="AF138" i="21"/>
  <c r="AB443" i="18"/>
  <c r="Z444" i="18" s="1"/>
  <c r="AE168" i="21"/>
  <c r="AJ168" i="21" s="1"/>
  <c r="AF443" i="18"/>
  <c r="AA443" i="18"/>
  <c r="Y444" i="18" s="1"/>
  <c r="AI169" i="21"/>
  <c r="T444" i="18"/>
  <c r="U444" i="18" s="1"/>
  <c r="AG444" i="18" s="1"/>
  <c r="AD443" i="18"/>
  <c r="T139" i="21"/>
  <c r="U139" i="21" s="1"/>
  <c r="AG139" i="21" s="1"/>
  <c r="V139" i="18"/>
  <c r="W139" i="18" s="1"/>
  <c r="AE139" i="18" s="1"/>
  <c r="V382" i="18"/>
  <c r="W382" i="18" s="1"/>
  <c r="AI383" i="18" s="1"/>
  <c r="AA138" i="21"/>
  <c r="Y139" i="21" s="1"/>
  <c r="V11" i="18"/>
  <c r="W11" i="18" s="1"/>
  <c r="AA11" i="18" s="1"/>
  <c r="Y12" i="18" s="1"/>
  <c r="V198" i="18"/>
  <c r="W198" i="18" s="1"/>
  <c r="U199" i="21"/>
  <c r="AG199" i="21" s="1"/>
  <c r="AK381" i="18"/>
  <c r="U169" i="18"/>
  <c r="AG169" i="18" s="1"/>
  <c r="V381" i="15"/>
  <c r="W381" i="15" s="1"/>
  <c r="AE381" i="15" s="1"/>
  <c r="AH198" i="21"/>
  <c r="AJ198" i="21"/>
  <c r="AI383" i="21"/>
  <c r="T383" i="21"/>
  <c r="AE382" i="21"/>
  <c r="AB382" i="21"/>
  <c r="Z383" i="21" s="1"/>
  <c r="AD382" i="21"/>
  <c r="AA382" i="21"/>
  <c r="Y383" i="21" s="1"/>
  <c r="AF382" i="21"/>
  <c r="U353" i="18"/>
  <c r="AG353" i="18" s="1"/>
  <c r="AH168" i="18"/>
  <c r="AJ168" i="18"/>
  <c r="AK350" i="21"/>
  <c r="U321" i="21"/>
  <c r="AG321" i="21" s="1"/>
  <c r="AJ321" i="18"/>
  <c r="AH321" i="18"/>
  <c r="AH320" i="21"/>
  <c r="AJ320" i="21"/>
  <c r="V443" i="21"/>
  <c r="W443" i="21" s="1"/>
  <c r="AK197" i="18"/>
  <c r="U322" i="18"/>
  <c r="AG322" i="18" s="1"/>
  <c r="V351" i="21"/>
  <c r="W351" i="21" s="1"/>
  <c r="AK137" i="11"/>
  <c r="V168" i="11"/>
  <c r="W168" i="11" s="1"/>
  <c r="V351" i="11"/>
  <c r="W351" i="11" s="1"/>
  <c r="AF442" i="11"/>
  <c r="AE442" i="11"/>
  <c r="AI443" i="11"/>
  <c r="AD442" i="11"/>
  <c r="AB442" i="11"/>
  <c r="Z443" i="11" s="1"/>
  <c r="T443" i="11"/>
  <c r="AA442" i="11"/>
  <c r="Y443" i="11" s="1"/>
  <c r="V382" i="11"/>
  <c r="W382" i="11" s="1"/>
  <c r="AE198" i="11"/>
  <c r="T199" i="11"/>
  <c r="AF198" i="11"/>
  <c r="AB198" i="11"/>
  <c r="Z199" i="11" s="1"/>
  <c r="AI199" i="11"/>
  <c r="AD198" i="11"/>
  <c r="AA198" i="11"/>
  <c r="Y199" i="11" s="1"/>
  <c r="T322" i="15"/>
  <c r="AA321" i="15"/>
  <c r="Y322" i="15" s="1"/>
  <c r="AI322" i="15"/>
  <c r="AE321" i="15"/>
  <c r="AD321" i="15"/>
  <c r="AB321" i="15"/>
  <c r="Z322" i="15" s="1"/>
  <c r="AF321" i="15"/>
  <c r="U139" i="15"/>
  <c r="AG139" i="15" s="1"/>
  <c r="V198" i="15"/>
  <c r="W198" i="15" s="1"/>
  <c r="AK380" i="15"/>
  <c r="AK350" i="11"/>
  <c r="AA351" i="15"/>
  <c r="Y352" i="15" s="1"/>
  <c r="AI352" i="15"/>
  <c r="T352" i="15"/>
  <c r="AD351" i="15"/>
  <c r="AF351" i="15"/>
  <c r="AE351" i="15"/>
  <c r="AB351" i="15"/>
  <c r="Z352" i="15" s="1"/>
  <c r="AH138" i="15"/>
  <c r="AJ138" i="15"/>
  <c r="AK197" i="15"/>
  <c r="AB321" i="11"/>
  <c r="Z322" i="11" s="1"/>
  <c r="T322" i="11"/>
  <c r="AF321" i="11"/>
  <c r="AA321" i="11"/>
  <c r="Y322" i="11" s="1"/>
  <c r="AE321" i="11"/>
  <c r="AI322" i="11"/>
  <c r="AD321" i="11"/>
  <c r="V443" i="15"/>
  <c r="W443" i="15" s="1"/>
  <c r="V138" i="11"/>
  <c r="W138" i="11" s="1"/>
  <c r="AK167" i="11"/>
  <c r="V11" i="21"/>
  <c r="W11" i="21" s="1"/>
  <c r="V169" i="15"/>
  <c r="W169" i="15" s="1"/>
  <c r="AK442" i="15" l="1"/>
  <c r="AH10" i="15"/>
  <c r="AK10" i="15" s="1"/>
  <c r="AH138" i="21"/>
  <c r="AK138" i="21" s="1"/>
  <c r="AK381" i="11"/>
  <c r="AK138" i="18"/>
  <c r="AA382" i="18"/>
  <c r="Y383" i="18" s="1"/>
  <c r="AH352" i="18"/>
  <c r="AE11" i="18"/>
  <c r="AJ352" i="18"/>
  <c r="AI12" i="18"/>
  <c r="AF11" i="18"/>
  <c r="AK442" i="21"/>
  <c r="AH9" i="11"/>
  <c r="AF382" i="18"/>
  <c r="AJ9" i="11"/>
  <c r="AD382" i="18"/>
  <c r="AB11" i="18"/>
  <c r="Z12" i="18" s="1"/>
  <c r="AB382" i="18"/>
  <c r="Z383" i="18" s="1"/>
  <c r="T12" i="18"/>
  <c r="U12" i="18" s="1"/>
  <c r="AG12" i="18" s="1"/>
  <c r="AD11" i="18"/>
  <c r="AE382" i="18"/>
  <c r="AH443" i="18"/>
  <c r="AH168" i="21"/>
  <c r="AK168" i="21" s="1"/>
  <c r="AJ443" i="18"/>
  <c r="T140" i="18"/>
  <c r="U140" i="18" s="1"/>
  <c r="AG140" i="18" s="1"/>
  <c r="AI382" i="15"/>
  <c r="AK198" i="21"/>
  <c r="AD139" i="18"/>
  <c r="AJ139" i="18" s="1"/>
  <c r="AA139" i="18"/>
  <c r="Y140" i="18" s="1"/>
  <c r="V169" i="18"/>
  <c r="W169" i="18" s="1"/>
  <c r="AE169" i="18" s="1"/>
  <c r="AK320" i="21"/>
  <c r="AB381" i="15"/>
  <c r="Z382" i="15" s="1"/>
  <c r="T382" i="15"/>
  <c r="U382" i="15" s="1"/>
  <c r="AG382" i="15" s="1"/>
  <c r="AD381" i="15"/>
  <c r="AJ381" i="15" s="1"/>
  <c r="AF381" i="15"/>
  <c r="AA381" i="15"/>
  <c r="Y382" i="15" s="1"/>
  <c r="V199" i="21"/>
  <c r="W199" i="21" s="1"/>
  <c r="AI200" i="21" s="1"/>
  <c r="AI140" i="18"/>
  <c r="AK321" i="18"/>
  <c r="AB139" i="18"/>
  <c r="Z140" i="18" s="1"/>
  <c r="AF139" i="18"/>
  <c r="V139" i="21"/>
  <c r="W139" i="21" s="1"/>
  <c r="AD139" i="21" s="1"/>
  <c r="T383" i="18"/>
  <c r="U383" i="18" s="1"/>
  <c r="AG383" i="18" s="1"/>
  <c r="V139" i="15"/>
  <c r="W139" i="15" s="1"/>
  <c r="AA139" i="15" s="1"/>
  <c r="Y140" i="15" s="1"/>
  <c r="V10" i="11"/>
  <c r="W10" i="11" s="1"/>
  <c r="AA10" i="11" s="1"/>
  <c r="Y11" i="11" s="1"/>
  <c r="V353" i="18"/>
  <c r="W353" i="18" s="1"/>
  <c r="AF353" i="18" s="1"/>
  <c r="V444" i="18"/>
  <c r="W444" i="18" s="1"/>
  <c r="V169" i="21"/>
  <c r="W169" i="21" s="1"/>
  <c r="AI444" i="21"/>
  <c r="AF443" i="21"/>
  <c r="AA443" i="21"/>
  <c r="Y444" i="21" s="1"/>
  <c r="AE443" i="21"/>
  <c r="AB443" i="21"/>
  <c r="Z444" i="21" s="1"/>
  <c r="T444" i="21"/>
  <c r="AD443" i="21"/>
  <c r="AH382" i="21"/>
  <c r="AJ382" i="21"/>
  <c r="AK168" i="18"/>
  <c r="AD351" i="21"/>
  <c r="T352" i="21"/>
  <c r="AE351" i="21"/>
  <c r="AB351" i="21"/>
  <c r="Z352" i="21" s="1"/>
  <c r="AI352" i="21"/>
  <c r="AF351" i="21"/>
  <c r="AA351" i="21"/>
  <c r="Y352" i="21" s="1"/>
  <c r="U383" i="21"/>
  <c r="AG383" i="21" s="1"/>
  <c r="V11" i="15"/>
  <c r="W11" i="15" s="1"/>
  <c r="AD11" i="15" s="1"/>
  <c r="V322" i="18"/>
  <c r="W322" i="18" s="1"/>
  <c r="V321" i="21"/>
  <c r="W321" i="21" s="1"/>
  <c r="AF198" i="18"/>
  <c r="T199" i="18"/>
  <c r="AA198" i="18"/>
  <c r="Y199" i="18" s="1"/>
  <c r="AB198" i="18"/>
  <c r="Z199" i="18" s="1"/>
  <c r="AI199" i="18"/>
  <c r="AE198" i="18"/>
  <c r="AD198" i="18"/>
  <c r="AD351" i="11"/>
  <c r="AB351" i="11"/>
  <c r="Z352" i="11" s="1"/>
  <c r="T352" i="11"/>
  <c r="AA351" i="11"/>
  <c r="Y352" i="11" s="1"/>
  <c r="AF351" i="11"/>
  <c r="AE351" i="11"/>
  <c r="AI352" i="11"/>
  <c r="AH321" i="15"/>
  <c r="AJ321" i="15"/>
  <c r="AH198" i="11"/>
  <c r="AJ198" i="11"/>
  <c r="U443" i="11"/>
  <c r="AG443" i="11" s="1"/>
  <c r="AA168" i="11"/>
  <c r="Y169" i="11" s="1"/>
  <c r="AE168" i="11"/>
  <c r="AI169" i="11"/>
  <c r="AF168" i="11"/>
  <c r="AB168" i="11"/>
  <c r="Z169" i="11" s="1"/>
  <c r="T169" i="11"/>
  <c r="AD168" i="11"/>
  <c r="AD138" i="11"/>
  <c r="T139" i="11"/>
  <c r="AB138" i="11"/>
  <c r="Z139" i="11" s="1"/>
  <c r="AI139" i="11"/>
  <c r="AF138" i="11"/>
  <c r="AE138" i="11"/>
  <c r="AA138" i="11"/>
  <c r="Y139" i="11" s="1"/>
  <c r="AH442" i="11"/>
  <c r="AJ442" i="11"/>
  <c r="AK138" i="15"/>
  <c r="AD198" i="15"/>
  <c r="AI199" i="15"/>
  <c r="AA198" i="15"/>
  <c r="Y199" i="15" s="1"/>
  <c r="AB198" i="15"/>
  <c r="Z199" i="15" s="1"/>
  <c r="T199" i="15"/>
  <c r="AF198" i="15"/>
  <c r="AE198" i="15"/>
  <c r="U322" i="15"/>
  <c r="AG322" i="15" s="1"/>
  <c r="U199" i="11"/>
  <c r="AG199" i="11" s="1"/>
  <c r="AH351" i="15"/>
  <c r="AJ351" i="15"/>
  <c r="T12" i="21"/>
  <c r="AD11" i="21"/>
  <c r="AI12" i="21"/>
  <c r="AB11" i="21"/>
  <c r="Z12" i="21" s="1"/>
  <c r="AF11" i="21"/>
  <c r="AE11" i="21"/>
  <c r="AA11" i="21"/>
  <c r="Y12" i="21" s="1"/>
  <c r="AI444" i="15"/>
  <c r="AB443" i="15"/>
  <c r="Z444" i="15" s="1"/>
  <c r="AF443" i="15"/>
  <c r="AA443" i="15"/>
  <c r="Y444" i="15" s="1"/>
  <c r="T444" i="15"/>
  <c r="AE443" i="15"/>
  <c r="AD443" i="15"/>
  <c r="U352" i="15"/>
  <c r="AG352" i="15" s="1"/>
  <c r="AH321" i="11"/>
  <c r="AJ321" i="11"/>
  <c r="T170" i="15"/>
  <c r="AI170" i="15"/>
  <c r="AF169" i="15"/>
  <c r="AA169" i="15"/>
  <c r="Y170" i="15" s="1"/>
  <c r="AD169" i="15"/>
  <c r="AB169" i="15"/>
  <c r="Z170" i="15" s="1"/>
  <c r="AE169" i="15"/>
  <c r="U322" i="11"/>
  <c r="AG322" i="11" s="1"/>
  <c r="AE382" i="11"/>
  <c r="T383" i="11"/>
  <c r="AD382" i="11"/>
  <c r="AB382" i="11"/>
  <c r="Z383" i="11" s="1"/>
  <c r="AI383" i="11"/>
  <c r="AF382" i="11"/>
  <c r="AA382" i="11"/>
  <c r="Y383" i="11" s="1"/>
  <c r="AJ11" i="18" l="1"/>
  <c r="AK9" i="11"/>
  <c r="AB10" i="11"/>
  <c r="Z11" i="11" s="1"/>
  <c r="AF10" i="11"/>
  <c r="T11" i="11"/>
  <c r="U11" i="11" s="1"/>
  <c r="AG11" i="11" s="1"/>
  <c r="AD10" i="11"/>
  <c r="AE10" i="11"/>
  <c r="AB139" i="15"/>
  <c r="Z140" i="15" s="1"/>
  <c r="AJ382" i="18"/>
  <c r="AD139" i="15"/>
  <c r="AK352" i="18"/>
  <c r="T140" i="15"/>
  <c r="U140" i="15" s="1"/>
  <c r="AG140" i="15" s="1"/>
  <c r="AD199" i="21"/>
  <c r="AA199" i="21"/>
  <c r="Y200" i="21" s="1"/>
  <c r="AH381" i="15"/>
  <c r="AK381" i="15" s="1"/>
  <c r="AH11" i="18"/>
  <c r="AA139" i="21"/>
  <c r="Y140" i="21" s="1"/>
  <c r="AE199" i="21"/>
  <c r="AK443" i="18"/>
  <c r="AF139" i="15"/>
  <c r="AE139" i="15"/>
  <c r="AH382" i="18"/>
  <c r="T140" i="21"/>
  <c r="U140" i="21" s="1"/>
  <c r="AG140" i="21" s="1"/>
  <c r="AE139" i="21"/>
  <c r="AJ139" i="21" s="1"/>
  <c r="AI140" i="15"/>
  <c r="T170" i="18"/>
  <c r="U170" i="18" s="1"/>
  <c r="AG170" i="18" s="1"/>
  <c r="AD169" i="18"/>
  <c r="AJ169" i="18" s="1"/>
  <c r="AB169" i="18"/>
  <c r="Z170" i="18" s="1"/>
  <c r="AD353" i="18"/>
  <c r="AB199" i="21"/>
  <c r="Z200" i="21" s="1"/>
  <c r="T200" i="21"/>
  <c r="U200" i="21" s="1"/>
  <c r="AG200" i="21" s="1"/>
  <c r="V352" i="15"/>
  <c r="W352" i="15" s="1"/>
  <c r="AI353" i="15" s="1"/>
  <c r="AI170" i="18"/>
  <c r="AH139" i="18"/>
  <c r="AK139" i="18" s="1"/>
  <c r="AI11" i="11"/>
  <c r="AF139" i="21"/>
  <c r="AI140" i="21"/>
  <c r="AE353" i="18"/>
  <c r="AF169" i="18"/>
  <c r="AB139" i="21"/>
  <c r="Z140" i="21" s="1"/>
  <c r="AA169" i="18"/>
  <c r="Y170" i="18" s="1"/>
  <c r="AF199" i="21"/>
  <c r="V382" i="15"/>
  <c r="W382" i="15" s="1"/>
  <c r="AD382" i="15" s="1"/>
  <c r="AA353" i="18"/>
  <c r="Y354" i="18" s="1"/>
  <c r="V322" i="15"/>
  <c r="W322" i="15" s="1"/>
  <c r="AD322" i="15" s="1"/>
  <c r="AI354" i="18"/>
  <c r="V383" i="21"/>
  <c r="W383" i="21" s="1"/>
  <c r="T384" i="21" s="1"/>
  <c r="T354" i="18"/>
  <c r="U354" i="18" s="1"/>
  <c r="AG354" i="18" s="1"/>
  <c r="AB353" i="18"/>
  <c r="Z354" i="18" s="1"/>
  <c r="V199" i="11"/>
  <c r="W199" i="11" s="1"/>
  <c r="AD199" i="11" s="1"/>
  <c r="AF11" i="15"/>
  <c r="AA11" i="15"/>
  <c r="Y12" i="15" s="1"/>
  <c r="V322" i="11"/>
  <c r="W322" i="11" s="1"/>
  <c r="AE322" i="11" s="1"/>
  <c r="V443" i="11"/>
  <c r="W443" i="11" s="1"/>
  <c r="AF443" i="11" s="1"/>
  <c r="AE11" i="15"/>
  <c r="AJ11" i="15" s="1"/>
  <c r="AD169" i="21"/>
  <c r="AI170" i="21"/>
  <c r="AA169" i="21"/>
  <c r="Y170" i="21" s="1"/>
  <c r="T170" i="21"/>
  <c r="AB169" i="21"/>
  <c r="Z170" i="21" s="1"/>
  <c r="AE169" i="21"/>
  <c r="AF169" i="21"/>
  <c r="V12" i="18"/>
  <c r="W12" i="18" s="1"/>
  <c r="AF12" i="18" s="1"/>
  <c r="AE322" i="18"/>
  <c r="AI323" i="18"/>
  <c r="AB322" i="18"/>
  <c r="Z323" i="18" s="1"/>
  <c r="AA322" i="18"/>
  <c r="Y323" i="18" s="1"/>
  <c r="T323" i="18"/>
  <c r="AF322" i="18"/>
  <c r="AD322" i="18"/>
  <c r="AI12" i="15"/>
  <c r="U352" i="21"/>
  <c r="AG352" i="21" s="1"/>
  <c r="V140" i="18"/>
  <c r="W140" i="18" s="1"/>
  <c r="AB11" i="15"/>
  <c r="Z12" i="15" s="1"/>
  <c r="U199" i="18"/>
  <c r="AG199" i="18" s="1"/>
  <c r="AH351" i="21"/>
  <c r="AJ351" i="21"/>
  <c r="AH443" i="21"/>
  <c r="AJ443" i="21"/>
  <c r="T12" i="15"/>
  <c r="U12" i="15" s="1"/>
  <c r="AG12" i="15" s="1"/>
  <c r="U444" i="21"/>
  <c r="AG444" i="21" s="1"/>
  <c r="AK382" i="21"/>
  <c r="AA444" i="18"/>
  <c r="Y445" i="18" s="1"/>
  <c r="AI445" i="18"/>
  <c r="AD444" i="18"/>
  <c r="AF444" i="18"/>
  <c r="AB444" i="18"/>
  <c r="Z445" i="18" s="1"/>
  <c r="T445" i="18"/>
  <c r="AE444" i="18"/>
  <c r="AH198" i="18"/>
  <c r="AJ198" i="18"/>
  <c r="AD321" i="21"/>
  <c r="AE321" i="21"/>
  <c r="T322" i="21"/>
  <c r="AI322" i="21"/>
  <c r="AF321" i="21"/>
  <c r="AB321" i="21"/>
  <c r="Z322" i="21" s="1"/>
  <c r="AA321" i="21"/>
  <c r="Y322" i="21" s="1"/>
  <c r="V383" i="18"/>
  <c r="W383" i="18" s="1"/>
  <c r="AK321" i="11"/>
  <c r="U383" i="11"/>
  <c r="AG383" i="11" s="1"/>
  <c r="AH198" i="15"/>
  <c r="AJ198" i="15"/>
  <c r="AK321" i="15"/>
  <c r="U170" i="15"/>
  <c r="AG170" i="15" s="1"/>
  <c r="AK351" i="15"/>
  <c r="AH168" i="11"/>
  <c r="AJ168" i="11"/>
  <c r="AK442" i="11"/>
  <c r="U169" i="11"/>
  <c r="AG169" i="11" s="1"/>
  <c r="U444" i="15"/>
  <c r="AG444" i="15" s="1"/>
  <c r="AH351" i="11"/>
  <c r="AJ351" i="11"/>
  <c r="AH11" i="21"/>
  <c r="AJ11" i="21"/>
  <c r="U199" i="15"/>
  <c r="AG199" i="15" s="1"/>
  <c r="U12" i="21"/>
  <c r="AG12" i="21" s="1"/>
  <c r="AH169" i="15"/>
  <c r="AJ169" i="15"/>
  <c r="AH443" i="15"/>
  <c r="AJ443" i="15"/>
  <c r="U139" i="11"/>
  <c r="AG139" i="11" s="1"/>
  <c r="U352" i="11"/>
  <c r="AG352" i="11" s="1"/>
  <c r="AJ382" i="11"/>
  <c r="AH382" i="11"/>
  <c r="AH138" i="11"/>
  <c r="AJ138" i="11"/>
  <c r="AK198" i="11"/>
  <c r="AK11" i="18" l="1"/>
  <c r="AJ139" i="15"/>
  <c r="AD443" i="11"/>
  <c r="AH169" i="18"/>
  <c r="AK169" i="18" s="1"/>
  <c r="AI444" i="11"/>
  <c r="AE352" i="15"/>
  <c r="AK382" i="18"/>
  <c r="AJ10" i="11"/>
  <c r="AH139" i="15"/>
  <c r="AH10" i="11"/>
  <c r="AA352" i="15"/>
  <c r="Y353" i="15" s="1"/>
  <c r="AD352" i="15"/>
  <c r="T353" i="15"/>
  <c r="U353" i="15" s="1"/>
  <c r="AG353" i="15" s="1"/>
  <c r="AI323" i="15"/>
  <c r="AB443" i="11"/>
  <c r="Z444" i="11" s="1"/>
  <c r="T383" i="15"/>
  <c r="U383" i="15" s="1"/>
  <c r="AG383" i="15" s="1"/>
  <c r="AF199" i="11"/>
  <c r="T200" i="11"/>
  <c r="U200" i="11" s="1"/>
  <c r="AG200" i="11" s="1"/>
  <c r="AI200" i="11"/>
  <c r="AI383" i="15"/>
  <c r="AH139" i="21"/>
  <c r="AK139" i="21" s="1"/>
  <c r="AA383" i="21"/>
  <c r="Y384" i="21" s="1"/>
  <c r="AE199" i="11"/>
  <c r="AJ199" i="11" s="1"/>
  <c r="AE382" i="15"/>
  <c r="AH199" i="21"/>
  <c r="AB199" i="11"/>
  <c r="Z200" i="11" s="1"/>
  <c r="AA322" i="15"/>
  <c r="Y323" i="15" s="1"/>
  <c r="AB382" i="15"/>
  <c r="Z383" i="15" s="1"/>
  <c r="AF322" i="15"/>
  <c r="AJ199" i="21"/>
  <c r="AA199" i="11"/>
  <c r="Y200" i="11" s="1"/>
  <c r="AF382" i="15"/>
  <c r="AE322" i="15"/>
  <c r="AA382" i="15"/>
  <c r="Y383" i="15" s="1"/>
  <c r="AB322" i="15"/>
  <c r="Z323" i="15" s="1"/>
  <c r="AI13" i="18"/>
  <c r="T13" i="18"/>
  <c r="U13" i="18" s="1"/>
  <c r="AG13" i="18" s="1"/>
  <c r="AE12" i="18"/>
  <c r="AD12" i="18"/>
  <c r="AH11" i="15"/>
  <c r="AK11" i="15" s="1"/>
  <c r="T444" i="11"/>
  <c r="U444" i="11" s="1"/>
  <c r="AG444" i="11" s="1"/>
  <c r="AE443" i="11"/>
  <c r="AH353" i="18"/>
  <c r="AB352" i="15"/>
  <c r="Z353" i="15" s="1"/>
  <c r="T323" i="15"/>
  <c r="U323" i="15" s="1"/>
  <c r="AG323" i="15" s="1"/>
  <c r="AF352" i="15"/>
  <c r="AA322" i="11"/>
  <c r="Y323" i="11" s="1"/>
  <c r="AJ353" i="18"/>
  <c r="AB383" i="21"/>
  <c r="Z384" i="21" s="1"/>
  <c r="AD322" i="11"/>
  <c r="AJ322" i="11" s="1"/>
  <c r="AB12" i="18"/>
  <c r="Z13" i="18" s="1"/>
  <c r="V199" i="15"/>
  <c r="W199" i="15" s="1"/>
  <c r="AA199" i="15" s="1"/>
  <c r="Y200" i="15" s="1"/>
  <c r="AA12" i="18"/>
  <c r="Y13" i="18" s="1"/>
  <c r="AK443" i="21"/>
  <c r="T323" i="11"/>
  <c r="U323" i="11" s="1"/>
  <c r="AG323" i="11" s="1"/>
  <c r="AE383" i="21"/>
  <c r="V170" i="18"/>
  <c r="W170" i="18" s="1"/>
  <c r="AD170" i="18" s="1"/>
  <c r="AK198" i="18"/>
  <c r="AI384" i="21"/>
  <c r="AI323" i="11"/>
  <c r="AF383" i="21"/>
  <c r="V139" i="11"/>
  <c r="W139" i="11" s="1"/>
  <c r="AE139" i="11" s="1"/>
  <c r="AB322" i="11"/>
  <c r="Z323" i="11" s="1"/>
  <c r="AD383" i="21"/>
  <c r="V11" i="11"/>
  <c r="W11" i="11" s="1"/>
  <c r="T12" i="11" s="1"/>
  <c r="V170" i="15"/>
  <c r="W170" i="15" s="1"/>
  <c r="AD170" i="15" s="1"/>
  <c r="AA443" i="11"/>
  <c r="Y444" i="11" s="1"/>
  <c r="AF322" i="11"/>
  <c r="V352" i="21"/>
  <c r="W352" i="21" s="1"/>
  <c r="T353" i="21" s="1"/>
  <c r="V200" i="21"/>
  <c r="W200" i="21" s="1"/>
  <c r="AA200" i="21" s="1"/>
  <c r="Y201" i="21" s="1"/>
  <c r="V444" i="21"/>
  <c r="W444" i="21" s="1"/>
  <c r="AI445" i="21" s="1"/>
  <c r="V12" i="21"/>
  <c r="W12" i="21" s="1"/>
  <c r="AB12" i="21" s="1"/>
  <c r="Z13" i="21" s="1"/>
  <c r="U322" i="21"/>
  <c r="AG322" i="21" s="1"/>
  <c r="AH169" i="21"/>
  <c r="AJ169" i="21"/>
  <c r="U384" i="21"/>
  <c r="AG384" i="21" s="1"/>
  <c r="AH321" i="21"/>
  <c r="AJ321" i="21"/>
  <c r="V140" i="21"/>
  <c r="W140" i="21" s="1"/>
  <c r="V354" i="18"/>
  <c r="W354" i="18" s="1"/>
  <c r="T384" i="18"/>
  <c r="AI384" i="18"/>
  <c r="AF383" i="18"/>
  <c r="AE383" i="18"/>
  <c r="AD383" i="18"/>
  <c r="AB383" i="18"/>
  <c r="Z384" i="18" s="1"/>
  <c r="AA383" i="18"/>
  <c r="Y384" i="18" s="1"/>
  <c r="U445" i="18"/>
  <c r="AG445" i="18" s="1"/>
  <c r="AK351" i="21"/>
  <c r="AH322" i="18"/>
  <c r="AJ322" i="18"/>
  <c r="U170" i="21"/>
  <c r="AG170" i="21" s="1"/>
  <c r="AH444" i="18"/>
  <c r="AJ444" i="18"/>
  <c r="U323" i="18"/>
  <c r="AG323" i="18" s="1"/>
  <c r="AK382" i="11"/>
  <c r="V352" i="11"/>
  <c r="W352" i="11" s="1"/>
  <c r="T353" i="11" s="1"/>
  <c r="V169" i="11"/>
  <c r="W169" i="11" s="1"/>
  <c r="AA169" i="11" s="1"/>
  <c r="Y170" i="11" s="1"/>
  <c r="V383" i="11"/>
  <c r="W383" i="11" s="1"/>
  <c r="AB383" i="11" s="1"/>
  <c r="Z384" i="11" s="1"/>
  <c r="V199" i="18"/>
  <c r="W199" i="18" s="1"/>
  <c r="AE140" i="18"/>
  <c r="AD140" i="18"/>
  <c r="AI141" i="18"/>
  <c r="AF140" i="18"/>
  <c r="AB140" i="18"/>
  <c r="Z141" i="18" s="1"/>
  <c r="AA140" i="18"/>
  <c r="Y141" i="18" s="1"/>
  <c r="T141" i="18"/>
  <c r="AK138" i="11"/>
  <c r="AK198" i="15"/>
  <c r="V140" i="15"/>
  <c r="W140" i="15" s="1"/>
  <c r="AK443" i="15"/>
  <c r="AK168" i="11"/>
  <c r="AK11" i="21"/>
  <c r="AK351" i="11"/>
  <c r="AK169" i="15"/>
  <c r="V444" i="15"/>
  <c r="W444" i="15" s="1"/>
  <c r="V12" i="15"/>
  <c r="W12" i="15" s="1"/>
  <c r="AK139" i="15" l="1"/>
  <c r="AH443" i="11"/>
  <c r="AJ352" i="15"/>
  <c r="AH199" i="11"/>
  <c r="AK199" i="11" s="1"/>
  <c r="AK10" i="11"/>
  <c r="AH322" i="15"/>
  <c r="AJ322" i="15"/>
  <c r="T200" i="15"/>
  <c r="U200" i="15" s="1"/>
  <c r="AG200" i="15" s="1"/>
  <c r="AH352" i="15"/>
  <c r="AJ443" i="11"/>
  <c r="AJ12" i="18"/>
  <c r="AH382" i="15"/>
  <c r="AH322" i="11"/>
  <c r="AK322" i="11" s="1"/>
  <c r="AE199" i="15"/>
  <c r="AJ382" i="15"/>
  <c r="AF139" i="11"/>
  <c r="AB139" i="11"/>
  <c r="Z140" i="11" s="1"/>
  <c r="T140" i="11"/>
  <c r="U140" i="11" s="1"/>
  <c r="AG140" i="11" s="1"/>
  <c r="AK199" i="21"/>
  <c r="AK353" i="18"/>
  <c r="AB352" i="21"/>
  <c r="Z353" i="21" s="1"/>
  <c r="AI13" i="21"/>
  <c r="AI140" i="11"/>
  <c r="AA12" i="21"/>
  <c r="Y13" i="21" s="1"/>
  <c r="AD12" i="21"/>
  <c r="AF12" i="21"/>
  <c r="AH12" i="18"/>
  <c r="AF199" i="15"/>
  <c r="AD199" i="15"/>
  <c r="AB11" i="11"/>
  <c r="Z12" i="11" s="1"/>
  <c r="AD139" i="11"/>
  <c r="AF352" i="21"/>
  <c r="AI353" i="21"/>
  <c r="AF170" i="18"/>
  <c r="AI200" i="15"/>
  <c r="AF11" i="11"/>
  <c r="T171" i="18"/>
  <c r="U171" i="18" s="1"/>
  <c r="AG171" i="18" s="1"/>
  <c r="AI201" i="21"/>
  <c r="V384" i="21"/>
  <c r="W384" i="21" s="1"/>
  <c r="AE384" i="21" s="1"/>
  <c r="AE170" i="18"/>
  <c r="AJ170" i="18" s="1"/>
  <c r="AE11" i="11"/>
  <c r="AB199" i="15"/>
  <c r="Z200" i="15" s="1"/>
  <c r="AA170" i="18"/>
  <c r="Y171" i="18" s="1"/>
  <c r="AA383" i="11"/>
  <c r="Y384" i="11" s="1"/>
  <c r="AE383" i="11"/>
  <c r="AI171" i="18"/>
  <c r="AF170" i="15"/>
  <c r="AD11" i="11"/>
  <c r="T13" i="21"/>
  <c r="U13" i="21" s="1"/>
  <c r="AG13" i="21" s="1"/>
  <c r="AA11" i="11"/>
  <c r="Y12" i="11" s="1"/>
  <c r="AA352" i="21"/>
  <c r="Y353" i="21" s="1"/>
  <c r="AB170" i="18"/>
  <c r="Z171" i="18" s="1"/>
  <c r="AK169" i="21"/>
  <c r="AH383" i="21"/>
  <c r="V323" i="11"/>
  <c r="W323" i="11" s="1"/>
  <c r="AA323" i="11" s="1"/>
  <c r="Y324" i="11" s="1"/>
  <c r="AJ383" i="21"/>
  <c r="AD383" i="11"/>
  <c r="AE170" i="15"/>
  <c r="AJ170" i="15" s="1"/>
  <c r="AE352" i="21"/>
  <c r="AI171" i="15"/>
  <c r="AA170" i="15"/>
  <c r="Y171" i="15" s="1"/>
  <c r="AF383" i="11"/>
  <c r="T171" i="15"/>
  <c r="U171" i="15" s="1"/>
  <c r="AG171" i="15" s="1"/>
  <c r="AI384" i="11"/>
  <c r="T384" i="11"/>
  <c r="U384" i="11" s="1"/>
  <c r="AG384" i="11" s="1"/>
  <c r="AE12" i="21"/>
  <c r="AI12" i="11"/>
  <c r="AA139" i="11"/>
  <c r="Y140" i="11" s="1"/>
  <c r="AB170" i="15"/>
  <c r="Z171" i="15" s="1"/>
  <c r="AD352" i="21"/>
  <c r="AK322" i="18"/>
  <c r="T445" i="21"/>
  <c r="U445" i="21" s="1"/>
  <c r="AG445" i="21" s="1"/>
  <c r="T201" i="21"/>
  <c r="U201" i="21" s="1"/>
  <c r="AG201" i="21" s="1"/>
  <c r="AF200" i="21"/>
  <c r="AD352" i="11"/>
  <c r="AD200" i="21"/>
  <c r="AD444" i="21"/>
  <c r="V13" i="18"/>
  <c r="W13" i="18" s="1"/>
  <c r="T14" i="18" s="1"/>
  <c r="AA444" i="21"/>
  <c r="Y445" i="21" s="1"/>
  <c r="AE200" i="21"/>
  <c r="AE444" i="21"/>
  <c r="AF444" i="21"/>
  <c r="AB200" i="21"/>
  <c r="Z201" i="21" s="1"/>
  <c r="AB444" i="21"/>
  <c r="Z445" i="21" s="1"/>
  <c r="AE169" i="11"/>
  <c r="AE352" i="11"/>
  <c r="AH140" i="18"/>
  <c r="AJ140" i="18"/>
  <c r="V200" i="11"/>
  <c r="W200" i="11" s="1"/>
  <c r="AF200" i="11" s="1"/>
  <c r="AI353" i="11"/>
  <c r="AD169" i="11"/>
  <c r="U353" i="21"/>
  <c r="AG353" i="21" s="1"/>
  <c r="V445" i="18"/>
  <c r="W445" i="18" s="1"/>
  <c r="U384" i="18"/>
  <c r="AG384" i="18" s="1"/>
  <c r="T355" i="18"/>
  <c r="AA354" i="18"/>
  <c r="Y355" i="18" s="1"/>
  <c r="AD354" i="18"/>
  <c r="AF354" i="18"/>
  <c r="AE354" i="18"/>
  <c r="AB354" i="18"/>
  <c r="Z355" i="18" s="1"/>
  <c r="AI355" i="18"/>
  <c r="AB352" i="11"/>
  <c r="Z353" i="11" s="1"/>
  <c r="T170" i="11"/>
  <c r="U170" i="11" s="1"/>
  <c r="AG170" i="11" s="1"/>
  <c r="T200" i="18"/>
  <c r="AB199" i="18"/>
  <c r="Z200" i="18" s="1"/>
  <c r="AI200" i="18"/>
  <c r="AF199" i="18"/>
  <c r="AD199" i="18"/>
  <c r="AE199" i="18"/>
  <c r="AA199" i="18"/>
  <c r="Y200" i="18" s="1"/>
  <c r="V323" i="15"/>
  <c r="W323" i="15" s="1"/>
  <c r="AE323" i="15" s="1"/>
  <c r="AA352" i="11"/>
  <c r="Y353" i="11" s="1"/>
  <c r="AB169" i="11"/>
  <c r="Z170" i="11" s="1"/>
  <c r="U141" i="18"/>
  <c r="AG141" i="18" s="1"/>
  <c r="AK444" i="18"/>
  <c r="V170" i="21"/>
  <c r="W170" i="21" s="1"/>
  <c r="AI141" i="21"/>
  <c r="AF140" i="21"/>
  <c r="AA140" i="21"/>
  <c r="Y141" i="21" s="1"/>
  <c r="AE140" i="21"/>
  <c r="AB140" i="21"/>
  <c r="Z141" i="21" s="1"/>
  <c r="T141" i="21"/>
  <c r="AD140" i="21"/>
  <c r="AF169" i="11"/>
  <c r="AH383" i="18"/>
  <c r="AJ383" i="18"/>
  <c r="AF352" i="11"/>
  <c r="AI170" i="11"/>
  <c r="V323" i="18"/>
  <c r="W323" i="18" s="1"/>
  <c r="AK321" i="21"/>
  <c r="V444" i="11"/>
  <c r="W444" i="11" s="1"/>
  <c r="AB444" i="11" s="1"/>
  <c r="Z445" i="11" s="1"/>
  <c r="V322" i="21"/>
  <c r="W322" i="21" s="1"/>
  <c r="AA12" i="15"/>
  <c r="Y13" i="15" s="1"/>
  <c r="AB12" i="15"/>
  <c r="Z13" i="15" s="1"/>
  <c r="T13" i="15"/>
  <c r="AF12" i="15"/>
  <c r="AE12" i="15"/>
  <c r="AD12" i="15"/>
  <c r="AI13" i="15"/>
  <c r="AB140" i="15"/>
  <c r="Z141" i="15" s="1"/>
  <c r="AA140" i="15"/>
  <c r="Y141" i="15" s="1"/>
  <c r="AI141" i="15"/>
  <c r="T141" i="15"/>
  <c r="AE140" i="15"/>
  <c r="AF140" i="15"/>
  <c r="AD140" i="15"/>
  <c r="AD444" i="15"/>
  <c r="AE444" i="15"/>
  <c r="AF444" i="15"/>
  <c r="AA444" i="15"/>
  <c r="Y445" i="15" s="1"/>
  <c r="AI445" i="15"/>
  <c r="T445" i="15"/>
  <c r="AB444" i="15"/>
  <c r="Z445" i="15" s="1"/>
  <c r="V353" i="15"/>
  <c r="W353" i="15" s="1"/>
  <c r="U353" i="11"/>
  <c r="AG353" i="11" s="1"/>
  <c r="V383" i="15"/>
  <c r="W383" i="15" s="1"/>
  <c r="U12" i="11"/>
  <c r="AG12" i="11" s="1"/>
  <c r="AJ199" i="15" l="1"/>
  <c r="AB384" i="21"/>
  <c r="Z385" i="21" s="1"/>
  <c r="AK443" i="11"/>
  <c r="AK352" i="15"/>
  <c r="AK382" i="15"/>
  <c r="AK322" i="15"/>
  <c r="AK12" i="18"/>
  <c r="AH139" i="11"/>
  <c r="AJ383" i="11"/>
  <c r="T324" i="11"/>
  <c r="U324" i="11" s="1"/>
  <c r="AG324" i="11" s="1"/>
  <c r="AE323" i="11"/>
  <c r="AJ12" i="21"/>
  <c r="AH11" i="11"/>
  <c r="AD384" i="21"/>
  <c r="AJ384" i="21" s="1"/>
  <c r="AF323" i="11"/>
  <c r="AB200" i="11"/>
  <c r="Z201" i="11" s="1"/>
  <c r="AA384" i="21"/>
  <c r="Y385" i="21" s="1"/>
  <c r="AH170" i="18"/>
  <c r="AK170" i="18" s="1"/>
  <c r="AH199" i="15"/>
  <c r="AD323" i="11"/>
  <c r="AJ11" i="11"/>
  <c r="AI385" i="21"/>
  <c r="AJ169" i="11"/>
  <c r="AJ139" i="11"/>
  <c r="AH352" i="21"/>
  <c r="AH170" i="15"/>
  <c r="AK170" i="15" s="1"/>
  <c r="AI14" i="18"/>
  <c r="AE13" i="18"/>
  <c r="AH383" i="11"/>
  <c r="T201" i="11"/>
  <c r="U201" i="11" s="1"/>
  <c r="AG201" i="11" s="1"/>
  <c r="AF384" i="21"/>
  <c r="AA13" i="18"/>
  <c r="Y14" i="18" s="1"/>
  <c r="AB323" i="11"/>
  <c r="Z324" i="11" s="1"/>
  <c r="AF13" i="18"/>
  <c r="AH352" i="11"/>
  <c r="AA323" i="15"/>
  <c r="Y324" i="15" s="1"/>
  <c r="T385" i="21"/>
  <c r="U385" i="21" s="1"/>
  <c r="AG385" i="21" s="1"/>
  <c r="AJ352" i="21"/>
  <c r="AK383" i="21"/>
  <c r="AJ444" i="21"/>
  <c r="V353" i="11"/>
  <c r="W353" i="11" s="1"/>
  <c r="AD353" i="11" s="1"/>
  <c r="AE200" i="11"/>
  <c r="AF323" i="15"/>
  <c r="AD200" i="11"/>
  <c r="AH12" i="21"/>
  <c r="AH444" i="21"/>
  <c r="V384" i="11"/>
  <c r="W384" i="11" s="1"/>
  <c r="AE384" i="11" s="1"/>
  <c r="AI324" i="11"/>
  <c r="AE444" i="11"/>
  <c r="V170" i="11"/>
  <c r="W170" i="11" s="1"/>
  <c r="AD170" i="11" s="1"/>
  <c r="AD13" i="18"/>
  <c r="AJ352" i="11"/>
  <c r="AA200" i="11"/>
  <c r="Y201" i="11" s="1"/>
  <c r="V171" i="15"/>
  <c r="W171" i="15" s="1"/>
  <c r="AB171" i="15" s="1"/>
  <c r="Z172" i="15" s="1"/>
  <c r="AI324" i="15"/>
  <c r="AB13" i="18"/>
  <c r="Z14" i="18" s="1"/>
  <c r="V171" i="18"/>
  <c r="W171" i="18" s="1"/>
  <c r="AF171" i="18" s="1"/>
  <c r="AH200" i="21"/>
  <c r="V445" i="21"/>
  <c r="W445" i="21" s="1"/>
  <c r="AE445" i="21" s="1"/>
  <c r="AI201" i="11"/>
  <c r="T324" i="15"/>
  <c r="U324" i="15" s="1"/>
  <c r="AG324" i="15" s="1"/>
  <c r="AD323" i="15"/>
  <c r="AJ323" i="15" s="1"/>
  <c r="AH169" i="11"/>
  <c r="V384" i="18"/>
  <c r="W384" i="18" s="1"/>
  <c r="AB384" i="18" s="1"/>
  <c r="Z385" i="18" s="1"/>
  <c r="AB323" i="15"/>
  <c r="Z324" i="15" s="1"/>
  <c r="AJ200" i="21"/>
  <c r="V13" i="21"/>
  <c r="W13" i="21" s="1"/>
  <c r="AF13" i="21" s="1"/>
  <c r="T445" i="11"/>
  <c r="U445" i="11" s="1"/>
  <c r="AG445" i="11" s="1"/>
  <c r="AD444" i="11"/>
  <c r="U141" i="21"/>
  <c r="AG141" i="21" s="1"/>
  <c r="AF444" i="11"/>
  <c r="AK383" i="18"/>
  <c r="T171" i="21"/>
  <c r="AI171" i="21"/>
  <c r="AB170" i="21"/>
  <c r="Z171" i="21" s="1"/>
  <c r="AD170" i="21"/>
  <c r="AF170" i="21"/>
  <c r="AE170" i="21"/>
  <c r="AA170" i="21"/>
  <c r="Y171" i="21" s="1"/>
  <c r="V140" i="11"/>
  <c r="W140" i="11" s="1"/>
  <c r="AF140" i="11" s="1"/>
  <c r="AH354" i="18"/>
  <c r="AJ354" i="18"/>
  <c r="U200" i="18"/>
  <c r="AG200" i="18" s="1"/>
  <c r="AA445" i="18"/>
  <c r="Y446" i="18" s="1"/>
  <c r="AE445" i="18"/>
  <c r="AF445" i="18"/>
  <c r="T446" i="18"/>
  <c r="AI446" i="18"/>
  <c r="AD445" i="18"/>
  <c r="AB445" i="18"/>
  <c r="Z446" i="18" s="1"/>
  <c r="AK140" i="18"/>
  <c r="V141" i="18"/>
  <c r="W141" i="18" s="1"/>
  <c r="U355" i="18"/>
  <c r="AG355" i="18" s="1"/>
  <c r="AI324" i="18"/>
  <c r="AB323" i="18"/>
  <c r="Z324" i="18" s="1"/>
  <c r="AA323" i="18"/>
  <c r="Y324" i="18" s="1"/>
  <c r="T324" i="18"/>
  <c r="AD323" i="18"/>
  <c r="AF323" i="18"/>
  <c r="AE323" i="18"/>
  <c r="AA444" i="11"/>
  <c r="Y445" i="11" s="1"/>
  <c r="AI445" i="11"/>
  <c r="AI323" i="21"/>
  <c r="AD322" i="21"/>
  <c r="AA322" i="21"/>
  <c r="Y323" i="21" s="1"/>
  <c r="AF322" i="21"/>
  <c r="AB322" i="21"/>
  <c r="Z323" i="21" s="1"/>
  <c r="T323" i="21"/>
  <c r="AE322" i="21"/>
  <c r="AH140" i="21"/>
  <c r="AJ140" i="21"/>
  <c r="AH199" i="18"/>
  <c r="AJ199" i="18"/>
  <c r="V201" i="21"/>
  <c r="W201" i="21" s="1"/>
  <c r="V353" i="21"/>
  <c r="W353" i="21" s="1"/>
  <c r="AI354" i="15"/>
  <c r="AE353" i="15"/>
  <c r="AA353" i="15"/>
  <c r="Y354" i="15" s="1"/>
  <c r="T354" i="15"/>
  <c r="AF353" i="15"/>
  <c r="AB353" i="15"/>
  <c r="Z354" i="15" s="1"/>
  <c r="AD353" i="15"/>
  <c r="U141" i="15"/>
  <c r="AG141" i="15" s="1"/>
  <c r="AH12" i="15"/>
  <c r="AJ12" i="15"/>
  <c r="V200" i="15"/>
  <c r="W200" i="15" s="1"/>
  <c r="V12" i="11"/>
  <c r="W12" i="11" s="1"/>
  <c r="AH444" i="15"/>
  <c r="AJ444" i="15"/>
  <c r="U13" i="15"/>
  <c r="AG13" i="15" s="1"/>
  <c r="U14" i="18"/>
  <c r="AG14" i="18" s="1"/>
  <c r="AA383" i="15"/>
  <c r="Y384" i="15" s="1"/>
  <c r="AB383" i="15"/>
  <c r="Z384" i="15" s="1"/>
  <c r="AF383" i="15"/>
  <c r="AE383" i="15"/>
  <c r="T384" i="15"/>
  <c r="AD383" i="15"/>
  <c r="AI384" i="15"/>
  <c r="U445" i="15"/>
  <c r="AG445" i="15" s="1"/>
  <c r="AH140" i="15"/>
  <c r="AJ140" i="15"/>
  <c r="AK199" i="15" l="1"/>
  <c r="AK12" i="21"/>
  <c r="AK383" i="11"/>
  <c r="AK139" i="11"/>
  <c r="AK11" i="11"/>
  <c r="AI14" i="21"/>
  <c r="T171" i="11"/>
  <c r="U171" i="11" s="1"/>
  <c r="AG171" i="11" s="1"/>
  <c r="AA384" i="11"/>
  <c r="Y385" i="11" s="1"/>
  <c r="AH384" i="21"/>
  <c r="AK384" i="21" s="1"/>
  <c r="AH323" i="11"/>
  <c r="AK169" i="11"/>
  <c r="AK352" i="21"/>
  <c r="AA13" i="21"/>
  <c r="Y14" i="21" s="1"/>
  <c r="T385" i="11"/>
  <c r="U385" i="11" s="1"/>
  <c r="AG385" i="11" s="1"/>
  <c r="T172" i="15"/>
  <c r="U172" i="15" s="1"/>
  <c r="AG172" i="15" s="1"/>
  <c r="AF171" i="15"/>
  <c r="AB384" i="11"/>
  <c r="Z385" i="11" s="1"/>
  <c r="AJ323" i="11"/>
  <c r="AI172" i="15"/>
  <c r="AD384" i="11"/>
  <c r="AJ384" i="11" s="1"/>
  <c r="AK200" i="21"/>
  <c r="AH13" i="18"/>
  <c r="AH323" i="15"/>
  <c r="AK323" i="15" s="1"/>
  <c r="T354" i="11"/>
  <c r="U354" i="11" s="1"/>
  <c r="AG354" i="11" s="1"/>
  <c r="AB353" i="11"/>
  <c r="Z354" i="11" s="1"/>
  <c r="AE171" i="15"/>
  <c r="AD171" i="15"/>
  <c r="AA353" i="11"/>
  <c r="Y354" i="11" s="1"/>
  <c r="AF384" i="11"/>
  <c r="AH200" i="11"/>
  <c r="AI385" i="11"/>
  <c r="AE353" i="11"/>
  <c r="AJ13" i="18"/>
  <c r="AE170" i="11"/>
  <c r="AJ170" i="11" s="1"/>
  <c r="AI354" i="11"/>
  <c r="AF170" i="11"/>
  <c r="AF353" i="11"/>
  <c r="AI171" i="11"/>
  <c r="AJ200" i="11"/>
  <c r="AA170" i="11"/>
  <c r="Y171" i="11" s="1"/>
  <c r="AB170" i="11"/>
  <c r="Z171" i="11" s="1"/>
  <c r="AB13" i="21"/>
  <c r="Z14" i="21" s="1"/>
  <c r="T14" i="21"/>
  <c r="U14" i="21" s="1"/>
  <c r="AG14" i="21" s="1"/>
  <c r="AD13" i="21"/>
  <c r="AA445" i="21"/>
  <c r="Y446" i="21" s="1"/>
  <c r="AK352" i="11"/>
  <c r="AI172" i="18"/>
  <c r="AJ444" i="11"/>
  <c r="AE13" i="21"/>
  <c r="AA171" i="15"/>
  <c r="Y172" i="15" s="1"/>
  <c r="AE384" i="18"/>
  <c r="AK444" i="21"/>
  <c r="AH444" i="11"/>
  <c r="AB140" i="11"/>
  <c r="Z141" i="11" s="1"/>
  <c r="AB171" i="18"/>
  <c r="Z172" i="18" s="1"/>
  <c r="T141" i="11"/>
  <c r="U141" i="11" s="1"/>
  <c r="AG141" i="11" s="1"/>
  <c r="AE140" i="11"/>
  <c r="AD445" i="21"/>
  <c r="AJ445" i="21" s="1"/>
  <c r="AI446" i="21"/>
  <c r="T446" i="21"/>
  <c r="U446" i="21" s="1"/>
  <c r="AG446" i="21" s="1"/>
  <c r="AB445" i="21"/>
  <c r="Z446" i="21" s="1"/>
  <c r="AF445" i="21"/>
  <c r="AA140" i="11"/>
  <c r="Y141" i="11" s="1"/>
  <c r="AA171" i="18"/>
  <c r="Y172" i="18" s="1"/>
  <c r="AE171" i="18"/>
  <c r="T172" i="18"/>
  <c r="U172" i="18" s="1"/>
  <c r="AG172" i="18" s="1"/>
  <c r="T385" i="18"/>
  <c r="U385" i="18" s="1"/>
  <c r="AD171" i="18"/>
  <c r="AI385" i="18"/>
  <c r="AF384" i="18"/>
  <c r="AI141" i="11"/>
  <c r="AA384" i="18"/>
  <c r="Y385" i="18" s="1"/>
  <c r="V445" i="15"/>
  <c r="W445" i="15" s="1"/>
  <c r="AF445" i="15" s="1"/>
  <c r="AD384" i="18"/>
  <c r="AD140" i="11"/>
  <c r="V355" i="18"/>
  <c r="W355" i="18" s="1"/>
  <c r="AF355" i="18" s="1"/>
  <c r="V385" i="21"/>
  <c r="W385" i="21" s="1"/>
  <c r="T386" i="21" s="1"/>
  <c r="V14" i="18"/>
  <c r="W14" i="18" s="1"/>
  <c r="AF14" i="18" s="1"/>
  <c r="V141" i="21"/>
  <c r="W141" i="21" s="1"/>
  <c r="AF141" i="21" s="1"/>
  <c r="U324" i="18"/>
  <c r="AG324" i="18" s="1"/>
  <c r="U446" i="18"/>
  <c r="AG446" i="18" s="1"/>
  <c r="AK199" i="18"/>
  <c r="AH322" i="21"/>
  <c r="AJ322" i="21"/>
  <c r="U171" i="21"/>
  <c r="AG171" i="21" s="1"/>
  <c r="V13" i="15"/>
  <c r="W13" i="15" s="1"/>
  <c r="AE13" i="15" s="1"/>
  <c r="V141" i="15"/>
  <c r="W141" i="15" s="1"/>
  <c r="T142" i="15" s="1"/>
  <c r="AK140" i="21"/>
  <c r="V201" i="11"/>
  <c r="W201" i="11" s="1"/>
  <c r="AI202" i="11" s="1"/>
  <c r="V200" i="18"/>
  <c r="W200" i="18" s="1"/>
  <c r="AK354" i="18"/>
  <c r="AA353" i="21"/>
  <c r="Y354" i="21" s="1"/>
  <c r="AF353" i="21"/>
  <c r="AE353" i="21"/>
  <c r="AD353" i="21"/>
  <c r="T354" i="21"/>
  <c r="AI354" i="21"/>
  <c r="AB353" i="21"/>
  <c r="Z354" i="21" s="1"/>
  <c r="U323" i="21"/>
  <c r="AG323" i="21" s="1"/>
  <c r="AF141" i="18"/>
  <c r="AE141" i="18"/>
  <c r="AI142" i="18"/>
  <c r="AD141" i="18"/>
  <c r="AB141" i="18"/>
  <c r="Z142" i="18" s="1"/>
  <c r="T142" i="18"/>
  <c r="AA141" i="18"/>
  <c r="Y142" i="18" s="1"/>
  <c r="AH445" i="18"/>
  <c r="AJ445" i="18"/>
  <c r="V324" i="11"/>
  <c r="W324" i="11" s="1"/>
  <c r="AB324" i="11" s="1"/>
  <c r="Z325" i="11" s="1"/>
  <c r="V445" i="11"/>
  <c r="W445" i="11" s="1"/>
  <c r="AA445" i="11" s="1"/>
  <c r="Y446" i="11" s="1"/>
  <c r="AI202" i="21"/>
  <c r="AD201" i="21"/>
  <c r="AF201" i="21"/>
  <c r="AA201" i="21"/>
  <c r="Y202" i="21" s="1"/>
  <c r="T202" i="21"/>
  <c r="AE201" i="21"/>
  <c r="AB201" i="21"/>
  <c r="Z202" i="21" s="1"/>
  <c r="AH323" i="18"/>
  <c r="AJ323" i="18"/>
  <c r="AH170" i="21"/>
  <c r="AJ170" i="21"/>
  <c r="AK444" i="15"/>
  <c r="AK12" i="15"/>
  <c r="AI13" i="11"/>
  <c r="AF12" i="11"/>
  <c r="AA12" i="11"/>
  <c r="Y13" i="11" s="1"/>
  <c r="AB12" i="11"/>
  <c r="Z13" i="11" s="1"/>
  <c r="AD12" i="11"/>
  <c r="AE12" i="11"/>
  <c r="T13" i="11"/>
  <c r="U354" i="15"/>
  <c r="AG354" i="15" s="1"/>
  <c r="AH383" i="15"/>
  <c r="AJ383" i="15"/>
  <c r="AK140" i="15"/>
  <c r="U384" i="15"/>
  <c r="AG384" i="15" s="1"/>
  <c r="V324" i="15"/>
  <c r="W324" i="15" s="1"/>
  <c r="AF200" i="15"/>
  <c r="AD200" i="15"/>
  <c r="AB200" i="15"/>
  <c r="Z201" i="15" s="1"/>
  <c r="AI201" i="15"/>
  <c r="AE200" i="15"/>
  <c r="T201" i="15"/>
  <c r="AA200" i="15"/>
  <c r="Y201" i="15" s="1"/>
  <c r="AH353" i="15"/>
  <c r="AJ353" i="15"/>
  <c r="AJ140" i="11" l="1"/>
  <c r="AK323" i="11"/>
  <c r="AH384" i="11"/>
  <c r="AK384" i="11" s="1"/>
  <c r="AK13" i="18"/>
  <c r="AH171" i="15"/>
  <c r="AH170" i="11"/>
  <c r="AK170" i="11" s="1"/>
  <c r="AJ171" i="15"/>
  <c r="AK200" i="11"/>
  <c r="AH140" i="11"/>
  <c r="AK444" i="11"/>
  <c r="AH353" i="11"/>
  <c r="AJ13" i="21"/>
  <c r="AH13" i="21"/>
  <c r="AH171" i="18"/>
  <c r="AJ353" i="11"/>
  <c r="AE445" i="15"/>
  <c r="AE14" i="18"/>
  <c r="AD14" i="18"/>
  <c r="AD141" i="21"/>
  <c r="AD13" i="15"/>
  <c r="AJ13" i="15" s="1"/>
  <c r="AF141" i="15"/>
  <c r="AI14" i="15"/>
  <c r="AB141" i="21"/>
  <c r="Z142" i="21" s="1"/>
  <c r="AF13" i="15"/>
  <c r="T142" i="21"/>
  <c r="U142" i="21" s="1"/>
  <c r="AG142" i="21" s="1"/>
  <c r="AJ384" i="18"/>
  <c r="AA141" i="21"/>
  <c r="Y142" i="21" s="1"/>
  <c r="AI356" i="18"/>
  <c r="AE355" i="18"/>
  <c r="AA355" i="18"/>
  <c r="Y356" i="18" s="1"/>
  <c r="AI142" i="15"/>
  <c r="T356" i="18"/>
  <c r="U356" i="18" s="1"/>
  <c r="AG356" i="18" s="1"/>
  <c r="AH445" i="21"/>
  <c r="AK445" i="21" s="1"/>
  <c r="T15" i="18"/>
  <c r="U15" i="18" s="1"/>
  <c r="AG15" i="18" s="1"/>
  <c r="T446" i="15"/>
  <c r="U446" i="15" s="1"/>
  <c r="AG446" i="15" s="1"/>
  <c r="AJ171" i="18"/>
  <c r="AB14" i="18"/>
  <c r="Z15" i="18" s="1"/>
  <c r="AB141" i="15"/>
  <c r="Z142" i="15" s="1"/>
  <c r="AI446" i="11"/>
  <c r="AA141" i="15"/>
  <c r="Y142" i="15" s="1"/>
  <c r="AI446" i="15"/>
  <c r="AE324" i="11"/>
  <c r="AA14" i="18"/>
  <c r="Y15" i="18" s="1"/>
  <c r="T202" i="11"/>
  <c r="U202" i="11" s="1"/>
  <c r="AG202" i="11" s="1"/>
  <c r="AB445" i="11"/>
  <c r="Z446" i="11" s="1"/>
  <c r="AD141" i="15"/>
  <c r="AB445" i="15"/>
  <c r="Z446" i="15" s="1"/>
  <c r="AF324" i="11"/>
  <c r="V171" i="11"/>
  <c r="W171" i="11" s="1"/>
  <c r="AA171" i="11" s="1"/>
  <c r="Y172" i="11" s="1"/>
  <c r="AB201" i="11"/>
  <c r="Z202" i="11" s="1"/>
  <c r="T446" i="11"/>
  <c r="U446" i="11" s="1"/>
  <c r="AG446" i="11" s="1"/>
  <c r="AE141" i="15"/>
  <c r="AA445" i="15"/>
  <c r="Y446" i="15" s="1"/>
  <c r="AG385" i="18"/>
  <c r="V385" i="18"/>
  <c r="W385" i="18" s="1"/>
  <c r="AF385" i="18" s="1"/>
  <c r="T325" i="11"/>
  <c r="U325" i="11" s="1"/>
  <c r="AG325" i="11" s="1"/>
  <c r="AA324" i="11"/>
  <c r="Y325" i="11" s="1"/>
  <c r="AE141" i="21"/>
  <c r="V171" i="21"/>
  <c r="W171" i="21" s="1"/>
  <c r="AD171" i="21" s="1"/>
  <c r="AH384" i="18"/>
  <c r="AD445" i="11"/>
  <c r="AD445" i="15"/>
  <c r="AI142" i="21"/>
  <c r="AF201" i="11"/>
  <c r="T14" i="15"/>
  <c r="U14" i="15" s="1"/>
  <c r="AB355" i="18"/>
  <c r="Z356" i="18" s="1"/>
  <c r="V354" i="15"/>
  <c r="W354" i="15" s="1"/>
  <c r="T355" i="15" s="1"/>
  <c r="V446" i="21"/>
  <c r="W446" i="21" s="1"/>
  <c r="AF446" i="21" s="1"/>
  <c r="V172" i="18"/>
  <c r="W172" i="18" s="1"/>
  <c r="AD172" i="18" s="1"/>
  <c r="AE201" i="11"/>
  <c r="AD201" i="11"/>
  <c r="AA385" i="21"/>
  <c r="Y386" i="21" s="1"/>
  <c r="AI386" i="21"/>
  <c r="AD355" i="18"/>
  <c r="AD385" i="21"/>
  <c r="V323" i="21"/>
  <c r="W323" i="21" s="1"/>
  <c r="AI324" i="21" s="1"/>
  <c r="AA201" i="11"/>
  <c r="Y202" i="11" s="1"/>
  <c r="AD324" i="11"/>
  <c r="AB13" i="15"/>
  <c r="Z14" i="15" s="1"/>
  <c r="AE385" i="21"/>
  <c r="AI15" i="18"/>
  <c r="AF445" i="11"/>
  <c r="AA13" i="15"/>
  <c r="Y14" i="15" s="1"/>
  <c r="AB385" i="21"/>
  <c r="Z386" i="21" s="1"/>
  <c r="V324" i="18"/>
  <c r="W324" i="18" s="1"/>
  <c r="AD324" i="18" s="1"/>
  <c r="AI325" i="11"/>
  <c r="V14" i="21"/>
  <c r="W14" i="21" s="1"/>
  <c r="AF14" i="21" s="1"/>
  <c r="AF385" i="21"/>
  <c r="V446" i="18"/>
  <c r="W446" i="18" s="1"/>
  <c r="AE446" i="18" s="1"/>
  <c r="U202" i="21"/>
  <c r="AG202" i="21" s="1"/>
  <c r="AK323" i="18"/>
  <c r="AK445" i="18"/>
  <c r="U354" i="21"/>
  <c r="AG354" i="21" s="1"/>
  <c r="AH353" i="21"/>
  <c r="AJ353" i="21"/>
  <c r="AE200" i="18"/>
  <c r="AI201" i="18"/>
  <c r="AD200" i="18"/>
  <c r="AB200" i="18"/>
  <c r="Z201" i="18" s="1"/>
  <c r="AF200" i="18"/>
  <c r="AA200" i="18"/>
  <c r="Y201" i="18" s="1"/>
  <c r="T201" i="18"/>
  <c r="AE445" i="11"/>
  <c r="AH201" i="21"/>
  <c r="AJ201" i="21"/>
  <c r="U142" i="18"/>
  <c r="AG142" i="18" s="1"/>
  <c r="U386" i="21"/>
  <c r="AG386" i="21" s="1"/>
  <c r="AK170" i="21"/>
  <c r="AH141" i="18"/>
  <c r="AJ141" i="18"/>
  <c r="V385" i="11"/>
  <c r="W385" i="11" s="1"/>
  <c r="AB385" i="11" s="1"/>
  <c r="Z386" i="11" s="1"/>
  <c r="AK322" i="21"/>
  <c r="U142" i="15"/>
  <c r="AG142" i="15" s="1"/>
  <c r="AH200" i="15"/>
  <c r="AJ200" i="15"/>
  <c r="U13" i="11"/>
  <c r="AG13" i="11" s="1"/>
  <c r="T325" i="15"/>
  <c r="AE324" i="15"/>
  <c r="AF324" i="15"/>
  <c r="AD324" i="15"/>
  <c r="AI325" i="15"/>
  <c r="AB324" i="15"/>
  <c r="Z325" i="15" s="1"/>
  <c r="AA324" i="15"/>
  <c r="Y325" i="15" s="1"/>
  <c r="AK353" i="15"/>
  <c r="V141" i="11"/>
  <c r="W141" i="11" s="1"/>
  <c r="V354" i="11"/>
  <c r="W354" i="11" s="1"/>
  <c r="AH12" i="11"/>
  <c r="AJ12" i="11"/>
  <c r="V172" i="15"/>
  <c r="W172" i="15" s="1"/>
  <c r="U201" i="15"/>
  <c r="AG201" i="15" s="1"/>
  <c r="V384" i="15"/>
  <c r="W384" i="15" s="1"/>
  <c r="AK383" i="15"/>
  <c r="AK140" i="11" l="1"/>
  <c r="AJ141" i="21"/>
  <c r="AJ14" i="18"/>
  <c r="AK13" i="21"/>
  <c r="AK171" i="15"/>
  <c r="AH14" i="18"/>
  <c r="AH355" i="18"/>
  <c r="AJ324" i="11"/>
  <c r="AK353" i="11"/>
  <c r="AI172" i="21"/>
  <c r="AH141" i="15"/>
  <c r="AK171" i="18"/>
  <c r="AJ445" i="15"/>
  <c r="AE446" i="21"/>
  <c r="AH141" i="21"/>
  <c r="AA171" i="21"/>
  <c r="Y172" i="21" s="1"/>
  <c r="AI355" i="15"/>
  <c r="AD354" i="15"/>
  <c r="AK384" i="18"/>
  <c r="AH13" i="15"/>
  <c r="AK13" i="15" s="1"/>
  <c r="AF171" i="21"/>
  <c r="AJ355" i="18"/>
  <c r="AE171" i="11"/>
  <c r="AH201" i="11"/>
  <c r="AH324" i="11"/>
  <c r="T172" i="11"/>
  <c r="U172" i="11" s="1"/>
  <c r="AG172" i="11" s="1"/>
  <c r="AH445" i="11"/>
  <c r="AF324" i="18"/>
  <c r="AE171" i="21"/>
  <c r="T15" i="21"/>
  <c r="U15" i="21" s="1"/>
  <c r="AG15" i="21" s="1"/>
  <c r="T386" i="18"/>
  <c r="U386" i="18" s="1"/>
  <c r="AG386" i="18" s="1"/>
  <c r="AH445" i="15"/>
  <c r="AI447" i="21"/>
  <c r="AD385" i="18"/>
  <c r="AD446" i="18"/>
  <c r="AJ446" i="18" s="1"/>
  <c r="AB385" i="18"/>
  <c r="Z386" i="18" s="1"/>
  <c r="AA385" i="18"/>
  <c r="Y386" i="18" s="1"/>
  <c r="AB446" i="21"/>
  <c r="Z447" i="21" s="1"/>
  <c r="AE385" i="18"/>
  <c r="AA446" i="21"/>
  <c r="Y447" i="21" s="1"/>
  <c r="AI386" i="18"/>
  <c r="T172" i="21"/>
  <c r="U172" i="21" s="1"/>
  <c r="AG172" i="21" s="1"/>
  <c r="AD171" i="11"/>
  <c r="AI172" i="11"/>
  <c r="AF171" i="11"/>
  <c r="AB171" i="11"/>
  <c r="Z172" i="11" s="1"/>
  <c r="V201" i="15"/>
  <c r="W201" i="15" s="1"/>
  <c r="AB201" i="15" s="1"/>
  <c r="Z202" i="15" s="1"/>
  <c r="AJ141" i="15"/>
  <c r="AH385" i="21"/>
  <c r="AB14" i="21"/>
  <c r="Z15" i="21" s="1"/>
  <c r="AI15" i="21"/>
  <c r="AF354" i="15"/>
  <c r="AF323" i="21"/>
  <c r="AA446" i="18"/>
  <c r="Y447" i="18" s="1"/>
  <c r="T447" i="21"/>
  <c r="U447" i="21" s="1"/>
  <c r="AG447" i="21" s="1"/>
  <c r="AB172" i="18"/>
  <c r="Z173" i="18" s="1"/>
  <c r="AD446" i="21"/>
  <c r="AE14" i="21"/>
  <c r="AB323" i="21"/>
  <c r="Z324" i="21" s="1"/>
  <c r="T447" i="18"/>
  <c r="U447" i="18" s="1"/>
  <c r="AG447" i="18" s="1"/>
  <c r="AE172" i="18"/>
  <c r="AJ172" i="18" s="1"/>
  <c r="AA14" i="21"/>
  <c r="Y15" i="21" s="1"/>
  <c r="AA323" i="21"/>
  <c r="Y324" i="21" s="1"/>
  <c r="T173" i="18"/>
  <c r="U173" i="18" s="1"/>
  <c r="AG173" i="18" s="1"/>
  <c r="AG14" i="15"/>
  <c r="V14" i="15"/>
  <c r="W14" i="15" s="1"/>
  <c r="AE14" i="15" s="1"/>
  <c r="AE354" i="15"/>
  <c r="AJ385" i="21"/>
  <c r="AF385" i="11"/>
  <c r="AA354" i="15"/>
  <c r="Y355" i="15" s="1"/>
  <c r="AE324" i="18"/>
  <c r="AE323" i="21"/>
  <c r="AB171" i="21"/>
  <c r="Z172" i="21" s="1"/>
  <c r="AJ201" i="11"/>
  <c r="T386" i="11"/>
  <c r="U386" i="11" s="1"/>
  <c r="AG386" i="11" s="1"/>
  <c r="AE385" i="11"/>
  <c r="AA385" i="11"/>
  <c r="Y386" i="11" s="1"/>
  <c r="V446" i="11"/>
  <c r="W446" i="11" s="1"/>
  <c r="AI447" i="11" s="1"/>
  <c r="AI386" i="11"/>
  <c r="AI447" i="18"/>
  <c r="V325" i="11"/>
  <c r="W325" i="11" s="1"/>
  <c r="AD325" i="11" s="1"/>
  <c r="AJ445" i="11"/>
  <c r="AD14" i="21"/>
  <c r="AB354" i="15"/>
  <c r="Z355" i="15" s="1"/>
  <c r="AI325" i="18"/>
  <c r="AA172" i="18"/>
  <c r="Y173" i="18" s="1"/>
  <c r="AA324" i="18"/>
  <c r="Y325" i="18" s="1"/>
  <c r="AB324" i="18"/>
  <c r="Z325" i="18" s="1"/>
  <c r="AD323" i="21"/>
  <c r="T324" i="21"/>
  <c r="U324" i="21" s="1"/>
  <c r="AG324" i="21" s="1"/>
  <c r="AF446" i="18"/>
  <c r="AI173" i="18"/>
  <c r="V356" i="18"/>
  <c r="W356" i="18" s="1"/>
  <c r="AF356" i="18" s="1"/>
  <c r="AB446" i="18"/>
  <c r="Z447" i="18" s="1"/>
  <c r="AF172" i="18"/>
  <c r="V15" i="18"/>
  <c r="W15" i="18" s="1"/>
  <c r="AB15" i="18" s="1"/>
  <c r="Z16" i="18" s="1"/>
  <c r="T325" i="18"/>
  <c r="U325" i="18" s="1"/>
  <c r="AG325" i="18" s="1"/>
  <c r="AK141" i="18"/>
  <c r="V142" i="18"/>
  <c r="W142" i="18" s="1"/>
  <c r="AF142" i="18" s="1"/>
  <c r="AK201" i="21"/>
  <c r="AK353" i="21"/>
  <c r="V354" i="21"/>
  <c r="W354" i="21" s="1"/>
  <c r="AE354" i="21" s="1"/>
  <c r="V202" i="11"/>
  <c r="W202" i="11" s="1"/>
  <c r="AI203" i="11" s="1"/>
  <c r="V446" i="15"/>
  <c r="W446" i="15" s="1"/>
  <c r="AI447" i="15" s="1"/>
  <c r="V202" i="21"/>
  <c r="W202" i="21" s="1"/>
  <c r="AH200" i="18"/>
  <c r="AJ200" i="18"/>
  <c r="AD385" i="11"/>
  <c r="V142" i="15"/>
  <c r="W142" i="15" s="1"/>
  <c r="AE142" i="15" s="1"/>
  <c r="V142" i="21"/>
  <c r="W142" i="21" s="1"/>
  <c r="V386" i="21"/>
  <c r="W386" i="21" s="1"/>
  <c r="V13" i="11"/>
  <c r="W13" i="11" s="1"/>
  <c r="T14" i="11" s="1"/>
  <c r="U201" i="18"/>
  <c r="AG201" i="18" s="1"/>
  <c r="AK200" i="15"/>
  <c r="U325" i="15"/>
  <c r="AG325" i="15" s="1"/>
  <c r="AK12" i="11"/>
  <c r="AE384" i="15"/>
  <c r="AI385" i="15"/>
  <c r="AA384" i="15"/>
  <c r="Y385" i="15" s="1"/>
  <c r="AB384" i="15"/>
  <c r="Z385" i="15" s="1"/>
  <c r="AF384" i="15"/>
  <c r="T385" i="15"/>
  <c r="AD384" i="15"/>
  <c r="T142" i="11"/>
  <c r="AB141" i="11"/>
  <c r="Z142" i="11" s="1"/>
  <c r="AD141" i="11"/>
  <c r="AF141" i="11"/>
  <c r="AI142" i="11"/>
  <c r="AA141" i="11"/>
  <c r="Y142" i="11" s="1"/>
  <c r="AE141" i="11"/>
  <c r="AE354" i="11"/>
  <c r="T355" i="11"/>
  <c r="AF354" i="11"/>
  <c r="AA354" i="11"/>
  <c r="Y355" i="11" s="1"/>
  <c r="AD354" i="11"/>
  <c r="AB354" i="11"/>
  <c r="Z355" i="11" s="1"/>
  <c r="AI355" i="11"/>
  <c r="U355" i="15"/>
  <c r="AG355" i="15" s="1"/>
  <c r="AA172" i="15"/>
  <c r="Y173" i="15" s="1"/>
  <c r="AD172" i="15"/>
  <c r="AE172" i="15"/>
  <c r="T173" i="15"/>
  <c r="AF172" i="15"/>
  <c r="AI173" i="15"/>
  <c r="AB172" i="15"/>
  <c r="Z173" i="15" s="1"/>
  <c r="AH324" i="15"/>
  <c r="AJ324" i="15"/>
  <c r="AK141" i="21" l="1"/>
  <c r="AK14" i="18"/>
  <c r="AK445" i="15"/>
  <c r="AF201" i="15"/>
  <c r="AK324" i="11"/>
  <c r="AK355" i="18"/>
  <c r="AI202" i="15"/>
  <c r="T15" i="15"/>
  <c r="U15" i="15" s="1"/>
  <c r="AG15" i="15" s="1"/>
  <c r="AA201" i="15"/>
  <c r="Y202" i="15" s="1"/>
  <c r="AK141" i="15"/>
  <c r="AH171" i="21"/>
  <c r="AF14" i="15"/>
  <c r="AF446" i="11"/>
  <c r="AB14" i="15"/>
  <c r="Z15" i="15" s="1"/>
  <c r="AJ171" i="21"/>
  <c r="AE201" i="15"/>
  <c r="AJ385" i="11"/>
  <c r="AK445" i="11"/>
  <c r="AK201" i="11"/>
  <c r="AH446" i="18"/>
  <c r="AK446" i="18" s="1"/>
  <c r="AD446" i="11"/>
  <c r="AD201" i="15"/>
  <c r="AE446" i="11"/>
  <c r="AA14" i="15"/>
  <c r="Y15" i="15" s="1"/>
  <c r="T447" i="11"/>
  <c r="U447" i="11" s="1"/>
  <c r="AG447" i="11" s="1"/>
  <c r="AI15" i="15"/>
  <c r="AH446" i="21"/>
  <c r="T202" i="15"/>
  <c r="U202" i="15" s="1"/>
  <c r="AG202" i="15" s="1"/>
  <c r="AB446" i="11"/>
  <c r="Z447" i="11" s="1"/>
  <c r="AB325" i="11"/>
  <c r="Z326" i="11" s="1"/>
  <c r="AH14" i="21"/>
  <c r="AK385" i="21"/>
  <c r="AJ354" i="15"/>
  <c r="AA15" i="18"/>
  <c r="Y16" i="18" s="1"/>
  <c r="AD14" i="15"/>
  <c r="AH324" i="18"/>
  <c r="AJ324" i="18"/>
  <c r="AD446" i="15"/>
  <c r="AA446" i="11"/>
  <c r="Y447" i="11" s="1"/>
  <c r="AH171" i="11"/>
  <c r="AJ385" i="18"/>
  <c r="AH385" i="18"/>
  <c r="AJ14" i="21"/>
  <c r="AH323" i="21"/>
  <c r="AI326" i="11"/>
  <c r="AE325" i="11"/>
  <c r="AJ325" i="11" s="1"/>
  <c r="AJ171" i="11"/>
  <c r="AF325" i="11"/>
  <c r="T326" i="11"/>
  <c r="U326" i="11" s="1"/>
  <c r="AG326" i="11" s="1"/>
  <c r="AH354" i="15"/>
  <c r="T357" i="18"/>
  <c r="U357" i="18" s="1"/>
  <c r="AG357" i="18" s="1"/>
  <c r="AD142" i="18"/>
  <c r="AB356" i="18"/>
  <c r="Z357" i="18" s="1"/>
  <c r="AI14" i="11"/>
  <c r="AD356" i="18"/>
  <c r="AA356" i="18"/>
  <c r="Y357" i="18" s="1"/>
  <c r="V325" i="15"/>
  <c r="W325" i="15" s="1"/>
  <c r="T326" i="15" s="1"/>
  <c r="AE142" i="18"/>
  <c r="AD15" i="18"/>
  <c r="AH385" i="11"/>
  <c r="AE15" i="18"/>
  <c r="AJ446" i="21"/>
  <c r="AH172" i="18"/>
  <c r="AK172" i="18" s="1"/>
  <c r="AF15" i="18"/>
  <c r="V355" i="15"/>
  <c r="W355" i="15" s="1"/>
  <c r="T356" i="15" s="1"/>
  <c r="AB354" i="21"/>
  <c r="Z355" i="21" s="1"/>
  <c r="AA202" i="11"/>
  <c r="Y203" i="11" s="1"/>
  <c r="AB202" i="11"/>
  <c r="Z203" i="11" s="1"/>
  <c r="AA325" i="11"/>
  <c r="Y326" i="11" s="1"/>
  <c r="AJ323" i="21"/>
  <c r="T16" i="18"/>
  <c r="U16" i="18" s="1"/>
  <c r="AG16" i="18" s="1"/>
  <c r="AI357" i="18"/>
  <c r="AE356" i="18"/>
  <c r="AI143" i="18"/>
  <c r="AB13" i="11"/>
  <c r="Z14" i="11" s="1"/>
  <c r="AA142" i="18"/>
  <c r="Y143" i="18" s="1"/>
  <c r="AB142" i="18"/>
  <c r="Z143" i="18" s="1"/>
  <c r="AI16" i="18"/>
  <c r="AE13" i="11"/>
  <c r="AI355" i="21"/>
  <c r="T143" i="18"/>
  <c r="U143" i="18" s="1"/>
  <c r="AG143" i="18" s="1"/>
  <c r="T447" i="15"/>
  <c r="U447" i="15" s="1"/>
  <c r="AG447" i="15" s="1"/>
  <c r="AD13" i="11"/>
  <c r="AF446" i="15"/>
  <c r="T355" i="21"/>
  <c r="U355" i="21" s="1"/>
  <c r="AG355" i="21" s="1"/>
  <c r="AD202" i="11"/>
  <c r="AE202" i="11"/>
  <c r="V447" i="21"/>
  <c r="W447" i="21" s="1"/>
  <c r="AI448" i="21" s="1"/>
  <c r="AB446" i="15"/>
  <c r="Z447" i="15" s="1"/>
  <c r="V201" i="18"/>
  <c r="W201" i="18" s="1"/>
  <c r="AF201" i="18" s="1"/>
  <c r="V324" i="21"/>
  <c r="W324" i="21" s="1"/>
  <c r="AA324" i="21" s="1"/>
  <c r="Y325" i="21" s="1"/>
  <c r="AD354" i="21"/>
  <c r="AJ354" i="21" s="1"/>
  <c r="AI143" i="15"/>
  <c r="AF202" i="11"/>
  <c r="AE446" i="15"/>
  <c r="AA354" i="21"/>
  <c r="Y355" i="21" s="1"/>
  <c r="AF142" i="15"/>
  <c r="AA446" i="15"/>
  <c r="Y447" i="15" s="1"/>
  <c r="T203" i="11"/>
  <c r="U203" i="11" s="1"/>
  <c r="AG203" i="11" s="1"/>
  <c r="V15" i="21"/>
  <c r="W15" i="21" s="1"/>
  <c r="AI16" i="21" s="1"/>
  <c r="AF354" i="21"/>
  <c r="AK200" i="18"/>
  <c r="V325" i="18"/>
  <c r="W325" i="18" s="1"/>
  <c r="AF325" i="18" s="1"/>
  <c r="V447" i="18"/>
  <c r="W447" i="18" s="1"/>
  <c r="AA447" i="18" s="1"/>
  <c r="Y448" i="18" s="1"/>
  <c r="AA142" i="15"/>
  <c r="Y143" i="15" s="1"/>
  <c r="AB142" i="15"/>
  <c r="Z143" i="15" s="1"/>
  <c r="AD142" i="15"/>
  <c r="T143" i="15"/>
  <c r="U143" i="15" s="1"/>
  <c r="AG143" i="15" s="1"/>
  <c r="V386" i="18"/>
  <c r="W386" i="18" s="1"/>
  <c r="AF202" i="21"/>
  <c r="T203" i="21"/>
  <c r="AE202" i="21"/>
  <c r="AD202" i="21"/>
  <c r="AB202" i="21"/>
  <c r="Z203" i="21" s="1"/>
  <c r="AI203" i="21"/>
  <c r="AA202" i="21"/>
  <c r="Y203" i="21" s="1"/>
  <c r="AA13" i="11"/>
  <c r="Y14" i="11" s="1"/>
  <c r="AA386" i="21"/>
  <c r="Y387" i="21" s="1"/>
  <c r="AD386" i="21"/>
  <c r="AI387" i="21"/>
  <c r="AF386" i="21"/>
  <c r="AE386" i="21"/>
  <c r="AB386" i="21"/>
  <c r="Z387" i="21" s="1"/>
  <c r="T387" i="21"/>
  <c r="V172" i="11"/>
  <c r="W172" i="11" s="1"/>
  <c r="AB172" i="11" s="1"/>
  <c r="Z173" i="11" s="1"/>
  <c r="AF13" i="11"/>
  <c r="T143" i="21"/>
  <c r="AI143" i="21"/>
  <c r="AE142" i="21"/>
  <c r="AF142" i="21"/>
  <c r="AD142" i="21"/>
  <c r="AB142" i="21"/>
  <c r="Z143" i="21" s="1"/>
  <c r="AA142" i="21"/>
  <c r="Y143" i="21" s="1"/>
  <c r="V173" i="18"/>
  <c r="W173" i="18" s="1"/>
  <c r="V172" i="21"/>
  <c r="W172" i="21" s="1"/>
  <c r="U385" i="15"/>
  <c r="AG385" i="15" s="1"/>
  <c r="U355" i="11"/>
  <c r="AG355" i="11" s="1"/>
  <c r="V386" i="11"/>
  <c r="W386" i="11" s="1"/>
  <c r="U173" i="15"/>
  <c r="AG173" i="15" s="1"/>
  <c r="AH141" i="11"/>
  <c r="AJ141" i="11"/>
  <c r="AK324" i="15"/>
  <c r="AH172" i="15"/>
  <c r="AJ172" i="15"/>
  <c r="AH354" i="11"/>
  <c r="AJ354" i="11"/>
  <c r="U142" i="11"/>
  <c r="AG142" i="11" s="1"/>
  <c r="U14" i="11"/>
  <c r="AG14" i="11" s="1"/>
  <c r="AH384" i="15"/>
  <c r="AJ384" i="15"/>
  <c r="AH14" i="15" l="1"/>
  <c r="AB325" i="15"/>
  <c r="Z326" i="15" s="1"/>
  <c r="AD325" i="15"/>
  <c r="AE355" i="15"/>
  <c r="AB355" i="15"/>
  <c r="Z356" i="15" s="1"/>
  <c r="AJ14" i="15"/>
  <c r="AK171" i="21"/>
  <c r="AK14" i="21"/>
  <c r="AH446" i="11"/>
  <c r="AK354" i="15"/>
  <c r="AK385" i="11"/>
  <c r="AA15" i="21"/>
  <c r="Y16" i="21" s="1"/>
  <c r="AH201" i="15"/>
  <c r="AJ446" i="11"/>
  <c r="AK324" i="18"/>
  <c r="AA355" i="15"/>
  <c r="Y356" i="15" s="1"/>
  <c r="AJ446" i="15"/>
  <c r="AF355" i="15"/>
  <c r="AE325" i="15"/>
  <c r="AA325" i="15"/>
  <c r="Y326" i="15" s="1"/>
  <c r="AI326" i="15"/>
  <c r="AD355" i="15"/>
  <c r="AK446" i="21"/>
  <c r="AJ201" i="15"/>
  <c r="AF325" i="15"/>
  <c r="AI356" i="15"/>
  <c r="AK323" i="21"/>
  <c r="AB324" i="21"/>
  <c r="Z325" i="21" s="1"/>
  <c r="AK385" i="18"/>
  <c r="AH325" i="11"/>
  <c r="AK325" i="11" s="1"/>
  <c r="AJ356" i="18"/>
  <c r="AH15" i="18"/>
  <c r="AK171" i="11"/>
  <c r="AH202" i="11"/>
  <c r="AH142" i="18"/>
  <c r="AH356" i="18"/>
  <c r="AE15" i="21"/>
  <c r="T16" i="21"/>
  <c r="U16" i="21" s="1"/>
  <c r="AG16" i="21" s="1"/>
  <c r="AD172" i="11"/>
  <c r="AE447" i="18"/>
  <c r="AJ15" i="18"/>
  <c r="AJ202" i="11"/>
  <c r="AJ142" i="18"/>
  <c r="AI326" i="18"/>
  <c r="AB325" i="18"/>
  <c r="Z326" i="18" s="1"/>
  <c r="AE324" i="21"/>
  <c r="AI325" i="21"/>
  <c r="AB447" i="18"/>
  <c r="Z448" i="18" s="1"/>
  <c r="T326" i="18"/>
  <c r="U326" i="18" s="1"/>
  <c r="AG326" i="18" s="1"/>
  <c r="T202" i="18"/>
  <c r="U202" i="18" s="1"/>
  <c r="AG202" i="18" s="1"/>
  <c r="AE447" i="21"/>
  <c r="AE201" i="18"/>
  <c r="AA447" i="21"/>
  <c r="Y448" i="21" s="1"/>
  <c r="AH446" i="15"/>
  <c r="AB201" i="18"/>
  <c r="Z202" i="18" s="1"/>
  <c r="AH13" i="11"/>
  <c r="AI202" i="18"/>
  <c r="AB15" i="21"/>
  <c r="Z16" i="21" s="1"/>
  <c r="T448" i="21"/>
  <c r="U448" i="21" s="1"/>
  <c r="AG448" i="21" s="1"/>
  <c r="AD201" i="18"/>
  <c r="AF15" i="21"/>
  <c r="AF447" i="21"/>
  <c r="AD325" i="18"/>
  <c r="AA325" i="18"/>
  <c r="Y326" i="18" s="1"/>
  <c r="AH142" i="15"/>
  <c r="AD15" i="21"/>
  <c r="T173" i="11"/>
  <c r="U173" i="11" s="1"/>
  <c r="AG173" i="11" s="1"/>
  <c r="AJ142" i="15"/>
  <c r="AJ13" i="11"/>
  <c r="AA172" i="11"/>
  <c r="Y173" i="11" s="1"/>
  <c r="AE325" i="18"/>
  <c r="AF324" i="21"/>
  <c r="AH354" i="21"/>
  <c r="AK354" i="21" s="1"/>
  <c r="AD324" i="21"/>
  <c r="T325" i="21"/>
  <c r="U325" i="21" s="1"/>
  <c r="AG325" i="21" s="1"/>
  <c r="AI173" i="11"/>
  <c r="AE172" i="11"/>
  <c r="AF172" i="11"/>
  <c r="V173" i="15"/>
  <c r="W173" i="15" s="1"/>
  <c r="AE173" i="15" s="1"/>
  <c r="AD447" i="21"/>
  <c r="AA201" i="18"/>
  <c r="Y202" i="18" s="1"/>
  <c r="V16" i="18"/>
  <c r="W16" i="18" s="1"/>
  <c r="AI17" i="18" s="1"/>
  <c r="AB447" i="21"/>
  <c r="Z448" i="21" s="1"/>
  <c r="V203" i="11"/>
  <c r="W203" i="11" s="1"/>
  <c r="AA203" i="11" s="1"/>
  <c r="Y204" i="11" s="1"/>
  <c r="V14" i="11"/>
  <c r="W14" i="11" s="1"/>
  <c r="AA14" i="11" s="1"/>
  <c r="Y15" i="11" s="1"/>
  <c r="V385" i="15"/>
  <c r="W385" i="15" s="1"/>
  <c r="AF385" i="15" s="1"/>
  <c r="V202" i="15"/>
  <c r="W202" i="15" s="1"/>
  <c r="T203" i="15" s="1"/>
  <c r="V142" i="11"/>
  <c r="W142" i="11" s="1"/>
  <c r="AD142" i="11" s="1"/>
  <c r="V447" i="15"/>
  <c r="W447" i="15" s="1"/>
  <c r="AB447" i="15" s="1"/>
  <c r="Z448" i="15" s="1"/>
  <c r="AI448" i="18"/>
  <c r="AF447" i="18"/>
  <c r="AD447" i="18"/>
  <c r="V15" i="15"/>
  <c r="W15" i="15" s="1"/>
  <c r="T16" i="15" s="1"/>
  <c r="T448" i="18"/>
  <c r="U448" i="18" s="1"/>
  <c r="AG448" i="18" s="1"/>
  <c r="AH142" i="21"/>
  <c r="AJ142" i="21"/>
  <c r="AH202" i="21"/>
  <c r="AJ202" i="21"/>
  <c r="V355" i="11"/>
  <c r="W355" i="11" s="1"/>
  <c r="AI356" i="11" s="1"/>
  <c r="AB386" i="18"/>
  <c r="Z387" i="18" s="1"/>
  <c r="AI387" i="18"/>
  <c r="AA386" i="18"/>
  <c r="Y387" i="18" s="1"/>
  <c r="AE386" i="18"/>
  <c r="T387" i="18"/>
  <c r="AF386" i="18"/>
  <c r="AD386" i="18"/>
  <c r="V357" i="18"/>
  <c r="W357" i="18" s="1"/>
  <c r="U203" i="21"/>
  <c r="AG203" i="21" s="1"/>
  <c r="AE173" i="18"/>
  <c r="AA173" i="18"/>
  <c r="Y174" i="18" s="1"/>
  <c r="AI174" i="18"/>
  <c r="T174" i="18"/>
  <c r="AD173" i="18"/>
  <c r="AB173" i="18"/>
  <c r="Z174" i="18" s="1"/>
  <c r="AF173" i="18"/>
  <c r="AF172" i="21"/>
  <c r="AI173" i="21"/>
  <c r="AD172" i="21"/>
  <c r="AA172" i="21"/>
  <c r="Y173" i="21" s="1"/>
  <c r="AE172" i="21"/>
  <c r="T173" i="21"/>
  <c r="AB172" i="21"/>
  <c r="Z173" i="21" s="1"/>
  <c r="V355" i="21"/>
  <c r="W355" i="21" s="1"/>
  <c r="V447" i="11"/>
  <c r="W447" i="11" s="1"/>
  <c r="AB447" i="11" s="1"/>
  <c r="Z448" i="11" s="1"/>
  <c r="U143" i="21"/>
  <c r="AG143" i="21" s="1"/>
  <c r="AH386" i="21"/>
  <c r="AJ386" i="21"/>
  <c r="V143" i="18"/>
  <c r="W143" i="18" s="1"/>
  <c r="U387" i="21"/>
  <c r="AG387" i="21" s="1"/>
  <c r="AK141" i="11"/>
  <c r="AK354" i="11"/>
  <c r="AF386" i="11"/>
  <c r="T387" i="11"/>
  <c r="AE386" i="11"/>
  <c r="AD386" i="11"/>
  <c r="AB386" i="11"/>
  <c r="Z387" i="11" s="1"/>
  <c r="AA386" i="11"/>
  <c r="Y387" i="11" s="1"/>
  <c r="AI387" i="11"/>
  <c r="U326" i="15"/>
  <c r="AG326" i="15" s="1"/>
  <c r="AK172" i="15"/>
  <c r="U356" i="15"/>
  <c r="AG356" i="15" s="1"/>
  <c r="V326" i="11"/>
  <c r="W326" i="11" s="1"/>
  <c r="AK384" i="15"/>
  <c r="V143" i="15"/>
  <c r="W143" i="15" s="1"/>
  <c r="AJ172" i="11" l="1"/>
  <c r="AK446" i="11"/>
  <c r="AI16" i="15"/>
  <c r="AJ15" i="21"/>
  <c r="AE15" i="15"/>
  <c r="AK14" i="15"/>
  <c r="AK15" i="18"/>
  <c r="AD173" i="15"/>
  <c r="AJ173" i="15" s="1"/>
  <c r="AA173" i="15"/>
  <c r="Y174" i="15" s="1"/>
  <c r="AJ355" i="15"/>
  <c r="AI448" i="15"/>
  <c r="AI174" i="15"/>
  <c r="AK446" i="15"/>
  <c r="AH355" i="15"/>
  <c r="AH325" i="15"/>
  <c r="AD203" i="11"/>
  <c r="AI204" i="11"/>
  <c r="T386" i="15"/>
  <c r="U386" i="15" s="1"/>
  <c r="AG386" i="15" s="1"/>
  <c r="AJ325" i="18"/>
  <c r="AH201" i="18"/>
  <c r="AB385" i="15"/>
  <c r="Z386" i="15" s="1"/>
  <c r="AJ325" i="15"/>
  <c r="AD15" i="15"/>
  <c r="AB202" i="15"/>
  <c r="Z203" i="15" s="1"/>
  <c r="AK201" i="15"/>
  <c r="AI143" i="11"/>
  <c r="AK142" i="18"/>
  <c r="AE142" i="11"/>
  <c r="AJ142" i="11" s="1"/>
  <c r="AA385" i="15"/>
  <c r="Y386" i="15" s="1"/>
  <c r="AI386" i="15"/>
  <c r="AH325" i="18"/>
  <c r="AK202" i="11"/>
  <c r="AK356" i="18"/>
  <c r="T143" i="11"/>
  <c r="U143" i="11" s="1"/>
  <c r="AG143" i="11" s="1"/>
  <c r="AD385" i="15"/>
  <c r="AE385" i="15"/>
  <c r="AB142" i="11"/>
  <c r="Z143" i="11" s="1"/>
  <c r="AF142" i="11"/>
  <c r="T204" i="11"/>
  <c r="U204" i="11" s="1"/>
  <c r="AG204" i="11" s="1"/>
  <c r="AK13" i="11"/>
  <c r="T448" i="15"/>
  <c r="U448" i="15" s="1"/>
  <c r="AG448" i="15" s="1"/>
  <c r="AB355" i="11"/>
  <c r="Z356" i="11" s="1"/>
  <c r="AE16" i="18"/>
  <c r="AJ447" i="18"/>
  <c r="AK142" i="15"/>
  <c r="AB173" i="15"/>
  <c r="Z174" i="15" s="1"/>
  <c r="AA142" i="11"/>
  <c r="Y143" i="11" s="1"/>
  <c r="AA15" i="15"/>
  <c r="Y16" i="15" s="1"/>
  <c r="AJ201" i="18"/>
  <c r="AE203" i="11"/>
  <c r="T15" i="11"/>
  <c r="U15" i="11" s="1"/>
  <c r="AG15" i="11" s="1"/>
  <c r="AF203" i="11"/>
  <c r="AJ324" i="21"/>
  <c r="AI15" i="11"/>
  <c r="AH172" i="11"/>
  <c r="AB203" i="11"/>
  <c r="Z204" i="11" s="1"/>
  <c r="AE14" i="11"/>
  <c r="AD14" i="11"/>
  <c r="AH324" i="21"/>
  <c r="AE447" i="15"/>
  <c r="AF14" i="11"/>
  <c r="AB16" i="18"/>
  <c r="Z17" i="18" s="1"/>
  <c r="AD447" i="15"/>
  <c r="AA447" i="15"/>
  <c r="Y448" i="15" s="1"/>
  <c r="AB14" i="11"/>
  <c r="Z15" i="11" s="1"/>
  <c r="AA202" i="15"/>
  <c r="Y203" i="15" s="1"/>
  <c r="AA355" i="11"/>
  <c r="Y356" i="11" s="1"/>
  <c r="AH447" i="18"/>
  <c r="AH447" i="21"/>
  <c r="AD355" i="11"/>
  <c r="T356" i="11"/>
  <c r="U356" i="11" s="1"/>
  <c r="AG356" i="11" s="1"/>
  <c r="AF355" i="11"/>
  <c r="AH15" i="21"/>
  <c r="AE202" i="15"/>
  <c r="AD202" i="15"/>
  <c r="AF173" i="15"/>
  <c r="AE447" i="11"/>
  <c r="AF15" i="15"/>
  <c r="AI203" i="15"/>
  <c r="AA16" i="18"/>
  <c r="Y17" i="18" s="1"/>
  <c r="AD447" i="11"/>
  <c r="AI448" i="11"/>
  <c r="T174" i="15"/>
  <c r="U174" i="15" s="1"/>
  <c r="AG174" i="15" s="1"/>
  <c r="T448" i="11"/>
  <c r="U448" i="11" s="1"/>
  <c r="AG448" i="11" s="1"/>
  <c r="AF16" i="18"/>
  <c r="T17" i="18"/>
  <c r="U17" i="18" s="1"/>
  <c r="AG17" i="18" s="1"/>
  <c r="AE355" i="11"/>
  <c r="AD16" i="18"/>
  <c r="AJ447" i="21"/>
  <c r="AF447" i="11"/>
  <c r="AB15" i="15"/>
  <c r="Z16" i="15" s="1"/>
  <c r="AF202" i="15"/>
  <c r="AF447" i="15"/>
  <c r="V202" i="18"/>
  <c r="W202" i="18" s="1"/>
  <c r="AD202" i="18" s="1"/>
  <c r="V173" i="11"/>
  <c r="W173" i="11" s="1"/>
  <c r="AA173" i="11" s="1"/>
  <c r="Y174" i="11" s="1"/>
  <c r="V356" i="15"/>
  <c r="W356" i="15" s="1"/>
  <c r="AI357" i="15" s="1"/>
  <c r="V448" i="18"/>
  <c r="W448" i="18" s="1"/>
  <c r="AE448" i="18" s="1"/>
  <c r="V203" i="21"/>
  <c r="W203" i="21" s="1"/>
  <c r="T204" i="21" s="1"/>
  <c r="V448" i="21"/>
  <c r="W448" i="21" s="1"/>
  <c r="AF448" i="21" s="1"/>
  <c r="V387" i="21"/>
  <c r="W387" i="21" s="1"/>
  <c r="AB387" i="21" s="1"/>
  <c r="Z388" i="21" s="1"/>
  <c r="U173" i="21"/>
  <c r="AG173" i="21" s="1"/>
  <c r="AH173" i="18"/>
  <c r="AJ173" i="18"/>
  <c r="U174" i="18"/>
  <c r="AG174" i="18" s="1"/>
  <c r="AH386" i="18"/>
  <c r="AJ386" i="18"/>
  <c r="AK202" i="21"/>
  <c r="AA447" i="11"/>
  <c r="Y448" i="11" s="1"/>
  <c r="V143" i="21"/>
  <c r="W143" i="21" s="1"/>
  <c r="T144" i="18"/>
  <c r="AD143" i="18"/>
  <c r="AA143" i="18"/>
  <c r="Y144" i="18" s="1"/>
  <c r="AF143" i="18"/>
  <c r="AI144" i="18"/>
  <c r="AE143" i="18"/>
  <c r="AB143" i="18"/>
  <c r="Z144" i="18" s="1"/>
  <c r="AH172" i="21"/>
  <c r="AJ172" i="21"/>
  <c r="U387" i="18"/>
  <c r="AG387" i="18" s="1"/>
  <c r="V326" i="18"/>
  <c r="W326" i="18" s="1"/>
  <c r="AB357" i="18"/>
  <c r="Z358" i="18" s="1"/>
  <c r="AA357" i="18"/>
  <c r="Y358" i="18" s="1"/>
  <c r="AD357" i="18"/>
  <c r="AF357" i="18"/>
  <c r="T358" i="18"/>
  <c r="AI358" i="18"/>
  <c r="AE357" i="18"/>
  <c r="AK386" i="21"/>
  <c r="AA355" i="21"/>
  <c r="Y356" i="21" s="1"/>
  <c r="AE355" i="21"/>
  <c r="AI356" i="21"/>
  <c r="T356" i="21"/>
  <c r="AF355" i="21"/>
  <c r="AB355" i="21"/>
  <c r="Z356" i="21" s="1"/>
  <c r="AD355" i="21"/>
  <c r="V325" i="21"/>
  <c r="W325" i="21" s="1"/>
  <c r="AK142" i="21"/>
  <c r="V16" i="21"/>
  <c r="W16" i="21" s="1"/>
  <c r="AA16" i="21" s="1"/>
  <c r="Y17" i="21" s="1"/>
  <c r="T144" i="15"/>
  <c r="AD143" i="15"/>
  <c r="AE143" i="15"/>
  <c r="AI144" i="15"/>
  <c r="AB143" i="15"/>
  <c r="Z144" i="15" s="1"/>
  <c r="AA143" i="15"/>
  <c r="Y144" i="15" s="1"/>
  <c r="AF143" i="15"/>
  <c r="AH386" i="11"/>
  <c r="AJ386" i="11"/>
  <c r="U387" i="11"/>
  <c r="AG387" i="11" s="1"/>
  <c r="U16" i="15"/>
  <c r="AG16" i="15" s="1"/>
  <c r="AF326" i="11"/>
  <c r="AE326" i="11"/>
  <c r="AI327" i="11"/>
  <c r="AD326" i="11"/>
  <c r="AB326" i="11"/>
  <c r="Z327" i="11" s="1"/>
  <c r="AA326" i="11"/>
  <c r="Y327" i="11" s="1"/>
  <c r="T327" i="11"/>
  <c r="U203" i="15"/>
  <c r="AG203" i="15" s="1"/>
  <c r="V326" i="15"/>
  <c r="W326" i="15" s="1"/>
  <c r="AK172" i="11" l="1"/>
  <c r="AK355" i="15"/>
  <c r="AK15" i="21"/>
  <c r="AJ15" i="15"/>
  <c r="AH173" i="15"/>
  <c r="AK173" i="15" s="1"/>
  <c r="AJ203" i="11"/>
  <c r="AJ385" i="15"/>
  <c r="AK325" i="18"/>
  <c r="AK325" i="15"/>
  <c r="AK201" i="18"/>
  <c r="AH15" i="15"/>
  <c r="AH142" i="11"/>
  <c r="AK142" i="11" s="1"/>
  <c r="AK324" i="21"/>
  <c r="AH203" i="11"/>
  <c r="AK447" i="18"/>
  <c r="AH385" i="15"/>
  <c r="AJ355" i="11"/>
  <c r="T174" i="11"/>
  <c r="U174" i="11" s="1"/>
  <c r="AG174" i="11" s="1"/>
  <c r="AI174" i="11"/>
  <c r="AH447" i="15"/>
  <c r="AF173" i="11"/>
  <c r="AA356" i="15"/>
  <c r="Y357" i="15" s="1"/>
  <c r="AJ16" i="18"/>
  <c r="T449" i="21"/>
  <c r="U449" i="21" s="1"/>
  <c r="AG449" i="21" s="1"/>
  <c r="AJ202" i="15"/>
  <c r="AH447" i="11"/>
  <c r="AI449" i="18"/>
  <c r="AH202" i="15"/>
  <c r="AJ447" i="11"/>
  <c r="AK447" i="21"/>
  <c r="AF356" i="15"/>
  <c r="AE173" i="11"/>
  <c r="AD356" i="15"/>
  <c r="AE356" i="15"/>
  <c r="AD16" i="21"/>
  <c r="AD173" i="11"/>
  <c r="AH16" i="18"/>
  <c r="AH14" i="11"/>
  <c r="AJ447" i="15"/>
  <c r="AB173" i="11"/>
  <c r="Z174" i="11" s="1"/>
  <c r="AJ14" i="11"/>
  <c r="AB356" i="15"/>
  <c r="Z357" i="15" s="1"/>
  <c r="T357" i="15"/>
  <c r="U357" i="15" s="1"/>
  <c r="AG357" i="15" s="1"/>
  <c r="AH355" i="11"/>
  <c r="AB203" i="21"/>
  <c r="Z204" i="21" s="1"/>
  <c r="AA203" i="21"/>
  <c r="Y204" i="21" s="1"/>
  <c r="AD448" i="21"/>
  <c r="AI449" i="21"/>
  <c r="AF203" i="21"/>
  <c r="AE448" i="21"/>
  <c r="T449" i="18"/>
  <c r="U449" i="18" s="1"/>
  <c r="AG449" i="18" s="1"/>
  <c r="AI204" i="21"/>
  <c r="AD203" i="21"/>
  <c r="AE387" i="21"/>
  <c r="AB448" i="18"/>
  <c r="Z449" i="18" s="1"/>
  <c r="AF202" i="18"/>
  <c r="AD448" i="18"/>
  <c r="AJ448" i="18" s="1"/>
  <c r="AI203" i="18"/>
  <c r="AD387" i="21"/>
  <c r="AA387" i="21"/>
  <c r="Y388" i="21" s="1"/>
  <c r="AA202" i="18"/>
  <c r="Y203" i="18" s="1"/>
  <c r="V174" i="18"/>
  <c r="W174" i="18" s="1"/>
  <c r="AA174" i="18" s="1"/>
  <c r="Y175" i="18" s="1"/>
  <c r="AI388" i="21"/>
  <c r="T203" i="18"/>
  <c r="U203" i="18" s="1"/>
  <c r="AG203" i="18" s="1"/>
  <c r="V448" i="11"/>
  <c r="W448" i="11" s="1"/>
  <c r="AE448" i="11" s="1"/>
  <c r="T388" i="21"/>
  <c r="U388" i="21" s="1"/>
  <c r="AG388" i="21" s="1"/>
  <c r="AB202" i="18"/>
  <c r="Z203" i="18" s="1"/>
  <c r="AF387" i="21"/>
  <c r="AE202" i="18"/>
  <c r="AJ202" i="18" s="1"/>
  <c r="AF448" i="18"/>
  <c r="AI17" i="21"/>
  <c r="AB16" i="21"/>
  <c r="Z17" i="21" s="1"/>
  <c r="AF16" i="21"/>
  <c r="AE203" i="21"/>
  <c r="AE16" i="21"/>
  <c r="T17" i="21"/>
  <c r="U17" i="21" s="1"/>
  <c r="AG17" i="21" s="1"/>
  <c r="V203" i="15"/>
  <c r="W203" i="15" s="1"/>
  <c r="AF203" i="15" s="1"/>
  <c r="V448" i="15"/>
  <c r="W448" i="15" s="1"/>
  <c r="AF448" i="15" s="1"/>
  <c r="AB448" i="21"/>
  <c r="Z449" i="21" s="1"/>
  <c r="AA448" i="18"/>
  <c r="Y449" i="18" s="1"/>
  <c r="V173" i="21"/>
  <c r="W173" i="21" s="1"/>
  <c r="AF173" i="21" s="1"/>
  <c r="V15" i="11"/>
  <c r="W15" i="11" s="1"/>
  <c r="T16" i="11" s="1"/>
  <c r="V17" i="18"/>
  <c r="W17" i="18" s="1"/>
  <c r="AD17" i="18" s="1"/>
  <c r="AA448" i="21"/>
  <c r="Y449" i="21" s="1"/>
  <c r="AK386" i="18"/>
  <c r="V204" i="11"/>
  <c r="W204" i="11" s="1"/>
  <c r="AB204" i="11" s="1"/>
  <c r="Z205" i="11" s="1"/>
  <c r="V16" i="15"/>
  <c r="W16" i="15" s="1"/>
  <c r="AD16" i="15" s="1"/>
  <c r="V387" i="18"/>
  <c r="W387" i="18" s="1"/>
  <c r="AB387" i="18" s="1"/>
  <c r="Z388" i="18" s="1"/>
  <c r="AE326" i="18"/>
  <c r="AD326" i="18"/>
  <c r="T327" i="18"/>
  <c r="AB326" i="18"/>
  <c r="Z327" i="18" s="1"/>
  <c r="AA326" i="18"/>
  <c r="Y327" i="18" s="1"/>
  <c r="AF326" i="18"/>
  <c r="AI327" i="18"/>
  <c r="U358" i="18"/>
  <c r="AG358" i="18" s="1"/>
  <c r="AK173" i="18"/>
  <c r="V386" i="15"/>
  <c r="W386" i="15" s="1"/>
  <c r="AD386" i="15" s="1"/>
  <c r="U204" i="21"/>
  <c r="AG204" i="21" s="1"/>
  <c r="V143" i="11"/>
  <c r="W143" i="11" s="1"/>
  <c r="AD143" i="11" s="1"/>
  <c r="V174" i="15"/>
  <c r="W174" i="15" s="1"/>
  <c r="AA174" i="15" s="1"/>
  <c r="Y175" i="15" s="1"/>
  <c r="AH357" i="18"/>
  <c r="AJ357" i="18"/>
  <c r="AI144" i="21"/>
  <c r="AF143" i="21"/>
  <c r="AB143" i="21"/>
  <c r="Z144" i="21" s="1"/>
  <c r="AA143" i="21"/>
  <c r="Y144" i="21" s="1"/>
  <c r="T144" i="21"/>
  <c r="AE143" i="21"/>
  <c r="AD143" i="21"/>
  <c r="AD325" i="21"/>
  <c r="AI326" i="21"/>
  <c r="T326" i="21"/>
  <c r="AF325" i="21"/>
  <c r="AE325" i="21"/>
  <c r="AB325" i="21"/>
  <c r="Z326" i="21" s="1"/>
  <c r="AA325" i="21"/>
  <c r="Y326" i="21" s="1"/>
  <c r="AK172" i="21"/>
  <c r="AH143" i="18"/>
  <c r="AJ143" i="18"/>
  <c r="AH355" i="21"/>
  <c r="AJ355" i="21"/>
  <c r="U144" i="18"/>
  <c r="AG144" i="18" s="1"/>
  <c r="U356" i="21"/>
  <c r="AG356" i="21" s="1"/>
  <c r="AH326" i="11"/>
  <c r="AJ326" i="11"/>
  <c r="AH143" i="15"/>
  <c r="AJ143" i="15"/>
  <c r="U144" i="15"/>
  <c r="AG144" i="15" s="1"/>
  <c r="U327" i="11"/>
  <c r="AG327" i="11" s="1"/>
  <c r="AK386" i="11"/>
  <c r="AE326" i="15"/>
  <c r="AI327" i="15"/>
  <c r="AA326" i="15"/>
  <c r="Y327" i="15" s="1"/>
  <c r="AF326" i="15"/>
  <c r="AB326" i="15"/>
  <c r="Z327" i="15" s="1"/>
  <c r="AD326" i="15"/>
  <c r="T327" i="15"/>
  <c r="V387" i="11"/>
  <c r="W387" i="11" s="1"/>
  <c r="V356" i="11"/>
  <c r="W356" i="11" s="1"/>
  <c r="AK203" i="11" l="1"/>
  <c r="AK15" i="15"/>
  <c r="AK447" i="15"/>
  <c r="AK385" i="15"/>
  <c r="AK202" i="15"/>
  <c r="AJ203" i="21"/>
  <c r="AK355" i="11"/>
  <c r="AH173" i="11"/>
  <c r="AK14" i="11"/>
  <c r="AH356" i="15"/>
  <c r="AJ356" i="15"/>
  <c r="AI175" i="18"/>
  <c r="AE174" i="18"/>
  <c r="AK16" i="18"/>
  <c r="T18" i="18"/>
  <c r="U18" i="18" s="1"/>
  <c r="AG18" i="18" s="1"/>
  <c r="AK447" i="11"/>
  <c r="T144" i="11"/>
  <c r="U144" i="11" s="1"/>
  <c r="AG144" i="11" s="1"/>
  <c r="AH203" i="21"/>
  <c r="AF387" i="18"/>
  <c r="AE17" i="18"/>
  <c r="AJ17" i="18" s="1"/>
  <c r="AB17" i="18"/>
  <c r="Z18" i="18" s="1"/>
  <c r="AA17" i="18"/>
  <c r="Y18" i="18" s="1"/>
  <c r="AH387" i="21"/>
  <c r="AJ173" i="11"/>
  <c r="AJ16" i="21"/>
  <c r="AF16" i="15"/>
  <c r="AA15" i="11"/>
  <c r="Y16" i="11" s="1"/>
  <c r="AI16" i="11"/>
  <c r="AF174" i="15"/>
  <c r="AB173" i="21"/>
  <c r="Z174" i="21" s="1"/>
  <c r="AI18" i="18"/>
  <c r="AB143" i="11"/>
  <c r="Z144" i="11" s="1"/>
  <c r="AE173" i="21"/>
  <c r="AA143" i="11"/>
  <c r="Y144" i="11" s="1"/>
  <c r="AE387" i="18"/>
  <c r="AJ387" i="21"/>
  <c r="AF17" i="18"/>
  <c r="AF204" i="11"/>
  <c r="AD387" i="18"/>
  <c r="AF448" i="11"/>
  <c r="AI388" i="18"/>
  <c r="AH448" i="21"/>
  <c r="AE448" i="15"/>
  <c r="AI204" i="15"/>
  <c r="AI449" i="15"/>
  <c r="AI449" i="11"/>
  <c r="AE203" i="15"/>
  <c r="T204" i="15"/>
  <c r="U204" i="15" s="1"/>
  <c r="AG204" i="15" s="1"/>
  <c r="AD174" i="18"/>
  <c r="AJ448" i="21"/>
  <c r="AF386" i="15"/>
  <c r="AF174" i="18"/>
  <c r="AA387" i="18"/>
  <c r="Y388" i="18" s="1"/>
  <c r="AH202" i="18"/>
  <c r="AK202" i="18" s="1"/>
  <c r="AB203" i="15"/>
  <c r="Z204" i="15" s="1"/>
  <c r="T388" i="18"/>
  <c r="U388" i="18" s="1"/>
  <c r="AG388" i="18" s="1"/>
  <c r="T387" i="15"/>
  <c r="U387" i="15" s="1"/>
  <c r="AG387" i="15" s="1"/>
  <c r="AE386" i="15"/>
  <c r="AJ386" i="15" s="1"/>
  <c r="AI387" i="15"/>
  <c r="AB174" i="18"/>
  <c r="Z175" i="18" s="1"/>
  <c r="AB174" i="15"/>
  <c r="Z175" i="15" s="1"/>
  <c r="AH16" i="21"/>
  <c r="AH448" i="18"/>
  <c r="AK448" i="18" s="1"/>
  <c r="T175" i="18"/>
  <c r="U175" i="18" s="1"/>
  <c r="AG175" i="18" s="1"/>
  <c r="AB15" i="11"/>
  <c r="Z16" i="11" s="1"/>
  <c r="AF15" i="11"/>
  <c r="AB448" i="11"/>
  <c r="Z449" i="11" s="1"/>
  <c r="AA204" i="11"/>
  <c r="Y205" i="11" s="1"/>
  <c r="T449" i="15"/>
  <c r="U449" i="15" s="1"/>
  <c r="AG449" i="15" s="1"/>
  <c r="AD448" i="15"/>
  <c r="AA448" i="15"/>
  <c r="Y449" i="15" s="1"/>
  <c r="T449" i="11"/>
  <c r="U449" i="11" s="1"/>
  <c r="AG449" i="11" s="1"/>
  <c r="AB448" i="15"/>
  <c r="Z449" i="15" s="1"/>
  <c r="AA448" i="11"/>
  <c r="Y449" i="11" s="1"/>
  <c r="AD204" i="11"/>
  <c r="AD448" i="11"/>
  <c r="AJ448" i="11" s="1"/>
  <c r="AI205" i="11"/>
  <c r="T205" i="11"/>
  <c r="U205" i="11" s="1"/>
  <c r="AG205" i="11" s="1"/>
  <c r="AE204" i="11"/>
  <c r="AE15" i="11"/>
  <c r="T17" i="15"/>
  <c r="U17" i="15" s="1"/>
  <c r="AG17" i="15" s="1"/>
  <c r="T175" i="15"/>
  <c r="U175" i="15" s="1"/>
  <c r="AG175" i="15" s="1"/>
  <c r="AK355" i="21"/>
  <c r="AD173" i="21"/>
  <c r="V144" i="18"/>
  <c r="W144" i="18" s="1"/>
  <c r="AI145" i="18" s="1"/>
  <c r="AI17" i="15"/>
  <c r="AA203" i="15"/>
  <c r="Y204" i="15" s="1"/>
  <c r="AE174" i="15"/>
  <c r="AD174" i="15"/>
  <c r="AD203" i="15"/>
  <c r="AI144" i="11"/>
  <c r="AI175" i="15"/>
  <c r="V358" i="18"/>
  <c r="W358" i="18" s="1"/>
  <c r="AD358" i="18" s="1"/>
  <c r="AE16" i="15"/>
  <c r="AA173" i="21"/>
  <c r="Y174" i="21" s="1"/>
  <c r="AD15" i="11"/>
  <c r="AA16" i="15"/>
  <c r="Y17" i="15" s="1"/>
  <c r="AB386" i="15"/>
  <c r="Z387" i="15" s="1"/>
  <c r="AI174" i="21"/>
  <c r="AB16" i="15"/>
  <c r="Z17" i="15" s="1"/>
  <c r="AA386" i="15"/>
  <c r="Y387" i="15" s="1"/>
  <c r="T174" i="21"/>
  <c r="U174" i="21" s="1"/>
  <c r="AG174" i="21" s="1"/>
  <c r="V327" i="11"/>
  <c r="W327" i="11" s="1"/>
  <c r="AF327" i="11" s="1"/>
  <c r="AF143" i="11"/>
  <c r="V204" i="21"/>
  <c r="W204" i="21" s="1"/>
  <c r="AE204" i="21" s="1"/>
  <c r="V144" i="15"/>
  <c r="W144" i="15" s="1"/>
  <c r="AA144" i="15" s="1"/>
  <c r="Y145" i="15" s="1"/>
  <c r="AE143" i="11"/>
  <c r="AJ143" i="11" s="1"/>
  <c r="V357" i="15"/>
  <c r="W357" i="15" s="1"/>
  <c r="AE357" i="15" s="1"/>
  <c r="V356" i="21"/>
  <c r="W356" i="21" s="1"/>
  <c r="AA356" i="21" s="1"/>
  <c r="Y357" i="21" s="1"/>
  <c r="AK357" i="18"/>
  <c r="V17" i="21"/>
  <c r="W17" i="21" s="1"/>
  <c r="AB17" i="21" s="1"/>
  <c r="Z18" i="21" s="1"/>
  <c r="V449" i="18"/>
  <c r="W449" i="18" s="1"/>
  <c r="AD449" i="18" s="1"/>
  <c r="V449" i="21"/>
  <c r="W449" i="21" s="1"/>
  <c r="V203" i="18"/>
  <c r="W203" i="18" s="1"/>
  <c r="U327" i="18"/>
  <c r="AG327" i="18" s="1"/>
  <c r="U326" i="21"/>
  <c r="AG326" i="21" s="1"/>
  <c r="AH326" i="18"/>
  <c r="AJ326" i="18"/>
  <c r="V388" i="21"/>
  <c r="W388" i="21" s="1"/>
  <c r="AH325" i="21"/>
  <c r="AJ325" i="21"/>
  <c r="AH143" i="21"/>
  <c r="AJ143" i="21"/>
  <c r="AK143" i="18"/>
  <c r="U144" i="21"/>
  <c r="AG144" i="21" s="1"/>
  <c r="U327" i="15"/>
  <c r="AG327" i="15" s="1"/>
  <c r="AH326" i="15"/>
  <c r="AJ326" i="15"/>
  <c r="T357" i="11"/>
  <c r="AF356" i="11"/>
  <c r="AE356" i="11"/>
  <c r="AI357" i="11"/>
  <c r="AA356" i="11"/>
  <c r="Y357" i="11" s="1"/>
  <c r="AD356" i="11"/>
  <c r="AB356" i="11"/>
  <c r="Z357" i="11" s="1"/>
  <c r="U16" i="11"/>
  <c r="AG16" i="11" s="1"/>
  <c r="T388" i="11"/>
  <c r="AA387" i="11"/>
  <c r="Y388" i="11" s="1"/>
  <c r="AI388" i="11"/>
  <c r="AE387" i="11"/>
  <c r="AB387" i="11"/>
  <c r="Z388" i="11" s="1"/>
  <c r="AF387" i="11"/>
  <c r="AD387" i="11"/>
  <c r="V174" i="11"/>
  <c r="W174" i="11" s="1"/>
  <c r="AK143" i="15"/>
  <c r="AK326" i="11"/>
  <c r="AK356" i="15" l="1"/>
  <c r="AK448" i="21"/>
  <c r="AK173" i="11"/>
  <c r="AJ203" i="15"/>
  <c r="AJ174" i="18"/>
  <c r="AK203" i="21"/>
  <c r="AJ387" i="18"/>
  <c r="AK387" i="21"/>
  <c r="AH15" i="11"/>
  <c r="AH448" i="11"/>
  <c r="AK448" i="11" s="1"/>
  <c r="AJ448" i="15"/>
  <c r="AH386" i="15"/>
  <c r="AK386" i="15" s="1"/>
  <c r="AH204" i="11"/>
  <c r="AK16" i="21"/>
  <c r="AI145" i="15"/>
  <c r="AH203" i="15"/>
  <c r="AH16" i="15"/>
  <c r="AJ173" i="21"/>
  <c r="AH174" i="18"/>
  <c r="AH17" i="18"/>
  <c r="AK17" i="18" s="1"/>
  <c r="AJ204" i="11"/>
  <c r="AH387" i="18"/>
  <c r="AD144" i="15"/>
  <c r="AJ16" i="15"/>
  <c r="AB358" i="18"/>
  <c r="Z359" i="18" s="1"/>
  <c r="T145" i="15"/>
  <c r="U145" i="15" s="1"/>
  <c r="AG145" i="15" s="1"/>
  <c r="T18" i="21"/>
  <c r="U18" i="21" s="1"/>
  <c r="AG18" i="21" s="1"/>
  <c r="AF17" i="21"/>
  <c r="AH174" i="15"/>
  <c r="AD17" i="21"/>
  <c r="T359" i="18"/>
  <c r="U359" i="18" s="1"/>
  <c r="AG359" i="18" s="1"/>
  <c r="AI359" i="18"/>
  <c r="AH173" i="21"/>
  <c r="AH448" i="15"/>
  <c r="AD204" i="21"/>
  <c r="AJ204" i="21" s="1"/>
  <c r="AJ15" i="11"/>
  <c r="AF144" i="15"/>
  <c r="AJ174" i="15"/>
  <c r="AB144" i="15"/>
  <c r="Z145" i="15" s="1"/>
  <c r="AE144" i="15"/>
  <c r="AI328" i="11"/>
  <c r="T145" i="18"/>
  <c r="U145" i="18" s="1"/>
  <c r="AG145" i="18" s="1"/>
  <c r="AA144" i="18"/>
  <c r="Y145" i="18" s="1"/>
  <c r="AB144" i="18"/>
  <c r="Z145" i="18" s="1"/>
  <c r="AB357" i="15"/>
  <c r="Z358" i="15" s="1"/>
  <c r="AA358" i="18"/>
  <c r="Y359" i="18" s="1"/>
  <c r="AI18" i="21"/>
  <c r="AF357" i="15"/>
  <c r="AE358" i="18"/>
  <c r="AJ358" i="18" s="1"/>
  <c r="AA17" i="21"/>
  <c r="Y18" i="21" s="1"/>
  <c r="AE17" i="21"/>
  <c r="AI205" i="21"/>
  <c r="AD356" i="21"/>
  <c r="AB327" i="11"/>
  <c r="Z328" i="11" s="1"/>
  <c r="AI358" i="15"/>
  <c r="AE327" i="11"/>
  <c r="AF358" i="18"/>
  <c r="AD144" i="18"/>
  <c r="AD357" i="15"/>
  <c r="AJ357" i="15" s="1"/>
  <c r="AF144" i="18"/>
  <c r="AE144" i="18"/>
  <c r="T205" i="21"/>
  <c r="U205" i="21" s="1"/>
  <c r="AG205" i="21" s="1"/>
  <c r="AB204" i="21"/>
  <c r="Z205" i="21" s="1"/>
  <c r="V175" i="15"/>
  <c r="W175" i="15" s="1"/>
  <c r="AF175" i="15" s="1"/>
  <c r="AF204" i="21"/>
  <c r="T450" i="18"/>
  <c r="U450" i="18" s="1"/>
  <c r="AG450" i="18" s="1"/>
  <c r="V144" i="21"/>
  <c r="W144" i="21" s="1"/>
  <c r="AD144" i="21" s="1"/>
  <c r="AE449" i="18"/>
  <c r="V204" i="15"/>
  <c r="W204" i="15" s="1"/>
  <c r="AB204" i="15" s="1"/>
  <c r="Z205" i="15" s="1"/>
  <c r="T358" i="15"/>
  <c r="U358" i="15" s="1"/>
  <c r="AG358" i="15" s="1"/>
  <c r="V18" i="18"/>
  <c r="W18" i="18" s="1"/>
  <c r="AE18" i="18" s="1"/>
  <c r="AD327" i="11"/>
  <c r="AA357" i="15"/>
  <c r="Y358" i="15" s="1"/>
  <c r="AA204" i="21"/>
  <c r="Y205" i="21" s="1"/>
  <c r="AH143" i="11"/>
  <c r="AK143" i="11" s="1"/>
  <c r="T357" i="21"/>
  <c r="U357" i="21" s="1"/>
  <c r="AG357" i="21" s="1"/>
  <c r="AB449" i="18"/>
  <c r="Z450" i="18" s="1"/>
  <c r="AB356" i="21"/>
  <c r="Z357" i="21" s="1"/>
  <c r="AA327" i="11"/>
  <c r="Y328" i="11" s="1"/>
  <c r="AF356" i="21"/>
  <c r="AK326" i="18"/>
  <c r="AA449" i="18"/>
  <c r="Y450" i="18" s="1"/>
  <c r="V387" i="15"/>
  <c r="W387" i="15" s="1"/>
  <c r="AF387" i="15" s="1"/>
  <c r="AE356" i="21"/>
  <c r="AK143" i="21"/>
  <c r="V388" i="18"/>
  <c r="W388" i="18" s="1"/>
  <c r="AA388" i="18" s="1"/>
  <c r="Y389" i="18" s="1"/>
  <c r="AI450" i="18"/>
  <c r="T328" i="11"/>
  <c r="U328" i="11" s="1"/>
  <c r="AG328" i="11" s="1"/>
  <c r="AI357" i="21"/>
  <c r="AF449" i="18"/>
  <c r="V17" i="15"/>
  <c r="W17" i="15" s="1"/>
  <c r="AA17" i="15" s="1"/>
  <c r="Y18" i="15" s="1"/>
  <c r="V327" i="15"/>
  <c r="W327" i="15" s="1"/>
  <c r="T328" i="15" s="1"/>
  <c r="AF449" i="21"/>
  <c r="AE449" i="21"/>
  <c r="T450" i="21"/>
  <c r="AD449" i="21"/>
  <c r="AI450" i="21"/>
  <c r="AA449" i="21"/>
  <c r="Y450" i="21" s="1"/>
  <c r="AB449" i="21"/>
  <c r="Z450" i="21" s="1"/>
  <c r="V174" i="21"/>
  <c r="W174" i="21" s="1"/>
  <c r="V327" i="18"/>
  <c r="W327" i="18" s="1"/>
  <c r="V175" i="18"/>
  <c r="W175" i="18" s="1"/>
  <c r="V449" i="11"/>
  <c r="W449" i="11" s="1"/>
  <c r="AE449" i="11" s="1"/>
  <c r="V205" i="11"/>
  <c r="W205" i="11" s="1"/>
  <c r="AB205" i="11" s="1"/>
  <c r="Z206" i="11" s="1"/>
  <c r="V16" i="11"/>
  <c r="W16" i="11" s="1"/>
  <c r="AE16" i="11" s="1"/>
  <c r="AK325" i="21"/>
  <c r="AI204" i="18"/>
  <c r="AD203" i="18"/>
  <c r="AB203" i="18"/>
  <c r="Z204" i="18" s="1"/>
  <c r="AF203" i="18"/>
  <c r="AE203" i="18"/>
  <c r="T204" i="18"/>
  <c r="AA203" i="18"/>
  <c r="Y204" i="18" s="1"/>
  <c r="AI389" i="21"/>
  <c r="AB388" i="21"/>
  <c r="Z389" i="21" s="1"/>
  <c r="AE388" i="21"/>
  <c r="AA388" i="21"/>
  <c r="Y389" i="21" s="1"/>
  <c r="AD388" i="21"/>
  <c r="AF388" i="21"/>
  <c r="T389" i="21"/>
  <c r="V326" i="21"/>
  <c r="W326" i="21" s="1"/>
  <c r="AH356" i="11"/>
  <c r="AJ356" i="11"/>
  <c r="U388" i="11"/>
  <c r="AG388" i="11" s="1"/>
  <c r="AI175" i="11"/>
  <c r="AA174" i="11"/>
  <c r="Y175" i="11" s="1"/>
  <c r="AF174" i="11"/>
  <c r="T175" i="11"/>
  <c r="AB174" i="11"/>
  <c r="Z175" i="11" s="1"/>
  <c r="AE174" i="11"/>
  <c r="AD174" i="11"/>
  <c r="AK326" i="15"/>
  <c r="AH387" i="11"/>
  <c r="AJ387" i="11"/>
  <c r="U357" i="11"/>
  <c r="AG357" i="11" s="1"/>
  <c r="V144" i="11"/>
  <c r="W144" i="11" s="1"/>
  <c r="V449" i="15"/>
  <c r="W449" i="15" s="1"/>
  <c r="AK203" i="15" l="1"/>
  <c r="AK16" i="15"/>
  <c r="AK174" i="18"/>
  <c r="AK387" i="18"/>
  <c r="AJ144" i="15"/>
  <c r="AK173" i="21"/>
  <c r="AK448" i="15"/>
  <c r="AK204" i="11"/>
  <c r="AK174" i="15"/>
  <c r="AH144" i="15"/>
  <c r="AK15" i="11"/>
  <c r="AE144" i="21"/>
  <c r="AJ144" i="21" s="1"/>
  <c r="AH358" i="18"/>
  <c r="AK358" i="18" s="1"/>
  <c r="AH204" i="21"/>
  <c r="AK204" i="21" s="1"/>
  <c r="AI19" i="18"/>
  <c r="AH17" i="21"/>
  <c r="AJ17" i="21"/>
  <c r="AH357" i="15"/>
  <c r="AK357" i="15" s="1"/>
  <c r="AD17" i="15"/>
  <c r="AJ356" i="21"/>
  <c r="AJ327" i="11"/>
  <c r="T145" i="21"/>
  <c r="U145" i="21" s="1"/>
  <c r="AG145" i="21" s="1"/>
  <c r="AE17" i="15"/>
  <c r="AH449" i="18"/>
  <c r="AA18" i="18"/>
  <c r="Y19" i="18" s="1"/>
  <c r="AA144" i="21"/>
  <c r="Y145" i="21" s="1"/>
  <c r="AB144" i="21"/>
  <c r="Z145" i="21" s="1"/>
  <c r="AH144" i="18"/>
  <c r="AD388" i="18"/>
  <c r="AF18" i="18"/>
  <c r="AB18" i="18"/>
  <c r="Z19" i="18" s="1"/>
  <c r="AE388" i="18"/>
  <c r="T205" i="15"/>
  <c r="U205" i="15" s="1"/>
  <c r="AG205" i="15" s="1"/>
  <c r="AD204" i="15"/>
  <c r="AJ144" i="18"/>
  <c r="AA204" i="15"/>
  <c r="Y205" i="15" s="1"/>
  <c r="AH327" i="11"/>
  <c r="AI205" i="15"/>
  <c r="AJ449" i="18"/>
  <c r="AF144" i="21"/>
  <c r="AI145" i="21"/>
  <c r="AI18" i="15"/>
  <c r="AE204" i="15"/>
  <c r="AD175" i="15"/>
  <c r="AI328" i="15"/>
  <c r="AD16" i="11"/>
  <c r="AJ16" i="11" s="1"/>
  <c r="T206" i="11"/>
  <c r="U206" i="11" s="1"/>
  <c r="AG206" i="11" s="1"/>
  <c r="AF17" i="15"/>
  <c r="AB175" i="15"/>
  <c r="Z176" i="15" s="1"/>
  <c r="AD327" i="15"/>
  <c r="AI17" i="11"/>
  <c r="AA205" i="11"/>
  <c r="Y206" i="11" s="1"/>
  <c r="T18" i="15"/>
  <c r="U18" i="15" s="1"/>
  <c r="AG18" i="15" s="1"/>
  <c r="AI388" i="15"/>
  <c r="AI176" i="15"/>
  <c r="AD18" i="18"/>
  <c r="AJ18" i="18" s="1"/>
  <c r="T176" i="15"/>
  <c r="U176" i="15" s="1"/>
  <c r="AG176" i="15" s="1"/>
  <c r="AD387" i="15"/>
  <c r="AE175" i="15"/>
  <c r="AA387" i="15"/>
  <c r="Y388" i="15" s="1"/>
  <c r="AE387" i="15"/>
  <c r="AB387" i="15"/>
  <c r="Z388" i="15" s="1"/>
  <c r="AA175" i="15"/>
  <c r="Y176" i="15" s="1"/>
  <c r="AF327" i="15"/>
  <c r="AA16" i="11"/>
  <c r="Y17" i="11" s="1"/>
  <c r="AB17" i="15"/>
  <c r="Z18" i="15" s="1"/>
  <c r="AE205" i="11"/>
  <c r="V18" i="21"/>
  <c r="W18" i="21" s="1"/>
  <c r="AA18" i="21" s="1"/>
  <c r="Y19" i="21" s="1"/>
  <c r="AE327" i="15"/>
  <c r="AF205" i="11"/>
  <c r="T388" i="15"/>
  <c r="U388" i="15" s="1"/>
  <c r="AG388" i="15" s="1"/>
  <c r="AF204" i="15"/>
  <c r="T19" i="18"/>
  <c r="U19" i="18" s="1"/>
  <c r="AG19" i="18" s="1"/>
  <c r="AA327" i="15"/>
  <c r="Y328" i="15" s="1"/>
  <c r="AH356" i="21"/>
  <c r="AB327" i="15"/>
  <c r="Z328" i="15" s="1"/>
  <c r="AD205" i="11"/>
  <c r="T389" i="18"/>
  <c r="U389" i="18" s="1"/>
  <c r="AG389" i="18" s="1"/>
  <c r="AF16" i="11"/>
  <c r="AI389" i="18"/>
  <c r="V357" i="11"/>
  <c r="W357" i="11" s="1"/>
  <c r="AI358" i="11" s="1"/>
  <c r="AB388" i="18"/>
  <c r="Z389" i="18" s="1"/>
  <c r="T17" i="11"/>
  <c r="U17" i="11" s="1"/>
  <c r="AA449" i="11"/>
  <c r="Y450" i="11" s="1"/>
  <c r="AF388" i="18"/>
  <c r="V358" i="15"/>
  <c r="W358" i="15" s="1"/>
  <c r="AI359" i="15" s="1"/>
  <c r="V145" i="18"/>
  <c r="W145" i="18" s="1"/>
  <c r="AD145" i="18" s="1"/>
  <c r="V145" i="15"/>
  <c r="W145" i="15" s="1"/>
  <c r="AA145" i="15" s="1"/>
  <c r="Y146" i="15" s="1"/>
  <c r="AB16" i="11"/>
  <c r="Z17" i="11" s="1"/>
  <c r="AI206" i="11"/>
  <c r="V359" i="18"/>
  <c r="W359" i="18" s="1"/>
  <c r="AF359" i="18" s="1"/>
  <c r="V450" i="18"/>
  <c r="W450" i="18" s="1"/>
  <c r="T451" i="18" s="1"/>
  <c r="AH449" i="21"/>
  <c r="AJ449" i="21"/>
  <c r="V357" i="21"/>
  <c r="W357" i="21" s="1"/>
  <c r="AF449" i="11"/>
  <c r="T328" i="18"/>
  <c r="AF327" i="18"/>
  <c r="AE327" i="18"/>
  <c r="AD327" i="18"/>
  <c r="AI328" i="18"/>
  <c r="AB327" i="18"/>
  <c r="Z328" i="18" s="1"/>
  <c r="AA327" i="18"/>
  <c r="Y328" i="18" s="1"/>
  <c r="U450" i="21"/>
  <c r="AG450" i="21" s="1"/>
  <c r="AH388" i="21"/>
  <c r="AJ388" i="21"/>
  <c r="AH203" i="18"/>
  <c r="AJ203" i="18"/>
  <c r="AD449" i="11"/>
  <c r="V328" i="11"/>
  <c r="W328" i="11" s="1"/>
  <c r="AI329" i="11" s="1"/>
  <c r="T450" i="11"/>
  <c r="U450" i="11" s="1"/>
  <c r="AG450" i="11" s="1"/>
  <c r="U204" i="18"/>
  <c r="AG204" i="18" s="1"/>
  <c r="AB174" i="21"/>
  <c r="Z175" i="21" s="1"/>
  <c r="T175" i="21"/>
  <c r="AD174" i="21"/>
  <c r="AE174" i="21"/>
  <c r="AI175" i="21"/>
  <c r="AA174" i="21"/>
  <c r="Y175" i="21" s="1"/>
  <c r="AF174" i="21"/>
  <c r="V388" i="11"/>
  <c r="W388" i="11" s="1"/>
  <c r="AE388" i="11" s="1"/>
  <c r="AI450" i="11"/>
  <c r="T327" i="21"/>
  <c r="AA326" i="21"/>
  <c r="Y327" i="21" s="1"/>
  <c r="AB326" i="21"/>
  <c r="Z327" i="21" s="1"/>
  <c r="AI327" i="21"/>
  <c r="AF326" i="21"/>
  <c r="AE326" i="21"/>
  <c r="AD326" i="21"/>
  <c r="V205" i="21"/>
  <c r="W205" i="21" s="1"/>
  <c r="AB449" i="11"/>
  <c r="Z450" i="11" s="1"/>
  <c r="U389" i="21"/>
  <c r="AG389" i="21" s="1"/>
  <c r="AA175" i="18"/>
  <c r="Y176" i="18" s="1"/>
  <c r="AF175" i="18"/>
  <c r="AI176" i="18"/>
  <c r="T176" i="18"/>
  <c r="AE175" i="18"/>
  <c r="AD175" i="18"/>
  <c r="AB175" i="18"/>
  <c r="Z176" i="18" s="1"/>
  <c r="U328" i="15"/>
  <c r="AG328" i="15" s="1"/>
  <c r="U175" i="11"/>
  <c r="AG175" i="11" s="1"/>
  <c r="AB144" i="11"/>
  <c r="Z145" i="11" s="1"/>
  <c r="AF144" i="11"/>
  <c r="AA144" i="11"/>
  <c r="Y145" i="11" s="1"/>
  <c r="AI145" i="11"/>
  <c r="AD144" i="11"/>
  <c r="T145" i="11"/>
  <c r="AE144" i="11"/>
  <c r="AK356" i="11"/>
  <c r="AA449" i="15"/>
  <c r="Y450" i="15" s="1"/>
  <c r="AE449" i="15"/>
  <c r="AB449" i="15"/>
  <c r="Z450" i="15" s="1"/>
  <c r="AF449" i="15"/>
  <c r="AD449" i="15"/>
  <c r="AI450" i="15"/>
  <c r="T450" i="15"/>
  <c r="AH174" i="11"/>
  <c r="AJ174" i="11"/>
  <c r="AK387" i="11"/>
  <c r="AJ17" i="15" l="1"/>
  <c r="AK144" i="15"/>
  <c r="AK17" i="21"/>
  <c r="T19" i="21"/>
  <c r="U19" i="21" s="1"/>
  <c r="AG19" i="21" s="1"/>
  <c r="T358" i="11"/>
  <c r="U358" i="11" s="1"/>
  <c r="AG358" i="11" s="1"/>
  <c r="AK356" i="21"/>
  <c r="AF357" i="11"/>
  <c r="AH144" i="21"/>
  <c r="AK144" i="21" s="1"/>
  <c r="AA358" i="15"/>
  <c r="Y359" i="15" s="1"/>
  <c r="AI19" i="21"/>
  <c r="AJ327" i="15"/>
  <c r="AF358" i="15"/>
  <c r="AJ175" i="15"/>
  <c r="AJ204" i="15"/>
  <c r="AH175" i="15"/>
  <c r="AK327" i="11"/>
  <c r="AH17" i="15"/>
  <c r="AD357" i="11"/>
  <c r="AD358" i="15"/>
  <c r="T359" i="15"/>
  <c r="U359" i="15" s="1"/>
  <c r="AG359" i="15" s="1"/>
  <c r="AB357" i="11"/>
  <c r="Z358" i="11" s="1"/>
  <c r="AE358" i="15"/>
  <c r="AH327" i="15"/>
  <c r="AK144" i="18"/>
  <c r="AK449" i="18"/>
  <c r="AH387" i="15"/>
  <c r="AJ387" i="15"/>
  <c r="AH388" i="18"/>
  <c r="AH16" i="11"/>
  <c r="AK16" i="11" s="1"/>
  <c r="AJ388" i="18"/>
  <c r="AH18" i="18"/>
  <c r="AK18" i="18" s="1"/>
  <c r="AH205" i="11"/>
  <c r="AD359" i="18"/>
  <c r="AD18" i="21"/>
  <c r="T389" i="11"/>
  <c r="U389" i="11" s="1"/>
  <c r="AG389" i="11" s="1"/>
  <c r="AD388" i="11"/>
  <c r="AJ388" i="11" s="1"/>
  <c r="AF388" i="11"/>
  <c r="AI389" i="11"/>
  <c r="AE359" i="18"/>
  <c r="AA357" i="11"/>
  <c r="Y358" i="11" s="1"/>
  <c r="AF18" i="21"/>
  <c r="AA450" i="18"/>
  <c r="Y451" i="18" s="1"/>
  <c r="AB18" i="21"/>
  <c r="Z19" i="21" s="1"/>
  <c r="AB358" i="15"/>
  <c r="Z359" i="15" s="1"/>
  <c r="AF450" i="18"/>
  <c r="AI360" i="18"/>
  <c r="AB359" i="18"/>
  <c r="Z360" i="18" s="1"/>
  <c r="AA145" i="18"/>
  <c r="Y146" i="18" s="1"/>
  <c r="V388" i="15"/>
  <c r="W388" i="15" s="1"/>
  <c r="AB388" i="15" s="1"/>
  <c r="Z389" i="15" s="1"/>
  <c r="T146" i="18"/>
  <c r="U146" i="18" s="1"/>
  <c r="AG146" i="18" s="1"/>
  <c r="AI146" i="18"/>
  <c r="AE145" i="18"/>
  <c r="AJ145" i="18" s="1"/>
  <c r="AB145" i="18"/>
  <c r="Z146" i="18" s="1"/>
  <c r="AJ205" i="11"/>
  <c r="AH204" i="15"/>
  <c r="AB145" i="15"/>
  <c r="Z146" i="15" s="1"/>
  <c r="AD145" i="15"/>
  <c r="AF145" i="15"/>
  <c r="AE328" i="11"/>
  <c r="AF145" i="18"/>
  <c r="AB388" i="11"/>
  <c r="Z389" i="11" s="1"/>
  <c r="AB328" i="11"/>
  <c r="Z329" i="11" s="1"/>
  <c r="T360" i="18"/>
  <c r="U360" i="18" s="1"/>
  <c r="AG360" i="18" s="1"/>
  <c r="AG17" i="11"/>
  <c r="V17" i="11"/>
  <c r="W17" i="11" s="1"/>
  <c r="AF17" i="11" s="1"/>
  <c r="AE145" i="15"/>
  <c r="AE357" i="11"/>
  <c r="AE18" i="21"/>
  <c r="AF328" i="11"/>
  <c r="AB450" i="18"/>
  <c r="Z451" i="18" s="1"/>
  <c r="V18" i="15"/>
  <c r="W18" i="15" s="1"/>
  <c r="AB18" i="15" s="1"/>
  <c r="Z19" i="15" s="1"/>
  <c r="T146" i="15"/>
  <c r="U146" i="15" s="1"/>
  <c r="AG146" i="15" s="1"/>
  <c r="AH449" i="11"/>
  <c r="AD450" i="18"/>
  <c r="AI451" i="18"/>
  <c r="AA388" i="11"/>
  <c r="Y389" i="11" s="1"/>
  <c r="T329" i="11"/>
  <c r="U329" i="11" s="1"/>
  <c r="AG329" i="11" s="1"/>
  <c r="AE450" i="18"/>
  <c r="V389" i="18"/>
  <c r="W389" i="18" s="1"/>
  <c r="AA389" i="18" s="1"/>
  <c r="Y390" i="18" s="1"/>
  <c r="AK388" i="21"/>
  <c r="AI146" i="15"/>
  <c r="AJ449" i="11"/>
  <c r="AA359" i="18"/>
  <c r="Y360" i="18" s="1"/>
  <c r="V450" i="21"/>
  <c r="W450" i="21" s="1"/>
  <c r="AD450" i="21" s="1"/>
  <c r="V19" i="18"/>
  <c r="W19" i="18" s="1"/>
  <c r="AA19" i="18" s="1"/>
  <c r="Y20" i="18" s="1"/>
  <c r="V328" i="15"/>
  <c r="W328" i="15" s="1"/>
  <c r="AB328" i="15" s="1"/>
  <c r="Z329" i="15" s="1"/>
  <c r="V450" i="11"/>
  <c r="W450" i="11" s="1"/>
  <c r="AE450" i="11" s="1"/>
  <c r="AA328" i="11"/>
  <c r="Y329" i="11" s="1"/>
  <c r="V389" i="21"/>
  <c r="W389" i="21" s="1"/>
  <c r="U327" i="21"/>
  <c r="AG327" i="21" s="1"/>
  <c r="V145" i="21"/>
  <c r="W145" i="21" s="1"/>
  <c r="AK449" i="21"/>
  <c r="AH327" i="18"/>
  <c r="AJ327" i="18"/>
  <c r="AH175" i="18"/>
  <c r="AJ175" i="18"/>
  <c r="AE205" i="21"/>
  <c r="AD205" i="21"/>
  <c r="T206" i="21"/>
  <c r="AA205" i="21"/>
  <c r="Y206" i="21" s="1"/>
  <c r="AB205" i="21"/>
  <c r="Z206" i="21" s="1"/>
  <c r="AI206" i="21"/>
  <c r="AF205" i="21"/>
  <c r="AD328" i="11"/>
  <c r="AH326" i="21"/>
  <c r="AJ326" i="21"/>
  <c r="AH174" i="21"/>
  <c r="AJ174" i="21"/>
  <c r="V204" i="18"/>
  <c r="W204" i="18" s="1"/>
  <c r="V206" i="11"/>
  <c r="W206" i="11" s="1"/>
  <c r="AF206" i="11" s="1"/>
  <c r="U176" i="18"/>
  <c r="AG176" i="18" s="1"/>
  <c r="U175" i="21"/>
  <c r="AG175" i="21" s="1"/>
  <c r="U328" i="18"/>
  <c r="AG328" i="18" s="1"/>
  <c r="U451" i="18"/>
  <c r="AG451" i="18" s="1"/>
  <c r="V176" i="15"/>
  <c r="W176" i="15" s="1"/>
  <c r="AI177" i="15" s="1"/>
  <c r="V205" i="15"/>
  <c r="W205" i="15" s="1"/>
  <c r="AB205" i="15" s="1"/>
  <c r="Z206" i="15" s="1"/>
  <c r="AK203" i="18"/>
  <c r="AE357" i="21"/>
  <c r="T358" i="21"/>
  <c r="AD357" i="21"/>
  <c r="AI358" i="21"/>
  <c r="AF357" i="21"/>
  <c r="AA357" i="21"/>
  <c r="Y358" i="21" s="1"/>
  <c r="AB357" i="21"/>
  <c r="Z358" i="21" s="1"/>
  <c r="U450" i="15"/>
  <c r="AG450" i="15" s="1"/>
  <c r="AK174" i="11"/>
  <c r="AH449" i="15"/>
  <c r="AJ449" i="15"/>
  <c r="U145" i="11"/>
  <c r="AG145" i="11" s="1"/>
  <c r="V175" i="11"/>
  <c r="W175" i="11" s="1"/>
  <c r="AH144" i="11"/>
  <c r="AJ144" i="11"/>
  <c r="T19" i="15" l="1"/>
  <c r="U19" i="15" s="1"/>
  <c r="AG19" i="15" s="1"/>
  <c r="AE18" i="15"/>
  <c r="AK205" i="11"/>
  <c r="AF18" i="15"/>
  <c r="AK17" i="15"/>
  <c r="AK327" i="15"/>
  <c r="AH388" i="11"/>
  <c r="AK388" i="11" s="1"/>
  <c r="AJ358" i="15"/>
  <c r="AK175" i="15"/>
  <c r="AA17" i="11"/>
  <c r="Y18" i="11" s="1"/>
  <c r="AK387" i="15"/>
  <c r="T389" i="15"/>
  <c r="U389" i="15" s="1"/>
  <c r="AG389" i="15" s="1"/>
  <c r="AH358" i="15"/>
  <c r="AF388" i="15"/>
  <c r="AD388" i="15"/>
  <c r="AE388" i="15"/>
  <c r="AI389" i="15"/>
  <c r="AA388" i="15"/>
  <c r="Y389" i="15" s="1"/>
  <c r="AJ18" i="21"/>
  <c r="AK204" i="15"/>
  <c r="AI19" i="15"/>
  <c r="AH357" i="11"/>
  <c r="AH359" i="18"/>
  <c r="AH18" i="21"/>
  <c r="AF19" i="18"/>
  <c r="AB19" i="18"/>
  <c r="Z20" i="18" s="1"/>
  <c r="AI20" i="18"/>
  <c r="AJ145" i="15"/>
  <c r="AK388" i="18"/>
  <c r="AH145" i="18"/>
  <c r="AK145" i="18" s="1"/>
  <c r="AB17" i="11"/>
  <c r="Z18" i="11" s="1"/>
  <c r="AJ328" i="11"/>
  <c r="AD18" i="15"/>
  <c r="AD19" i="18"/>
  <c r="AK449" i="11"/>
  <c r="AJ357" i="11"/>
  <c r="AJ359" i="18"/>
  <c r="AE19" i="18"/>
  <c r="T18" i="11"/>
  <c r="U18" i="11" s="1"/>
  <c r="AG18" i="11" s="1"/>
  <c r="AI18" i="11"/>
  <c r="V19" i="21"/>
  <c r="W19" i="21" s="1"/>
  <c r="AF19" i="21" s="1"/>
  <c r="AH328" i="11"/>
  <c r="AD17" i="11"/>
  <c r="AI390" i="18"/>
  <c r="AI329" i="15"/>
  <c r="AD328" i="15"/>
  <c r="AH145" i="15"/>
  <c r="AF328" i="15"/>
  <c r="AA18" i="15"/>
  <c r="Y19" i="15" s="1"/>
  <c r="AE17" i="11"/>
  <c r="AA328" i="15"/>
  <c r="Y329" i="15" s="1"/>
  <c r="T206" i="15"/>
  <c r="U206" i="15" s="1"/>
  <c r="AG206" i="15" s="1"/>
  <c r="AJ450" i="18"/>
  <c r="AE205" i="15"/>
  <c r="AD389" i="18"/>
  <c r="AE450" i="21"/>
  <c r="AJ450" i="21" s="1"/>
  <c r="V146" i="15"/>
  <c r="W146" i="15" s="1"/>
  <c r="T147" i="15" s="1"/>
  <c r="T329" i="15"/>
  <c r="U329" i="15" s="1"/>
  <c r="AG329" i="15" s="1"/>
  <c r="AA205" i="15"/>
  <c r="Y206" i="15" s="1"/>
  <c r="T390" i="18"/>
  <c r="U390" i="18" s="1"/>
  <c r="AG390" i="18" s="1"/>
  <c r="AE389" i="18"/>
  <c r="AH450" i="18"/>
  <c r="AF205" i="15"/>
  <c r="AF389" i="18"/>
  <c r="AE176" i="15"/>
  <c r="AI206" i="15"/>
  <c r="AD176" i="15"/>
  <c r="AE328" i="15"/>
  <c r="AD205" i="15"/>
  <c r="T20" i="18"/>
  <c r="U20" i="18" s="1"/>
  <c r="AG20" i="18" s="1"/>
  <c r="T207" i="11"/>
  <c r="U207" i="11" s="1"/>
  <c r="AG207" i="11" s="1"/>
  <c r="AD206" i="11"/>
  <c r="AB389" i="18"/>
  <c r="Z390" i="18" s="1"/>
  <c r="AA206" i="11"/>
  <c r="Y207" i="11" s="1"/>
  <c r="AI207" i="11"/>
  <c r="V329" i="11"/>
  <c r="W329" i="11" s="1"/>
  <c r="AI330" i="11" s="1"/>
  <c r="V146" i="18"/>
  <c r="W146" i="18" s="1"/>
  <c r="AD146" i="18" s="1"/>
  <c r="AB206" i="11"/>
  <c r="Z207" i="11" s="1"/>
  <c r="AB450" i="11"/>
  <c r="Z451" i="11" s="1"/>
  <c r="AE206" i="11"/>
  <c r="AI451" i="11"/>
  <c r="T451" i="21"/>
  <c r="U451" i="21" s="1"/>
  <c r="AG451" i="21" s="1"/>
  <c r="AA176" i="15"/>
  <c r="Y177" i="15" s="1"/>
  <c r="AK326" i="21"/>
  <c r="AB450" i="21"/>
  <c r="Z451" i="21" s="1"/>
  <c r="AA450" i="11"/>
  <c r="Y451" i="11" s="1"/>
  <c r="AA450" i="21"/>
  <c r="Y451" i="21" s="1"/>
  <c r="AB176" i="15"/>
  <c r="Z177" i="15" s="1"/>
  <c r="AD450" i="11"/>
  <c r="AJ450" i="11" s="1"/>
  <c r="AI451" i="21"/>
  <c r="V176" i="18"/>
  <c r="W176" i="18" s="1"/>
  <c r="AB176" i="18" s="1"/>
  <c r="Z177" i="18" s="1"/>
  <c r="V327" i="21"/>
  <c r="W327" i="21" s="1"/>
  <c r="AD327" i="21" s="1"/>
  <c r="AF176" i="15"/>
  <c r="AF450" i="21"/>
  <c r="V450" i="15"/>
  <c r="W450" i="15" s="1"/>
  <c r="AI451" i="15" s="1"/>
  <c r="AF450" i="11"/>
  <c r="V451" i="18"/>
  <c r="W451" i="18" s="1"/>
  <c r="AK174" i="21"/>
  <c r="AK327" i="18"/>
  <c r="AH357" i="21"/>
  <c r="AJ357" i="21"/>
  <c r="T177" i="15"/>
  <c r="U177" i="15" s="1"/>
  <c r="AG177" i="15" s="1"/>
  <c r="T451" i="11"/>
  <c r="U451" i="11" s="1"/>
  <c r="AG451" i="11" s="1"/>
  <c r="U358" i="21"/>
  <c r="AG358" i="21" s="1"/>
  <c r="V328" i="18"/>
  <c r="W328" i="18" s="1"/>
  <c r="V175" i="21"/>
  <c r="W175" i="21" s="1"/>
  <c r="AI146" i="21"/>
  <c r="AF145" i="21"/>
  <c r="T146" i="21"/>
  <c r="AB145" i="21"/>
  <c r="Z146" i="21" s="1"/>
  <c r="AA145" i="21"/>
  <c r="Y146" i="21" s="1"/>
  <c r="AE145" i="21"/>
  <c r="AD145" i="21"/>
  <c r="AB204" i="18"/>
  <c r="Z205" i="18" s="1"/>
  <c r="AI205" i="18"/>
  <c r="AA204" i="18"/>
  <c r="Y205" i="18" s="1"/>
  <c r="AE204" i="18"/>
  <c r="T205" i="18"/>
  <c r="AD204" i="18"/>
  <c r="AF204" i="18"/>
  <c r="AK175" i="18"/>
  <c r="T390" i="21"/>
  <c r="AI390" i="21"/>
  <c r="AA389" i="21"/>
  <c r="Y390" i="21" s="1"/>
  <c r="AD389" i="21"/>
  <c r="AE389" i="21"/>
  <c r="AF389" i="21"/>
  <c r="AB389" i="21"/>
  <c r="Z390" i="21" s="1"/>
  <c r="V145" i="11"/>
  <c r="W145" i="11" s="1"/>
  <c r="T146" i="11" s="1"/>
  <c r="V358" i="11"/>
  <c r="W358" i="11" s="1"/>
  <c r="AB358" i="11" s="1"/>
  <c r="Z359" i="11" s="1"/>
  <c r="V360" i="18"/>
  <c r="W360" i="18" s="1"/>
  <c r="U206" i="21"/>
  <c r="AG206" i="21" s="1"/>
  <c r="AH205" i="21"/>
  <c r="AJ205" i="21"/>
  <c r="AK449" i="15"/>
  <c r="AK144" i="11"/>
  <c r="V359" i="15"/>
  <c r="W359" i="15" s="1"/>
  <c r="AI176" i="11"/>
  <c r="AB175" i="11"/>
  <c r="Z176" i="11" s="1"/>
  <c r="AE175" i="11"/>
  <c r="AD175" i="11"/>
  <c r="T176" i="11"/>
  <c r="AF175" i="11"/>
  <c r="AA175" i="11"/>
  <c r="Y176" i="11" s="1"/>
  <c r="V389" i="11"/>
  <c r="W389" i="11" s="1"/>
  <c r="AK145" i="15" l="1"/>
  <c r="AK358" i="15"/>
  <c r="AJ18" i="15"/>
  <c r="AI147" i="15"/>
  <c r="AK328" i="11"/>
  <c r="AH19" i="18"/>
  <c r="AK359" i="18"/>
  <c r="AJ388" i="15"/>
  <c r="AH388" i="15"/>
  <c r="AA146" i="15"/>
  <c r="Y147" i="15" s="1"/>
  <c r="AK357" i="11"/>
  <c r="AH17" i="11"/>
  <c r="AK18" i="21"/>
  <c r="AH205" i="15"/>
  <c r="AJ17" i="11"/>
  <c r="AJ19" i="18"/>
  <c r="AJ205" i="15"/>
  <c r="AH18" i="15"/>
  <c r="AE450" i="15"/>
  <c r="AH328" i="15"/>
  <c r="AE176" i="18"/>
  <c r="AB329" i="11"/>
  <c r="Z330" i="11" s="1"/>
  <c r="AA19" i="21"/>
  <c r="Y20" i="21" s="1"/>
  <c r="AD19" i="21"/>
  <c r="AE19" i="21"/>
  <c r="T20" i="21"/>
  <c r="U20" i="21" s="1"/>
  <c r="AG20" i="21" s="1"/>
  <c r="AB19" i="21"/>
  <c r="Z20" i="21" s="1"/>
  <c r="AI20" i="21"/>
  <c r="AE329" i="11"/>
  <c r="AJ176" i="15"/>
  <c r="AB146" i="15"/>
  <c r="Z147" i="15" s="1"/>
  <c r="AF146" i="15"/>
  <c r="AK450" i="18"/>
  <c r="AD146" i="15"/>
  <c r="AJ389" i="18"/>
  <c r="AA329" i="11"/>
  <c r="Y330" i="11" s="1"/>
  <c r="AI147" i="18"/>
  <c r="AJ328" i="15"/>
  <c r="AA176" i="18"/>
  <c r="Y177" i="18" s="1"/>
  <c r="AJ206" i="11"/>
  <c r="AH176" i="15"/>
  <c r="AB146" i="18"/>
  <c r="Z147" i="18" s="1"/>
  <c r="AE146" i="15"/>
  <c r="AF146" i="18"/>
  <c r="AA146" i="18"/>
  <c r="Y147" i="18" s="1"/>
  <c r="V177" i="15"/>
  <c r="W177" i="15" s="1"/>
  <c r="AB177" i="15" s="1"/>
  <c r="Z178" i="15" s="1"/>
  <c r="T147" i="18"/>
  <c r="U147" i="18" s="1"/>
  <c r="AG147" i="18" s="1"/>
  <c r="AI177" i="18"/>
  <c r="AI328" i="21"/>
  <c r="AB327" i="21"/>
  <c r="Z328" i="21" s="1"/>
  <c r="AH450" i="21"/>
  <c r="AK450" i="21" s="1"/>
  <c r="T328" i="21"/>
  <c r="U328" i="21" s="1"/>
  <c r="AG328" i="21" s="1"/>
  <c r="AH389" i="18"/>
  <c r="AF329" i="11"/>
  <c r="AH206" i="11"/>
  <c r="T330" i="11"/>
  <c r="U330" i="11" s="1"/>
  <c r="AG330" i="11" s="1"/>
  <c r="AA327" i="21"/>
  <c r="Y328" i="21" s="1"/>
  <c r="AH450" i="11"/>
  <c r="AK450" i="11" s="1"/>
  <c r="AF450" i="15"/>
  <c r="AD329" i="11"/>
  <c r="T451" i="15"/>
  <c r="U451" i="15" s="1"/>
  <c r="AG451" i="15" s="1"/>
  <c r="AD176" i="18"/>
  <c r="AE146" i="18"/>
  <c r="AF327" i="21"/>
  <c r="V389" i="15"/>
  <c r="W389" i="15" s="1"/>
  <c r="AE389" i="15" s="1"/>
  <c r="AD450" i="15"/>
  <c r="AF176" i="18"/>
  <c r="T359" i="11"/>
  <c r="U359" i="11" s="1"/>
  <c r="AG359" i="11" s="1"/>
  <c r="AF358" i="11"/>
  <c r="AI146" i="11"/>
  <c r="AA450" i="15"/>
  <c r="Y451" i="15" s="1"/>
  <c r="AB450" i="15"/>
  <c r="Z451" i="15" s="1"/>
  <c r="T177" i="18"/>
  <c r="U177" i="18" s="1"/>
  <c r="AG177" i="18" s="1"/>
  <c r="V358" i="21"/>
  <c r="W358" i="21" s="1"/>
  <c r="AF358" i="21" s="1"/>
  <c r="AF145" i="11"/>
  <c r="AE327" i="21"/>
  <c r="AJ327" i="21" s="1"/>
  <c r="V206" i="15"/>
  <c r="W206" i="15" s="1"/>
  <c r="AE206" i="15" s="1"/>
  <c r="AD145" i="11"/>
  <c r="AH145" i="21"/>
  <c r="AJ145" i="21"/>
  <c r="AA358" i="11"/>
  <c r="Y359" i="11" s="1"/>
  <c r="V206" i="21"/>
  <c r="W206" i="21" s="1"/>
  <c r="AH389" i="21"/>
  <c r="AJ389" i="21"/>
  <c r="AH204" i="18"/>
  <c r="AJ204" i="18"/>
  <c r="V451" i="21"/>
  <c r="W451" i="21" s="1"/>
  <c r="U205" i="18"/>
  <c r="AG205" i="18" s="1"/>
  <c r="V329" i="15"/>
  <c r="W329" i="15" s="1"/>
  <c r="AF329" i="15" s="1"/>
  <c r="AF451" i="18"/>
  <c r="T452" i="18"/>
  <c r="AA451" i="18"/>
  <c r="Y452" i="18" s="1"/>
  <c r="AE451" i="18"/>
  <c r="AB451" i="18"/>
  <c r="Z452" i="18" s="1"/>
  <c r="AI452" i="18"/>
  <c r="AD451" i="18"/>
  <c r="AD358" i="11"/>
  <c r="AA145" i="11"/>
  <c r="Y146" i="11" s="1"/>
  <c r="U146" i="21"/>
  <c r="AG146" i="21" s="1"/>
  <c r="AF175" i="21"/>
  <c r="AE175" i="21"/>
  <c r="T176" i="21"/>
  <c r="AB175" i="21"/>
  <c r="Z176" i="21" s="1"/>
  <c r="AI176" i="21"/>
  <c r="AA175" i="21"/>
  <c r="Y176" i="21" s="1"/>
  <c r="AD175" i="21"/>
  <c r="AI359" i="11"/>
  <c r="AK205" i="21"/>
  <c r="AA360" i="18"/>
  <c r="Y361" i="18" s="1"/>
  <c r="AB360" i="18"/>
  <c r="Z361" i="18" s="1"/>
  <c r="AI361" i="18"/>
  <c r="AF360" i="18"/>
  <c r="AD360" i="18"/>
  <c r="AE360" i="18"/>
  <c r="T361" i="18"/>
  <c r="AK357" i="21"/>
  <c r="U390" i="21"/>
  <c r="AG390" i="21" s="1"/>
  <c r="AE358" i="11"/>
  <c r="AB145" i="11"/>
  <c r="Z146" i="11" s="1"/>
  <c r="V451" i="11"/>
  <c r="W451" i="11" s="1"/>
  <c r="AF451" i="11" s="1"/>
  <c r="AE145" i="11"/>
  <c r="AI329" i="18"/>
  <c r="AB328" i="18"/>
  <c r="Z329" i="18" s="1"/>
  <c r="T329" i="18"/>
  <c r="AD328" i="18"/>
  <c r="AF328" i="18"/>
  <c r="AE328" i="18"/>
  <c r="AA328" i="18"/>
  <c r="Y329" i="18" s="1"/>
  <c r="V207" i="11"/>
  <c r="W207" i="11" s="1"/>
  <c r="T208" i="11" s="1"/>
  <c r="V390" i="18"/>
  <c r="W390" i="18" s="1"/>
  <c r="U147" i="15"/>
  <c r="AG147" i="15" s="1"/>
  <c r="V19" i="15"/>
  <c r="W19" i="15" s="1"/>
  <c r="U176" i="11"/>
  <c r="AG176" i="11" s="1"/>
  <c r="U146" i="11"/>
  <c r="AG146" i="11" s="1"/>
  <c r="AH175" i="11"/>
  <c r="AJ175" i="11"/>
  <c r="AD389" i="11"/>
  <c r="AA389" i="11"/>
  <c r="Y390" i="11" s="1"/>
  <c r="AI390" i="11"/>
  <c r="T390" i="11"/>
  <c r="AF389" i="11"/>
  <c r="AE389" i="11"/>
  <c r="AB389" i="11"/>
  <c r="Z390" i="11" s="1"/>
  <c r="AB359" i="15"/>
  <c r="Z360" i="15" s="1"/>
  <c r="AF359" i="15"/>
  <c r="AA359" i="15"/>
  <c r="Y360" i="15" s="1"/>
  <c r="AI360" i="15"/>
  <c r="AD359" i="15"/>
  <c r="T360" i="15"/>
  <c r="AE359" i="15"/>
  <c r="V20" i="18"/>
  <c r="W20" i="18" s="1"/>
  <c r="V18" i="11"/>
  <c r="W18" i="11" s="1"/>
  <c r="AK18" i="15" l="1"/>
  <c r="AK17" i="11"/>
  <c r="AK328" i="15"/>
  <c r="AJ146" i="15"/>
  <c r="AB389" i="15"/>
  <c r="Z390" i="15" s="1"/>
  <c r="AK388" i="15"/>
  <c r="AK205" i="15"/>
  <c r="AK19" i="18"/>
  <c r="AH146" i="15"/>
  <c r="AK206" i="11"/>
  <c r="AE177" i="15"/>
  <c r="AI178" i="15"/>
  <c r="AA206" i="15"/>
  <c r="Y207" i="15" s="1"/>
  <c r="AD206" i="15"/>
  <c r="AJ206" i="15" s="1"/>
  <c r="AH329" i="11"/>
  <c r="AJ19" i="21"/>
  <c r="AD389" i="15"/>
  <c r="AJ389" i="15" s="1"/>
  <c r="AJ176" i="18"/>
  <c r="AH19" i="21"/>
  <c r="T178" i="15"/>
  <c r="U178" i="15" s="1"/>
  <c r="AG178" i="15" s="1"/>
  <c r="AD177" i="15"/>
  <c r="AA177" i="15"/>
  <c r="Y178" i="15" s="1"/>
  <c r="AF389" i="15"/>
  <c r="AI390" i="15"/>
  <c r="AH176" i="18"/>
  <c r="AF206" i="15"/>
  <c r="AK176" i="15"/>
  <c r="AI207" i="15"/>
  <c r="AA389" i="15"/>
  <c r="Y390" i="15" s="1"/>
  <c r="AH146" i="18"/>
  <c r="AK389" i="18"/>
  <c r="AJ329" i="11"/>
  <c r="T330" i="15"/>
  <c r="U330" i="15" s="1"/>
  <c r="AG330" i="15" s="1"/>
  <c r="AE329" i="15"/>
  <c r="T207" i="15"/>
  <c r="U207" i="15" s="1"/>
  <c r="AG207" i="15" s="1"/>
  <c r="AA329" i="15"/>
  <c r="Y330" i="15" s="1"/>
  <c r="AJ146" i="18"/>
  <c r="AD329" i="15"/>
  <c r="AJ145" i="11"/>
  <c r="AF177" i="15"/>
  <c r="T359" i="21"/>
  <c r="U359" i="21" s="1"/>
  <c r="AG359" i="21" s="1"/>
  <c r="V390" i="21"/>
  <c r="W390" i="21" s="1"/>
  <c r="AE390" i="21" s="1"/>
  <c r="AE358" i="21"/>
  <c r="AB358" i="21"/>
  <c r="Z359" i="21" s="1"/>
  <c r="AH450" i="15"/>
  <c r="AJ358" i="11"/>
  <c r="AI330" i="15"/>
  <c r="AJ450" i="15"/>
  <c r="AB206" i="15"/>
  <c r="Z207" i="15" s="1"/>
  <c r="AB329" i="15"/>
  <c r="Z330" i="15" s="1"/>
  <c r="T390" i="15"/>
  <c r="U390" i="15" s="1"/>
  <c r="AG390" i="15" s="1"/>
  <c r="AI359" i="21"/>
  <c r="V328" i="21"/>
  <c r="W328" i="21" s="1"/>
  <c r="AA328" i="21" s="1"/>
  <c r="Y329" i="21" s="1"/>
  <c r="AD358" i="21"/>
  <c r="AH327" i="21"/>
  <c r="AK327" i="21" s="1"/>
  <c r="V359" i="11"/>
  <c r="W359" i="11" s="1"/>
  <c r="AE359" i="11" s="1"/>
  <c r="AE207" i="11"/>
  <c r="AA358" i="21"/>
  <c r="Y359" i="21" s="1"/>
  <c r="AD451" i="11"/>
  <c r="AE451" i="11"/>
  <c r="AD207" i="11"/>
  <c r="T452" i="11"/>
  <c r="U452" i="11" s="1"/>
  <c r="AG452" i="11" s="1"/>
  <c r="AA451" i="11"/>
  <c r="Y452" i="11" s="1"/>
  <c r="V20" i="21"/>
  <c r="W20" i="21" s="1"/>
  <c r="AE20" i="21" s="1"/>
  <c r="AA207" i="11"/>
  <c r="Y208" i="11" s="1"/>
  <c r="AH145" i="11"/>
  <c r="V147" i="18"/>
  <c r="W147" i="18" s="1"/>
  <c r="AI148" i="18" s="1"/>
  <c r="AI452" i="11"/>
  <c r="AB451" i="11"/>
  <c r="Z452" i="11" s="1"/>
  <c r="AI208" i="11"/>
  <c r="AF207" i="11"/>
  <c r="AH358" i="11"/>
  <c r="AK204" i="18"/>
  <c r="V176" i="11"/>
  <c r="W176" i="11" s="1"/>
  <c r="AB176" i="11" s="1"/>
  <c r="Z177" i="11" s="1"/>
  <c r="V451" i="15"/>
  <c r="W451" i="15" s="1"/>
  <c r="T452" i="15" s="1"/>
  <c r="U329" i="18"/>
  <c r="AG329" i="18" s="1"/>
  <c r="U361" i="18"/>
  <c r="AG361" i="18" s="1"/>
  <c r="AH175" i="21"/>
  <c r="AJ175" i="21"/>
  <c r="V205" i="18"/>
  <c r="W205" i="18" s="1"/>
  <c r="AH360" i="18"/>
  <c r="AJ360" i="18"/>
  <c r="AH451" i="18"/>
  <c r="AJ451" i="18"/>
  <c r="V146" i="11"/>
  <c r="W146" i="11" s="1"/>
  <c r="AI147" i="11" s="1"/>
  <c r="AB207" i="11"/>
  <c r="Z208" i="11" s="1"/>
  <c r="AK145" i="21"/>
  <c r="AK389" i="21"/>
  <c r="U176" i="21"/>
  <c r="AG176" i="21" s="1"/>
  <c r="AB206" i="21"/>
  <c r="Z207" i="21" s="1"/>
  <c r="AA206" i="21"/>
  <c r="Y207" i="21" s="1"/>
  <c r="AI207" i="21"/>
  <c r="AF206" i="21"/>
  <c r="AE206" i="21"/>
  <c r="AD206" i="21"/>
  <c r="T207" i="21"/>
  <c r="V147" i="15"/>
  <c r="W147" i="15" s="1"/>
  <c r="T148" i="15" s="1"/>
  <c r="AD390" i="18"/>
  <c r="AF390" i="18"/>
  <c r="AI391" i="18"/>
  <c r="T391" i="18"/>
  <c r="AE390" i="18"/>
  <c r="AB390" i="18"/>
  <c r="Z391" i="18" s="1"/>
  <c r="AA390" i="18"/>
  <c r="Y391" i="18" s="1"/>
  <c r="V177" i="18"/>
  <c r="W177" i="18" s="1"/>
  <c r="AH328" i="18"/>
  <c r="AJ328" i="18"/>
  <c r="V146" i="21"/>
  <c r="W146" i="21" s="1"/>
  <c r="U452" i="18"/>
  <c r="AG452" i="18" s="1"/>
  <c r="AD451" i="21"/>
  <c r="AB451" i="21"/>
  <c r="Z452" i="21" s="1"/>
  <c r="AA451" i="21"/>
  <c r="Y452" i="21" s="1"/>
  <c r="T452" i="21"/>
  <c r="AF451" i="21"/>
  <c r="AE451" i="21"/>
  <c r="AI452" i="21"/>
  <c r="AK175" i="11"/>
  <c r="AH359" i="15"/>
  <c r="AJ359" i="15"/>
  <c r="AI20" i="15"/>
  <c r="T20" i="15"/>
  <c r="AE19" i="15"/>
  <c r="AD19" i="15"/>
  <c r="AA19" i="15"/>
  <c r="Y20" i="15" s="1"/>
  <c r="AB19" i="15"/>
  <c r="Z20" i="15" s="1"/>
  <c r="AF19" i="15"/>
  <c r="V330" i="11"/>
  <c r="W330" i="11" s="1"/>
  <c r="AE20" i="18"/>
  <c r="T21" i="18"/>
  <c r="AA20" i="18"/>
  <c r="Y21" i="18" s="1"/>
  <c r="AD20" i="18"/>
  <c r="AI21" i="18"/>
  <c r="AF20" i="18"/>
  <c r="AB20" i="18"/>
  <c r="Z21" i="18" s="1"/>
  <c r="U208" i="11"/>
  <c r="AG208" i="11" s="1"/>
  <c r="U390" i="11"/>
  <c r="AG390" i="11" s="1"/>
  <c r="AH389" i="11"/>
  <c r="AJ389" i="11"/>
  <c r="AD18" i="11"/>
  <c r="AB18" i="11"/>
  <c r="Z19" i="11" s="1"/>
  <c r="AI19" i="11"/>
  <c r="AF18" i="11"/>
  <c r="AA18" i="11"/>
  <c r="Y19" i="11" s="1"/>
  <c r="T19" i="11"/>
  <c r="AE18" i="11"/>
  <c r="U360" i="15"/>
  <c r="AG360" i="15" s="1"/>
  <c r="AK146" i="15" l="1"/>
  <c r="AJ177" i="15"/>
  <c r="AD176" i="11"/>
  <c r="AK19" i="21"/>
  <c r="AH177" i="15"/>
  <c r="AH206" i="15"/>
  <c r="AK206" i="15" s="1"/>
  <c r="AK329" i="11"/>
  <c r="AK145" i="11"/>
  <c r="AH389" i="15"/>
  <c r="AK389" i="15" s="1"/>
  <c r="AK176" i="18"/>
  <c r="AB20" i="21"/>
  <c r="Z21" i="21" s="1"/>
  <c r="AI21" i="21"/>
  <c r="AA20" i="21"/>
  <c r="Y21" i="21" s="1"/>
  <c r="AI452" i="15"/>
  <c r="AH329" i="15"/>
  <c r="AK146" i="18"/>
  <c r="AF20" i="21"/>
  <c r="T21" i="21"/>
  <c r="U21" i="21" s="1"/>
  <c r="AG21" i="21" s="1"/>
  <c r="AH207" i="11"/>
  <c r="AI391" i="21"/>
  <c r="T391" i="21"/>
  <c r="U391" i="21" s="1"/>
  <c r="AG391" i="21" s="1"/>
  <c r="T177" i="11"/>
  <c r="U177" i="11" s="1"/>
  <c r="AG177" i="11" s="1"/>
  <c r="AI360" i="11"/>
  <c r="AJ329" i="15"/>
  <c r="AE176" i="11"/>
  <c r="AA359" i="11"/>
  <c r="Y360" i="11" s="1"/>
  <c r="AE328" i="21"/>
  <c r="AJ358" i="21"/>
  <c r="T360" i="11"/>
  <c r="U360" i="11" s="1"/>
  <c r="AG360" i="11" s="1"/>
  <c r="AD390" i="21"/>
  <c r="AJ390" i="21" s="1"/>
  <c r="AH358" i="21"/>
  <c r="AA390" i="21"/>
  <c r="Y391" i="21" s="1"/>
  <c r="AB390" i="21"/>
  <c r="Z391" i="21" s="1"/>
  <c r="AF390" i="21"/>
  <c r="AK358" i="11"/>
  <c r="AH451" i="11"/>
  <c r="T329" i="21"/>
  <c r="U329" i="21" s="1"/>
  <c r="AG329" i="21" s="1"/>
  <c r="AB359" i="11"/>
  <c r="Z360" i="11" s="1"/>
  <c r="AK450" i="15"/>
  <c r="AF451" i="15"/>
  <c r="AF359" i="11"/>
  <c r="AB451" i="15"/>
  <c r="Z452" i="15" s="1"/>
  <c r="AD328" i="21"/>
  <c r="AA147" i="15"/>
  <c r="Y148" i="15" s="1"/>
  <c r="AF328" i="21"/>
  <c r="AE147" i="18"/>
  <c r="T148" i="18"/>
  <c r="U148" i="18" s="1"/>
  <c r="AG148" i="18" s="1"/>
  <c r="AF147" i="18"/>
  <c r="AI329" i="21"/>
  <c r="AJ451" i="11"/>
  <c r="AB328" i="21"/>
  <c r="Z329" i="21" s="1"/>
  <c r="AD147" i="18"/>
  <c r="AD147" i="15"/>
  <c r="AB147" i="18"/>
  <c r="Z148" i="18" s="1"/>
  <c r="AD359" i="11"/>
  <c r="AJ359" i="11" s="1"/>
  <c r="AA451" i="15"/>
  <c r="Y452" i="15" s="1"/>
  <c r="AE451" i="15"/>
  <c r="AF176" i="11"/>
  <c r="AD451" i="15"/>
  <c r="AI177" i="11"/>
  <c r="AD20" i="21"/>
  <c r="AA176" i="11"/>
  <c r="Y177" i="11" s="1"/>
  <c r="AJ207" i="11"/>
  <c r="AA147" i="18"/>
  <c r="Y148" i="18" s="1"/>
  <c r="V208" i="11"/>
  <c r="W208" i="11" s="1"/>
  <c r="AE208" i="11" s="1"/>
  <c r="AA146" i="11"/>
  <c r="Y147" i="11" s="1"/>
  <c r="AE147" i="15"/>
  <c r="AE146" i="11"/>
  <c r="AB147" i="15"/>
  <c r="Z148" i="15" s="1"/>
  <c r="T147" i="11"/>
  <c r="U147" i="11" s="1"/>
  <c r="AG147" i="11" s="1"/>
  <c r="V361" i="18"/>
  <c r="W361" i="18" s="1"/>
  <c r="AE361" i="18" s="1"/>
  <c r="AI148" i="15"/>
  <c r="AD146" i="11"/>
  <c r="V390" i="11"/>
  <c r="W390" i="11" s="1"/>
  <c r="AE390" i="11" s="1"/>
  <c r="AF146" i="11"/>
  <c r="AB146" i="11"/>
  <c r="Z147" i="11" s="1"/>
  <c r="V360" i="15"/>
  <c r="W360" i="15" s="1"/>
  <c r="AB360" i="15" s="1"/>
  <c r="Z361" i="15" s="1"/>
  <c r="AK175" i="21"/>
  <c r="AF147" i="15"/>
  <c r="V452" i="11"/>
  <c r="W452" i="11" s="1"/>
  <c r="AA452" i="11" s="1"/>
  <c r="Y453" i="11" s="1"/>
  <c r="V359" i="21"/>
  <c r="W359" i="21" s="1"/>
  <c r="AF359" i="21" s="1"/>
  <c r="V329" i="18"/>
  <c r="W329" i="18" s="1"/>
  <c r="V207" i="15"/>
  <c r="W207" i="15" s="1"/>
  <c r="AD207" i="15" s="1"/>
  <c r="AK328" i="18"/>
  <c r="AH390" i="18"/>
  <c r="AJ390" i="18"/>
  <c r="T178" i="18"/>
  <c r="AE177" i="18"/>
  <c r="AA177" i="18"/>
  <c r="Y178" i="18" s="1"/>
  <c r="AF177" i="18"/>
  <c r="AI178" i="18"/>
  <c r="AB177" i="18"/>
  <c r="Z178" i="18" s="1"/>
  <c r="AD177" i="18"/>
  <c r="AK360" i="18"/>
  <c r="V452" i="18"/>
  <c r="W452" i="18" s="1"/>
  <c r="U207" i="21"/>
  <c r="AG207" i="21" s="1"/>
  <c r="V176" i="21"/>
  <c r="W176" i="21" s="1"/>
  <c r="T206" i="18"/>
  <c r="AB205" i="18"/>
  <c r="Z206" i="18" s="1"/>
  <c r="AA205" i="18"/>
  <c r="Y206" i="18" s="1"/>
  <c r="AF205" i="18"/>
  <c r="AD205" i="18"/>
  <c r="AI206" i="18"/>
  <c r="AE205" i="18"/>
  <c r="U452" i="21"/>
  <c r="AG452" i="21" s="1"/>
  <c r="AH206" i="21"/>
  <c r="AJ206" i="21"/>
  <c r="AB146" i="21"/>
  <c r="Z147" i="21" s="1"/>
  <c r="T147" i="21"/>
  <c r="AF146" i="21"/>
  <c r="AA146" i="21"/>
  <c r="Y147" i="21" s="1"/>
  <c r="AI147" i="21"/>
  <c r="AE146" i="21"/>
  <c r="AD146" i="21"/>
  <c r="U391" i="18"/>
  <c r="AG391" i="18" s="1"/>
  <c r="V330" i="15"/>
  <c r="W330" i="15" s="1"/>
  <c r="AB330" i="15" s="1"/>
  <c r="Z331" i="15" s="1"/>
  <c r="V178" i="15"/>
  <c r="W178" i="15" s="1"/>
  <c r="AB178" i="15" s="1"/>
  <c r="Z179" i="15" s="1"/>
  <c r="AH451" i="21"/>
  <c r="AJ451" i="21"/>
  <c r="AK451" i="18"/>
  <c r="AH18" i="11"/>
  <c r="AK389" i="11"/>
  <c r="V390" i="15"/>
  <c r="W390" i="15" s="1"/>
  <c r="AJ18" i="11"/>
  <c r="AH20" i="18"/>
  <c r="AJ20" i="18"/>
  <c r="AH19" i="15"/>
  <c r="AJ19" i="15"/>
  <c r="U148" i="15"/>
  <c r="AG148" i="15" s="1"/>
  <c r="U21" i="18"/>
  <c r="AG21" i="18" s="1"/>
  <c r="U20" i="15"/>
  <c r="AG20" i="15" s="1"/>
  <c r="U19" i="11"/>
  <c r="AG19" i="11" s="1"/>
  <c r="AF330" i="11"/>
  <c r="AI331" i="11"/>
  <c r="AA330" i="11"/>
  <c r="Y331" i="11" s="1"/>
  <c r="AE330" i="11"/>
  <c r="AB330" i="11"/>
  <c r="Z331" i="11" s="1"/>
  <c r="AD330" i="11"/>
  <c r="T331" i="11"/>
  <c r="U452" i="15"/>
  <c r="AG452" i="15" s="1"/>
  <c r="AK359" i="15"/>
  <c r="AJ176" i="11" l="1"/>
  <c r="AK177" i="15"/>
  <c r="AH176" i="11"/>
  <c r="AK207" i="11"/>
  <c r="AK329" i="15"/>
  <c r="AH20" i="21"/>
  <c r="AH359" i="11"/>
  <c r="AK359" i="11" s="1"/>
  <c r="AH147" i="15"/>
  <c r="AK358" i="21"/>
  <c r="AJ147" i="18"/>
  <c r="AJ147" i="15"/>
  <c r="AI209" i="11"/>
  <c r="AJ20" i="21"/>
  <c r="AK451" i="11"/>
  <c r="AB452" i="11"/>
  <c r="Z453" i="11" s="1"/>
  <c r="AF452" i="11"/>
  <c r="T391" i="11"/>
  <c r="U391" i="11" s="1"/>
  <c r="AG391" i="11" s="1"/>
  <c r="AB390" i="11"/>
  <c r="Z391" i="11" s="1"/>
  <c r="AE452" i="11"/>
  <c r="AJ328" i="21"/>
  <c r="AI453" i="11"/>
  <c r="AA390" i="11"/>
  <c r="Y391" i="11" s="1"/>
  <c r="AH390" i="21"/>
  <c r="AK390" i="21" s="1"/>
  <c r="AA361" i="18"/>
  <c r="Y362" i="18" s="1"/>
  <c r="AD359" i="21"/>
  <c r="AF208" i="11"/>
  <c r="AA208" i="11"/>
  <c r="Y209" i="11" s="1"/>
  <c r="AH147" i="18"/>
  <c r="T360" i="21"/>
  <c r="U360" i="21" s="1"/>
  <c r="AG360" i="21" s="1"/>
  <c r="AH328" i="21"/>
  <c r="AH451" i="15"/>
  <c r="AD390" i="11"/>
  <c r="AJ390" i="11" s="1"/>
  <c r="T208" i="15"/>
  <c r="U208" i="15" s="1"/>
  <c r="AG208" i="15" s="1"/>
  <c r="AF207" i="15"/>
  <c r="AB207" i="15"/>
  <c r="Z208" i="15" s="1"/>
  <c r="AA207" i="15"/>
  <c r="Y208" i="15" s="1"/>
  <c r="T361" i="15"/>
  <c r="U361" i="15" s="1"/>
  <c r="AG361" i="15" s="1"/>
  <c r="AD360" i="15"/>
  <c r="AE330" i="15"/>
  <c r="AJ451" i="15"/>
  <c r="T209" i="11"/>
  <c r="U209" i="11" s="1"/>
  <c r="AG209" i="11" s="1"/>
  <c r="AF360" i="15"/>
  <c r="AB208" i="11"/>
  <c r="Z209" i="11" s="1"/>
  <c r="AD208" i="11"/>
  <c r="AI361" i="15"/>
  <c r="AF361" i="18"/>
  <c r="AA360" i="15"/>
  <c r="Y361" i="15" s="1"/>
  <c r="T362" i="18"/>
  <c r="U362" i="18" s="1"/>
  <c r="AG362" i="18" s="1"/>
  <c r="AE360" i="15"/>
  <c r="AA330" i="15"/>
  <c r="Y331" i="15" s="1"/>
  <c r="AE359" i="21"/>
  <c r="AJ146" i="11"/>
  <c r="AF390" i="11"/>
  <c r="T453" i="11"/>
  <c r="U453" i="11" s="1"/>
  <c r="AG453" i="11" s="1"/>
  <c r="AI391" i="11"/>
  <c r="AF330" i="15"/>
  <c r="AB361" i="18"/>
  <c r="Z362" i="18" s="1"/>
  <c r="AI331" i="15"/>
  <c r="V177" i="11"/>
  <c r="W177" i="11" s="1"/>
  <c r="AF177" i="11" s="1"/>
  <c r="AI208" i="15"/>
  <c r="AD361" i="18"/>
  <c r="AI360" i="21"/>
  <c r="AD330" i="15"/>
  <c r="AH146" i="11"/>
  <c r="AE207" i="15"/>
  <c r="AJ207" i="15" s="1"/>
  <c r="AD452" i="11"/>
  <c r="T331" i="15"/>
  <c r="U331" i="15" s="1"/>
  <c r="AG331" i="15" s="1"/>
  <c r="AI362" i="18"/>
  <c r="V148" i="18"/>
  <c r="W148" i="18" s="1"/>
  <c r="T149" i="18" s="1"/>
  <c r="AK18" i="11"/>
  <c r="AI179" i="15"/>
  <c r="AA359" i="21"/>
  <c r="Y360" i="21" s="1"/>
  <c r="V20" i="15"/>
  <c r="W20" i="15" s="1"/>
  <c r="T21" i="15" s="1"/>
  <c r="AD178" i="15"/>
  <c r="V391" i="18"/>
  <c r="W391" i="18" s="1"/>
  <c r="AB391" i="18" s="1"/>
  <c r="Z392" i="18" s="1"/>
  <c r="AB359" i="21"/>
  <c r="Z360" i="21" s="1"/>
  <c r="V21" i="18"/>
  <c r="W21" i="18" s="1"/>
  <c r="AB21" i="18" s="1"/>
  <c r="Z22" i="18" s="1"/>
  <c r="AF178" i="15"/>
  <c r="V360" i="11"/>
  <c r="W360" i="11" s="1"/>
  <c r="AD360" i="11" s="1"/>
  <c r="V21" i="21"/>
  <c r="W21" i="21" s="1"/>
  <c r="AA21" i="21" s="1"/>
  <c r="Y22" i="21" s="1"/>
  <c r="T179" i="15"/>
  <c r="U179" i="15" s="1"/>
  <c r="AG179" i="15" s="1"/>
  <c r="U178" i="18"/>
  <c r="AG178" i="18" s="1"/>
  <c r="AF452" i="18"/>
  <c r="AB452" i="18"/>
  <c r="Z453" i="18" s="1"/>
  <c r="AA452" i="18"/>
  <c r="Y453" i="18" s="1"/>
  <c r="AE452" i="18"/>
  <c r="AD452" i="18"/>
  <c r="T453" i="18"/>
  <c r="AI453" i="18"/>
  <c r="AE178" i="15"/>
  <c r="AK206" i="21"/>
  <c r="V452" i="21"/>
  <c r="W452" i="21" s="1"/>
  <c r="AF329" i="18"/>
  <c r="AE329" i="18"/>
  <c r="T330" i="18"/>
  <c r="AI330" i="18"/>
  <c r="AA329" i="18"/>
  <c r="Y330" i="18" s="1"/>
  <c r="AD329" i="18"/>
  <c r="AB329" i="18"/>
  <c r="Z330" i="18" s="1"/>
  <c r="U147" i="21"/>
  <c r="AG147" i="21" s="1"/>
  <c r="AH205" i="18"/>
  <c r="AJ205" i="18"/>
  <c r="T177" i="21"/>
  <c r="AB176" i="21"/>
  <c r="Z177" i="21" s="1"/>
  <c r="AI177" i="21"/>
  <c r="AF176" i="21"/>
  <c r="AA176" i="21"/>
  <c r="Y177" i="21" s="1"/>
  <c r="AE176" i="21"/>
  <c r="AD176" i="21"/>
  <c r="AH177" i="18"/>
  <c r="AJ177" i="18"/>
  <c r="V391" i="21"/>
  <c r="W391" i="21" s="1"/>
  <c r="V207" i="21"/>
  <c r="W207" i="21" s="1"/>
  <c r="AA178" i="15"/>
  <c r="Y179" i="15" s="1"/>
  <c r="V329" i="21"/>
  <c r="W329" i="21" s="1"/>
  <c r="AK451" i="21"/>
  <c r="AH146" i="21"/>
  <c r="AJ146" i="21"/>
  <c r="U206" i="18"/>
  <c r="AG206" i="18" s="1"/>
  <c r="V452" i="15"/>
  <c r="W452" i="15" s="1"/>
  <c r="AD452" i="15" s="1"/>
  <c r="AK390" i="18"/>
  <c r="AK19" i="15"/>
  <c r="V148" i="15"/>
  <c r="W148" i="15" s="1"/>
  <c r="AF390" i="15"/>
  <c r="T391" i="15"/>
  <c r="AE390" i="15"/>
  <c r="AD390" i="15"/>
  <c r="AI391" i="15"/>
  <c r="AB390" i="15"/>
  <c r="Z391" i="15" s="1"/>
  <c r="AA390" i="15"/>
  <c r="Y391" i="15" s="1"/>
  <c r="V147" i="11"/>
  <c r="W147" i="11" s="1"/>
  <c r="AK20" i="18"/>
  <c r="U331" i="11"/>
  <c r="AG331" i="11" s="1"/>
  <c r="AH330" i="11"/>
  <c r="AJ330" i="11"/>
  <c r="V19" i="11"/>
  <c r="W19" i="11" s="1"/>
  <c r="AK176" i="11" l="1"/>
  <c r="AK147" i="15"/>
  <c r="AK328" i="21"/>
  <c r="AK147" i="18"/>
  <c r="AD391" i="18"/>
  <c r="AK20" i="21"/>
  <c r="AJ452" i="11"/>
  <c r="AF148" i="18"/>
  <c r="AH361" i="18"/>
  <c r="T22" i="21"/>
  <c r="U22" i="21" s="1"/>
  <c r="AG22" i="21" s="1"/>
  <c r="AJ330" i="15"/>
  <c r="AA177" i="11"/>
  <c r="Y178" i="11" s="1"/>
  <c r="AH207" i="15"/>
  <c r="AK207" i="15" s="1"/>
  <c r="T22" i="18"/>
  <c r="U22" i="18" s="1"/>
  <c r="AG22" i="18" s="1"/>
  <c r="AI178" i="11"/>
  <c r="AE391" i="18"/>
  <c r="AB21" i="21"/>
  <c r="Z22" i="21" s="1"/>
  <c r="AE21" i="21"/>
  <c r="AE177" i="11"/>
  <c r="AK451" i="15"/>
  <c r="AA391" i="18"/>
  <c r="Y392" i="18" s="1"/>
  <c r="AI22" i="18"/>
  <c r="AI22" i="21"/>
  <c r="AB20" i="15"/>
  <c r="Z21" i="15" s="1"/>
  <c r="AH359" i="21"/>
  <c r="AH208" i="11"/>
  <c r="AF360" i="11"/>
  <c r="AD177" i="11"/>
  <c r="AI392" i="18"/>
  <c r="AH452" i="11"/>
  <c r="AH330" i="15"/>
  <c r="AJ359" i="21"/>
  <c r="AH390" i="11"/>
  <c r="AK390" i="11" s="1"/>
  <c r="AH360" i="15"/>
  <c r="AA360" i="11"/>
  <c r="Y361" i="11" s="1"/>
  <c r="AD148" i="18"/>
  <c r="T361" i="11"/>
  <c r="U361" i="11" s="1"/>
  <c r="AG361" i="11" s="1"/>
  <c r="AE148" i="18"/>
  <c r="AB148" i="18"/>
  <c r="Z149" i="18" s="1"/>
  <c r="T178" i="11"/>
  <c r="U178" i="11" s="1"/>
  <c r="AG178" i="11" s="1"/>
  <c r="AJ360" i="15"/>
  <c r="AI361" i="11"/>
  <c r="AJ208" i="11"/>
  <c r="AB177" i="11"/>
  <c r="Z178" i="11" s="1"/>
  <c r="AK146" i="11"/>
  <c r="AF391" i="18"/>
  <c r="AI149" i="18"/>
  <c r="AB360" i="11"/>
  <c r="Z361" i="11" s="1"/>
  <c r="V178" i="18"/>
  <c r="W178" i="18" s="1"/>
  <c r="AA178" i="18" s="1"/>
  <c r="Y179" i="18" s="1"/>
  <c r="AD21" i="21"/>
  <c r="V453" i="11"/>
  <c r="W453" i="11" s="1"/>
  <c r="AB453" i="11" s="1"/>
  <c r="Z454" i="11" s="1"/>
  <c r="AD20" i="15"/>
  <c r="V360" i="21"/>
  <c r="W360" i="21" s="1"/>
  <c r="AB360" i="21" s="1"/>
  <c r="Z361" i="21" s="1"/>
  <c r="AE21" i="18"/>
  <c r="AE20" i="15"/>
  <c r="AF21" i="18"/>
  <c r="AA20" i="15"/>
  <c r="Y21" i="15" s="1"/>
  <c r="AA21" i="18"/>
  <c r="Y22" i="18" s="1"/>
  <c r="AD21" i="18"/>
  <c r="AF20" i="15"/>
  <c r="T392" i="18"/>
  <c r="U392" i="18" s="1"/>
  <c r="AG392" i="18" s="1"/>
  <c r="AJ361" i="18"/>
  <c r="AE360" i="11"/>
  <c r="AF21" i="21"/>
  <c r="T453" i="15"/>
  <c r="U453" i="15" s="1"/>
  <c r="AG453" i="15" s="1"/>
  <c r="AA148" i="18"/>
  <c r="Y149" i="18" s="1"/>
  <c r="AF452" i="15"/>
  <c r="AJ178" i="15"/>
  <c r="AI453" i="15"/>
  <c r="V331" i="15"/>
  <c r="W331" i="15" s="1"/>
  <c r="AE331" i="15" s="1"/>
  <c r="AH178" i="15"/>
  <c r="AI21" i="15"/>
  <c r="AK146" i="21"/>
  <c r="AA452" i="15"/>
  <c r="Y453" i="15" s="1"/>
  <c r="V147" i="21"/>
  <c r="W147" i="21" s="1"/>
  <c r="AF147" i="21" s="1"/>
  <c r="V331" i="11"/>
  <c r="W331" i="11" s="1"/>
  <c r="AI332" i="11" s="1"/>
  <c r="V362" i="18"/>
  <c r="W362" i="18" s="1"/>
  <c r="AA362" i="18" s="1"/>
  <c r="Y363" i="18" s="1"/>
  <c r="V209" i="11"/>
  <c r="W209" i="11" s="1"/>
  <c r="T210" i="11" s="1"/>
  <c r="U177" i="21"/>
  <c r="AG177" i="21" s="1"/>
  <c r="U330" i="18"/>
  <c r="AG330" i="18" s="1"/>
  <c r="AH176" i="21"/>
  <c r="AJ176" i="21"/>
  <c r="AK205" i="18"/>
  <c r="U453" i="18"/>
  <c r="AG453" i="18" s="1"/>
  <c r="AB452" i="15"/>
  <c r="Z453" i="15" s="1"/>
  <c r="V206" i="18"/>
  <c r="W206" i="18" s="1"/>
  <c r="AH452" i="18"/>
  <c r="AJ452" i="18"/>
  <c r="AA452" i="21"/>
  <c r="Y453" i="21" s="1"/>
  <c r="T453" i="21"/>
  <c r="AD452" i="21"/>
  <c r="AF452" i="21"/>
  <c r="AB452" i="21"/>
  <c r="Z453" i="21" s="1"/>
  <c r="AI453" i="21"/>
  <c r="AE452" i="21"/>
  <c r="AE452" i="15"/>
  <c r="AJ452" i="15" s="1"/>
  <c r="AE329" i="21"/>
  <c r="AB329" i="21"/>
  <c r="Z330" i="21" s="1"/>
  <c r="AI330" i="21"/>
  <c r="AA329" i="21"/>
  <c r="Y330" i="21" s="1"/>
  <c r="AD329" i="21"/>
  <c r="T330" i="21"/>
  <c r="AF329" i="21"/>
  <c r="AA391" i="21"/>
  <c r="Y392" i="21" s="1"/>
  <c r="AD391" i="21"/>
  <c r="T392" i="21"/>
  <c r="AE391" i="21"/>
  <c r="AF391" i="21"/>
  <c r="AB391" i="21"/>
  <c r="Z392" i="21" s="1"/>
  <c r="AI392" i="21"/>
  <c r="V361" i="15"/>
  <c r="W361" i="15" s="1"/>
  <c r="AA361" i="15" s="1"/>
  <c r="Y362" i="15" s="1"/>
  <c r="V179" i="15"/>
  <c r="W179" i="15" s="1"/>
  <c r="AD179" i="15" s="1"/>
  <c r="U149" i="18"/>
  <c r="AG149" i="18" s="1"/>
  <c r="AB207" i="21"/>
  <c r="Z208" i="21" s="1"/>
  <c r="T208" i="21"/>
  <c r="AF207" i="21"/>
  <c r="AE207" i="21"/>
  <c r="AD207" i="21"/>
  <c r="AA207" i="21"/>
  <c r="Y208" i="21" s="1"/>
  <c r="AI208" i="21"/>
  <c r="AH329" i="18"/>
  <c r="AJ329" i="18"/>
  <c r="AK177" i="18"/>
  <c r="AH390" i="15"/>
  <c r="AJ390" i="15"/>
  <c r="U391" i="15"/>
  <c r="AG391" i="15" s="1"/>
  <c r="AK330" i="11"/>
  <c r="U21" i="15"/>
  <c r="AG21" i="15" s="1"/>
  <c r="AF19" i="11"/>
  <c r="AI20" i="11"/>
  <c r="AE19" i="11"/>
  <c r="AB19" i="11"/>
  <c r="Z20" i="11" s="1"/>
  <c r="AD19" i="11"/>
  <c r="T20" i="11"/>
  <c r="AA19" i="11"/>
  <c r="Y20" i="11" s="1"/>
  <c r="T148" i="11"/>
  <c r="AD147" i="11"/>
  <c r="AE147" i="11"/>
  <c r="AI148" i="11"/>
  <c r="AB147" i="11"/>
  <c r="Z148" i="11" s="1"/>
  <c r="AA147" i="11"/>
  <c r="Y148" i="11" s="1"/>
  <c r="AF147" i="11"/>
  <c r="AI149" i="15"/>
  <c r="AB148" i="15"/>
  <c r="Z149" i="15" s="1"/>
  <c r="AA148" i="15"/>
  <c r="Y149" i="15" s="1"/>
  <c r="AD148" i="15"/>
  <c r="AF148" i="15"/>
  <c r="T149" i="15"/>
  <c r="AE148" i="15"/>
  <c r="V391" i="11"/>
  <c r="W391" i="11" s="1"/>
  <c r="V208" i="15"/>
  <c r="W208" i="15" s="1"/>
  <c r="AB178" i="18" l="1"/>
  <c r="Z179" i="18" s="1"/>
  <c r="AJ177" i="11"/>
  <c r="AJ391" i="18"/>
  <c r="AJ148" i="18"/>
  <c r="AK361" i="18"/>
  <c r="AJ20" i="15"/>
  <c r="AJ21" i="21"/>
  <c r="AK452" i="11"/>
  <c r="AH21" i="21"/>
  <c r="AH177" i="11"/>
  <c r="AH360" i="11"/>
  <c r="AK330" i="15"/>
  <c r="AA453" i="11"/>
  <c r="Y454" i="11" s="1"/>
  <c r="AI454" i="11"/>
  <c r="AI179" i="18"/>
  <c r="AH391" i="18"/>
  <c r="AF178" i="18"/>
  <c r="AD178" i="18"/>
  <c r="AF453" i="11"/>
  <c r="T332" i="15"/>
  <c r="U332" i="15" s="1"/>
  <c r="AG332" i="15" s="1"/>
  <c r="AA331" i="15"/>
  <c r="Y332" i="15" s="1"/>
  <c r="T454" i="11"/>
  <c r="U454" i="11" s="1"/>
  <c r="AG454" i="11" s="1"/>
  <c r="AD453" i="11"/>
  <c r="AH148" i="18"/>
  <c r="AF331" i="15"/>
  <c r="AE453" i="11"/>
  <c r="AD331" i="15"/>
  <c r="AK208" i="11"/>
  <c r="AJ360" i="11"/>
  <c r="AK360" i="15"/>
  <c r="AJ21" i="18"/>
  <c r="AH20" i="15"/>
  <c r="AD360" i="21"/>
  <c r="T332" i="11"/>
  <c r="U332" i="11" s="1"/>
  <c r="AG332" i="11" s="1"/>
  <c r="AH21" i="18"/>
  <c r="AD209" i="11"/>
  <c r="AK359" i="21"/>
  <c r="AB331" i="11"/>
  <c r="Z332" i="11" s="1"/>
  <c r="AA331" i="11"/>
  <c r="Y332" i="11" s="1"/>
  <c r="T179" i="18"/>
  <c r="U179" i="18" s="1"/>
  <c r="AG179" i="18" s="1"/>
  <c r="AE178" i="18"/>
  <c r="AA147" i="21"/>
  <c r="Y148" i="21" s="1"/>
  <c r="AB331" i="15"/>
  <c r="Z332" i="15" s="1"/>
  <c r="AD147" i="21"/>
  <c r="AK178" i="15"/>
  <c r="AB147" i="21"/>
  <c r="Z148" i="21" s="1"/>
  <c r="AF362" i="18"/>
  <c r="T361" i="21"/>
  <c r="U361" i="21" s="1"/>
  <c r="AG361" i="21" s="1"/>
  <c r="AA360" i="21"/>
  <c r="Y361" i="21" s="1"/>
  <c r="AF331" i="11"/>
  <c r="AE362" i="18"/>
  <c r="T148" i="21"/>
  <c r="U148" i="21" s="1"/>
  <c r="AG148" i="21" s="1"/>
  <c r="AB179" i="15"/>
  <c r="Z180" i="15" s="1"/>
  <c r="AE147" i="21"/>
  <c r="AF360" i="21"/>
  <c r="AI361" i="21"/>
  <c r="AD362" i="18"/>
  <c r="AE360" i="21"/>
  <c r="T363" i="18"/>
  <c r="U363" i="18" s="1"/>
  <c r="AG363" i="18" s="1"/>
  <c r="V149" i="18"/>
  <c r="W149" i="18" s="1"/>
  <c r="AF149" i="18" s="1"/>
  <c r="AE331" i="11"/>
  <c r="AF179" i="15"/>
  <c r="AD331" i="11"/>
  <c r="AK329" i="18"/>
  <c r="T180" i="15"/>
  <c r="U180" i="15" s="1"/>
  <c r="AG180" i="15" s="1"/>
  <c r="AA179" i="15"/>
  <c r="Y180" i="15" s="1"/>
  <c r="AI332" i="15"/>
  <c r="AI148" i="21"/>
  <c r="V330" i="18"/>
  <c r="W330" i="18" s="1"/>
  <c r="T331" i="18" s="1"/>
  <c r="AI180" i="15"/>
  <c r="AE179" i="15"/>
  <c r="AJ179" i="15" s="1"/>
  <c r="V22" i="18"/>
  <c r="W22" i="18" s="1"/>
  <c r="AB22" i="18" s="1"/>
  <c r="Z23" i="18" s="1"/>
  <c r="V391" i="15"/>
  <c r="W391" i="15" s="1"/>
  <c r="AE391" i="15" s="1"/>
  <c r="T362" i="15"/>
  <c r="U362" i="15" s="1"/>
  <c r="AG362" i="15" s="1"/>
  <c r="AA209" i="11"/>
  <c r="Y210" i="11" s="1"/>
  <c r="AF209" i="11"/>
  <c r="AE209" i="11"/>
  <c r="V178" i="11"/>
  <c r="W178" i="11" s="1"/>
  <c r="AA178" i="11" s="1"/>
  <c r="Y179" i="11" s="1"/>
  <c r="AI363" i="18"/>
  <c r="V177" i="21"/>
  <c r="W177" i="21" s="1"/>
  <c r="AA177" i="21" s="1"/>
  <c r="Y178" i="21" s="1"/>
  <c r="AB209" i="11"/>
  <c r="Z210" i="11" s="1"/>
  <c r="AH452" i="15"/>
  <c r="AK452" i="15" s="1"/>
  <c r="AI210" i="11"/>
  <c r="AF361" i="15"/>
  <c r="AB362" i="18"/>
  <c r="Z363" i="18" s="1"/>
  <c r="V22" i="21"/>
  <c r="W22" i="21" s="1"/>
  <c r="AF22" i="21" s="1"/>
  <c r="AB361" i="15"/>
  <c r="Z362" i="15" s="1"/>
  <c r="AI362" i="15"/>
  <c r="AH207" i="21"/>
  <c r="AJ207" i="21"/>
  <c r="AK176" i="21"/>
  <c r="V453" i="15"/>
  <c r="W453" i="15" s="1"/>
  <c r="AB453" i="15" s="1"/>
  <c r="Z454" i="15" s="1"/>
  <c r="AD361" i="15"/>
  <c r="U330" i="21"/>
  <c r="AG330" i="21" s="1"/>
  <c r="AK452" i="18"/>
  <c r="AI207" i="18"/>
  <c r="AA206" i="18"/>
  <c r="Y207" i="18" s="1"/>
  <c r="AD206" i="18"/>
  <c r="T207" i="18"/>
  <c r="AE206" i="18"/>
  <c r="AB206" i="18"/>
  <c r="Z207" i="18" s="1"/>
  <c r="AF206" i="18"/>
  <c r="V21" i="15"/>
  <c r="W21" i="15" s="1"/>
  <c r="AA21" i="15" s="1"/>
  <c r="Y22" i="15" s="1"/>
  <c r="AE361" i="15"/>
  <c r="AJ329" i="21"/>
  <c r="AH329" i="21"/>
  <c r="AH452" i="21"/>
  <c r="AJ452" i="21"/>
  <c r="U208" i="21"/>
  <c r="AG208" i="21" s="1"/>
  <c r="U392" i="21"/>
  <c r="AG392" i="21" s="1"/>
  <c r="U453" i="21"/>
  <c r="AG453" i="21" s="1"/>
  <c r="AH391" i="21"/>
  <c r="AJ391" i="21"/>
  <c r="V453" i="18"/>
  <c r="W453" i="18" s="1"/>
  <c r="V392" i="18"/>
  <c r="W392" i="18" s="1"/>
  <c r="AB208" i="15"/>
  <c r="Z209" i="15" s="1"/>
  <c r="AF208" i="15"/>
  <c r="AA208" i="15"/>
  <c r="Y209" i="15" s="1"/>
  <c r="AI209" i="15"/>
  <c r="AE208" i="15"/>
  <c r="AD208" i="15"/>
  <c r="T209" i="15"/>
  <c r="AI392" i="11"/>
  <c r="AD391" i="11"/>
  <c r="AB391" i="11"/>
  <c r="Z392" i="11" s="1"/>
  <c r="AA391" i="11"/>
  <c r="Y392" i="11" s="1"/>
  <c r="T392" i="11"/>
  <c r="AE391" i="11"/>
  <c r="AF391" i="11"/>
  <c r="AH19" i="11"/>
  <c r="AJ19" i="11"/>
  <c r="U149" i="15"/>
  <c r="AG149" i="15" s="1"/>
  <c r="U20" i="11"/>
  <c r="AG20" i="11" s="1"/>
  <c r="U210" i="11"/>
  <c r="AG210" i="11" s="1"/>
  <c r="U148" i="11"/>
  <c r="AG148" i="11" s="1"/>
  <c r="AH148" i="15"/>
  <c r="AJ148" i="15"/>
  <c r="V361" i="11"/>
  <c r="W361" i="11" s="1"/>
  <c r="AK390" i="15"/>
  <c r="AH147" i="11"/>
  <c r="AJ147" i="11"/>
  <c r="AK177" i="11" l="1"/>
  <c r="AJ209" i="11"/>
  <c r="AK391" i="18"/>
  <c r="AK360" i="11"/>
  <c r="AK20" i="15"/>
  <c r="AK148" i="18"/>
  <c r="AK21" i="21"/>
  <c r="AJ453" i="11"/>
  <c r="AK21" i="18"/>
  <c r="AH331" i="15"/>
  <c r="AJ331" i="15"/>
  <c r="AH453" i="11"/>
  <c r="AA453" i="15"/>
  <c r="Y454" i="15" s="1"/>
  <c r="AH178" i="18"/>
  <c r="AD22" i="18"/>
  <c r="AJ147" i="21"/>
  <c r="AA391" i="15"/>
  <c r="Y392" i="15" s="1"/>
  <c r="T150" i="18"/>
  <c r="U150" i="18" s="1"/>
  <c r="AG150" i="18" s="1"/>
  <c r="AJ178" i="18"/>
  <c r="AF178" i="11"/>
  <c r="AH362" i="18"/>
  <c r="AI23" i="18"/>
  <c r="AE22" i="18"/>
  <c r="T23" i="18"/>
  <c r="U23" i="18" s="1"/>
  <c r="AG23" i="18" s="1"/>
  <c r="AD178" i="11"/>
  <c r="AF22" i="18"/>
  <c r="AH360" i="21"/>
  <c r="AH147" i="21"/>
  <c r="AD21" i="15"/>
  <c r="AJ360" i="21"/>
  <c r="AH209" i="11"/>
  <c r="AH331" i="11"/>
  <c r="AD149" i="18"/>
  <c r="AE149" i="18"/>
  <c r="AA22" i="21"/>
  <c r="Y23" i="21" s="1"/>
  <c r="AB22" i="21"/>
  <c r="Z23" i="21" s="1"/>
  <c r="AI150" i="18"/>
  <c r="AI179" i="11"/>
  <c r="AH179" i="15"/>
  <c r="AK179" i="15" s="1"/>
  <c r="AA22" i="18"/>
  <c r="Y23" i="18" s="1"/>
  <c r="T23" i="21"/>
  <c r="U23" i="21" s="1"/>
  <c r="AG23" i="21" s="1"/>
  <c r="AE178" i="11"/>
  <c r="AJ331" i="11"/>
  <c r="AJ362" i="18"/>
  <c r="AA149" i="18"/>
  <c r="Y150" i="18" s="1"/>
  <c r="AB149" i="18"/>
  <c r="Z150" i="18" s="1"/>
  <c r="AI331" i="18"/>
  <c r="AD330" i="18"/>
  <c r="AE330" i="18"/>
  <c r="AF21" i="15"/>
  <c r="AI454" i="15"/>
  <c r="AF453" i="15"/>
  <c r="AB21" i="15"/>
  <c r="Z22" i="15" s="1"/>
  <c r="AI22" i="15"/>
  <c r="T22" i="15"/>
  <c r="U22" i="15" s="1"/>
  <c r="AG22" i="15" s="1"/>
  <c r="AE21" i="15"/>
  <c r="T454" i="15"/>
  <c r="U454" i="15" s="1"/>
  <c r="AG454" i="15" s="1"/>
  <c r="V20" i="11"/>
  <c r="W20" i="11" s="1"/>
  <c r="AA20" i="11" s="1"/>
  <c r="Y21" i="11" s="1"/>
  <c r="AD453" i="15"/>
  <c r="AB391" i="15"/>
  <c r="Z392" i="15" s="1"/>
  <c r="T178" i="21"/>
  <c r="U178" i="21" s="1"/>
  <c r="AG178" i="21" s="1"/>
  <c r="AI392" i="15"/>
  <c r="T179" i="11"/>
  <c r="U179" i="11" s="1"/>
  <c r="AG179" i="11" s="1"/>
  <c r="AF391" i="15"/>
  <c r="AI23" i="21"/>
  <c r="AE177" i="21"/>
  <c r="AB178" i="11"/>
  <c r="Z179" i="11" s="1"/>
  <c r="AD177" i="21"/>
  <c r="T392" i="15"/>
  <c r="U392" i="15" s="1"/>
  <c r="AG392" i="15" s="1"/>
  <c r="AD391" i="15"/>
  <c r="AJ391" i="15" s="1"/>
  <c r="AF177" i="21"/>
  <c r="AF330" i="18"/>
  <c r="AI178" i="21"/>
  <c r="AA330" i="18"/>
  <c r="Y331" i="18" s="1"/>
  <c r="AB177" i="21"/>
  <c r="Z178" i="21" s="1"/>
  <c r="AB330" i="18"/>
  <c r="Z331" i="18" s="1"/>
  <c r="AD22" i="21"/>
  <c r="AE22" i="21"/>
  <c r="V392" i="21"/>
  <c r="W392" i="21" s="1"/>
  <c r="AA392" i="21" s="1"/>
  <c r="Y393" i="21" s="1"/>
  <c r="V453" i="21"/>
  <c r="W453" i="21" s="1"/>
  <c r="AD453" i="21" s="1"/>
  <c r="V330" i="21"/>
  <c r="W330" i="21" s="1"/>
  <c r="AB330" i="21" s="1"/>
  <c r="Z331" i="21" s="1"/>
  <c r="AJ361" i="15"/>
  <c r="V148" i="21"/>
  <c r="W148" i="21" s="1"/>
  <c r="AD148" i="21" s="1"/>
  <c r="V361" i="21"/>
  <c r="W361" i="21" s="1"/>
  <c r="AB361" i="21" s="1"/>
  <c r="Z362" i="21" s="1"/>
  <c r="AH361" i="15"/>
  <c r="V148" i="11"/>
  <c r="W148" i="11" s="1"/>
  <c r="AF148" i="11" s="1"/>
  <c r="AE453" i="15"/>
  <c r="V180" i="15"/>
  <c r="W180" i="15" s="1"/>
  <c r="AA180" i="15" s="1"/>
  <c r="Y181" i="15" s="1"/>
  <c r="V454" i="11"/>
  <c r="W454" i="11" s="1"/>
  <c r="AF454" i="11" s="1"/>
  <c r="V208" i="21"/>
  <c r="W208" i="21" s="1"/>
  <c r="AD208" i="21" s="1"/>
  <c r="V332" i="11"/>
  <c r="W332" i="11" s="1"/>
  <c r="AI333" i="11" s="1"/>
  <c r="V149" i="15"/>
  <c r="W149" i="15" s="1"/>
  <c r="AF149" i="15" s="1"/>
  <c r="AK207" i="21"/>
  <c r="AK329" i="21"/>
  <c r="U207" i="18"/>
  <c r="AG207" i="18" s="1"/>
  <c r="AH206" i="18"/>
  <c r="AJ206" i="18"/>
  <c r="V363" i="18"/>
  <c r="W363" i="18" s="1"/>
  <c r="AB392" i="18"/>
  <c r="Z393" i="18" s="1"/>
  <c r="AA392" i="18"/>
  <c r="Y393" i="18" s="1"/>
  <c r="AI393" i="18"/>
  <c r="AE392" i="18"/>
  <c r="T393" i="18"/>
  <c r="AF392" i="18"/>
  <c r="AD392" i="18"/>
  <c r="V179" i="18"/>
  <c r="W179" i="18" s="1"/>
  <c r="U331" i="18"/>
  <c r="AG331" i="18" s="1"/>
  <c r="V210" i="11"/>
  <c r="W210" i="11" s="1"/>
  <c r="AF210" i="11" s="1"/>
  <c r="V332" i="15"/>
  <c r="W332" i="15" s="1"/>
  <c r="AE332" i="15" s="1"/>
  <c r="AB453" i="18"/>
  <c r="Z454" i="18" s="1"/>
  <c r="AA453" i="18"/>
  <c r="Y454" i="18" s="1"/>
  <c r="AI454" i="18"/>
  <c r="T454" i="18"/>
  <c r="AD453" i="18"/>
  <c r="AF453" i="18"/>
  <c r="AE453" i="18"/>
  <c r="AK391" i="21"/>
  <c r="AK452" i="21"/>
  <c r="AH391" i="11"/>
  <c r="AJ391" i="11"/>
  <c r="AK147" i="11"/>
  <c r="AK19" i="11"/>
  <c r="AD361" i="11"/>
  <c r="AA361" i="11"/>
  <c r="Y362" i="11" s="1"/>
  <c r="AB361" i="11"/>
  <c r="Z362" i="11" s="1"/>
  <c r="T362" i="11"/>
  <c r="AF361" i="11"/>
  <c r="AI362" i="11"/>
  <c r="AE361" i="11"/>
  <c r="V362" i="15"/>
  <c r="W362" i="15" s="1"/>
  <c r="U209" i="15"/>
  <c r="AG209" i="15" s="1"/>
  <c r="U392" i="11"/>
  <c r="AG392" i="11" s="1"/>
  <c r="AK148" i="15"/>
  <c r="AH208" i="15"/>
  <c r="AJ208" i="15"/>
  <c r="AK209" i="11" l="1"/>
  <c r="AK453" i="11"/>
  <c r="AK331" i="15"/>
  <c r="AJ22" i="18"/>
  <c r="AH22" i="18"/>
  <c r="AI393" i="21"/>
  <c r="AK178" i="18"/>
  <c r="AK147" i="21"/>
  <c r="AE20" i="11"/>
  <c r="AH391" i="15"/>
  <c r="AK391" i="15" s="1"/>
  <c r="AF392" i="21"/>
  <c r="AB20" i="11"/>
  <c r="Z21" i="11" s="1"/>
  <c r="T393" i="21"/>
  <c r="U393" i="21" s="1"/>
  <c r="AG393" i="21" s="1"/>
  <c r="AK362" i="18"/>
  <c r="AH178" i="11"/>
  <c r="AK331" i="11"/>
  <c r="T21" i="11"/>
  <c r="U21" i="11" s="1"/>
  <c r="AG21" i="11" s="1"/>
  <c r="AK360" i="21"/>
  <c r="AD20" i="11"/>
  <c r="AJ21" i="15"/>
  <c r="AH21" i="15"/>
  <c r="AI21" i="11"/>
  <c r="AH22" i="21"/>
  <c r="AA148" i="11"/>
  <c r="Y149" i="11" s="1"/>
  <c r="AF148" i="21"/>
  <c r="AE148" i="11"/>
  <c r="AD180" i="15"/>
  <c r="AD454" i="11"/>
  <c r="AJ149" i="18"/>
  <c r="AJ178" i="11"/>
  <c r="AJ22" i="21"/>
  <c r="AJ330" i="18"/>
  <c r="AH149" i="18"/>
  <c r="AF20" i="11"/>
  <c r="AF332" i="11"/>
  <c r="AH177" i="21"/>
  <c r="AF361" i="21"/>
  <c r="AD148" i="11"/>
  <c r="AF453" i="21"/>
  <c r="AB148" i="11"/>
  <c r="Z149" i="11" s="1"/>
  <c r="AI150" i="15"/>
  <c r="AJ177" i="21"/>
  <c r="AA149" i="15"/>
  <c r="Y150" i="15" s="1"/>
  <c r="T149" i="11"/>
  <c r="U149" i="11" s="1"/>
  <c r="AG149" i="11" s="1"/>
  <c r="AI149" i="11"/>
  <c r="AB149" i="15"/>
  <c r="Z150" i="15" s="1"/>
  <c r="AD149" i="15"/>
  <c r="T333" i="11"/>
  <c r="U333" i="11" s="1"/>
  <c r="AG333" i="11" s="1"/>
  <c r="AA332" i="11"/>
  <c r="Y333" i="11" s="1"/>
  <c r="T454" i="21"/>
  <c r="U454" i="21" s="1"/>
  <c r="AG454" i="21" s="1"/>
  <c r="AH330" i="18"/>
  <c r="AE453" i="21"/>
  <c r="AA453" i="21"/>
  <c r="Y454" i="21" s="1"/>
  <c r="AH453" i="15"/>
  <c r="AB332" i="11"/>
  <c r="Z333" i="11" s="1"/>
  <c r="AE332" i="11"/>
  <c r="AD332" i="11"/>
  <c r="AE330" i="21"/>
  <c r="AK361" i="15"/>
  <c r="AJ453" i="15"/>
  <c r="AA454" i="11"/>
  <c r="Y455" i="11" s="1"/>
  <c r="AF332" i="15"/>
  <c r="AI331" i="21"/>
  <c r="AI333" i="15"/>
  <c r="AA208" i="21"/>
  <c r="Y209" i="21" s="1"/>
  <c r="AF208" i="21"/>
  <c r="AE148" i="21"/>
  <c r="AB454" i="11"/>
  <c r="Z455" i="11" s="1"/>
  <c r="T362" i="21"/>
  <c r="U362" i="21" s="1"/>
  <c r="AG362" i="21" s="1"/>
  <c r="AB453" i="21"/>
  <c r="Z454" i="21" s="1"/>
  <c r="AB332" i="15"/>
  <c r="Z333" i="15" s="1"/>
  <c r="AI362" i="21"/>
  <c r="AI454" i="21"/>
  <c r="AI149" i="21"/>
  <c r="AB208" i="21"/>
  <c r="Z209" i="21" s="1"/>
  <c r="AB392" i="21"/>
  <c r="Z393" i="21" s="1"/>
  <c r="AD361" i="21"/>
  <c r="AA148" i="21"/>
  <c r="Y149" i="21" s="1"/>
  <c r="AD332" i="15"/>
  <c r="AJ332" i="15" s="1"/>
  <c r="AE208" i="21"/>
  <c r="V331" i="18"/>
  <c r="W331" i="18" s="1"/>
  <c r="AA331" i="18" s="1"/>
  <c r="Y332" i="18" s="1"/>
  <c r="AE392" i="21"/>
  <c r="AE361" i="21"/>
  <c r="AB148" i="21"/>
  <c r="Z149" i="21" s="1"/>
  <c r="T331" i="21"/>
  <c r="U331" i="21" s="1"/>
  <c r="AG331" i="21" s="1"/>
  <c r="AI209" i="21"/>
  <c r="AD392" i="21"/>
  <c r="AA361" i="21"/>
  <c r="Y362" i="21" s="1"/>
  <c r="T149" i="21"/>
  <c r="U149" i="21" s="1"/>
  <c r="AG149" i="21" s="1"/>
  <c r="T455" i="11"/>
  <c r="U455" i="11" s="1"/>
  <c r="AG455" i="11" s="1"/>
  <c r="T209" i="21"/>
  <c r="U209" i="21" s="1"/>
  <c r="AG209" i="21" s="1"/>
  <c r="AE180" i="15"/>
  <c r="AA210" i="11"/>
  <c r="Y211" i="11" s="1"/>
  <c r="AE454" i="11"/>
  <c r="AB180" i="15"/>
  <c r="Z181" i="15" s="1"/>
  <c r="T150" i="15"/>
  <c r="U150" i="15" s="1"/>
  <c r="AG150" i="15" s="1"/>
  <c r="AA330" i="21"/>
  <c r="Y331" i="21" s="1"/>
  <c r="AI455" i="11"/>
  <c r="T181" i="15"/>
  <c r="U181" i="15" s="1"/>
  <c r="AG181" i="15" s="1"/>
  <c r="AE149" i="15"/>
  <c r="AA332" i="15"/>
  <c r="Y333" i="15" s="1"/>
  <c r="AF330" i="21"/>
  <c r="AF180" i="15"/>
  <c r="AE210" i="11"/>
  <c r="AK206" i="18"/>
  <c r="T211" i="11"/>
  <c r="U211" i="11" s="1"/>
  <c r="AD330" i="21"/>
  <c r="AI181" i="15"/>
  <c r="AB210" i="11"/>
  <c r="Z211" i="11" s="1"/>
  <c r="T333" i="15"/>
  <c r="U333" i="15" s="1"/>
  <c r="AG333" i="15" s="1"/>
  <c r="AD210" i="11"/>
  <c r="V178" i="21"/>
  <c r="W178" i="21" s="1"/>
  <c r="AF178" i="21" s="1"/>
  <c r="V179" i="11"/>
  <c r="W179" i="11" s="1"/>
  <c r="T180" i="11" s="1"/>
  <c r="V454" i="15"/>
  <c r="W454" i="15" s="1"/>
  <c r="AA454" i="15" s="1"/>
  <c r="Y455" i="15" s="1"/>
  <c r="AE363" i="18"/>
  <c r="AB363" i="18"/>
  <c r="Z364" i="18" s="1"/>
  <c r="AI364" i="18"/>
  <c r="AA363" i="18"/>
  <c r="Y364" i="18" s="1"/>
  <c r="AD363" i="18"/>
  <c r="AF363" i="18"/>
  <c r="T364" i="18"/>
  <c r="V207" i="18"/>
  <c r="W207" i="18" s="1"/>
  <c r="AD179" i="18"/>
  <c r="AB179" i="18"/>
  <c r="Z180" i="18" s="1"/>
  <c r="AE179" i="18"/>
  <c r="AF179" i="18"/>
  <c r="AI180" i="18"/>
  <c r="AA179" i="18"/>
  <c r="Y180" i="18" s="1"/>
  <c r="T180" i="18"/>
  <c r="AH453" i="18"/>
  <c r="AJ453" i="18"/>
  <c r="AH392" i="18"/>
  <c r="AJ392" i="18"/>
  <c r="AI211" i="11"/>
  <c r="U454" i="18"/>
  <c r="AG454" i="18" s="1"/>
  <c r="V150" i="18"/>
  <c r="W150" i="18" s="1"/>
  <c r="U393" i="18"/>
  <c r="AG393" i="18" s="1"/>
  <c r="V23" i="21"/>
  <c r="W23" i="21" s="1"/>
  <c r="T24" i="21" s="1"/>
  <c r="AK208" i="15"/>
  <c r="AF362" i="15"/>
  <c r="AB362" i="15"/>
  <c r="Z363" i="15" s="1"/>
  <c r="AE362" i="15"/>
  <c r="AD362" i="15"/>
  <c r="AI363" i="15"/>
  <c r="T363" i="15"/>
  <c r="AA362" i="15"/>
  <c r="Y363" i="15" s="1"/>
  <c r="V23" i="18"/>
  <c r="W23" i="18" s="1"/>
  <c r="U362" i="11"/>
  <c r="AG362" i="11" s="1"/>
  <c r="V392" i="15"/>
  <c r="W392" i="15" s="1"/>
  <c r="AH361" i="11"/>
  <c r="AJ361" i="11"/>
  <c r="V209" i="15"/>
  <c r="W209" i="15" s="1"/>
  <c r="AK391" i="11"/>
  <c r="V392" i="11"/>
  <c r="W392" i="11" s="1"/>
  <c r="V22" i="15"/>
  <c r="W22" i="15" s="1"/>
  <c r="AJ149" i="15" l="1"/>
  <c r="AJ20" i="11"/>
  <c r="AK22" i="21"/>
  <c r="AK178" i="11"/>
  <c r="AK22" i="18"/>
  <c r="AK21" i="15"/>
  <c r="AJ392" i="21"/>
  <c r="AJ180" i="15"/>
  <c r="AK330" i="18"/>
  <c r="AK149" i="18"/>
  <c r="AE454" i="15"/>
  <c r="AH148" i="21"/>
  <c r="AH20" i="11"/>
  <c r="AH454" i="11"/>
  <c r="AH148" i="11"/>
  <c r="AH210" i="11"/>
  <c r="AD331" i="18"/>
  <c r="AH332" i="15"/>
  <c r="AK332" i="15" s="1"/>
  <c r="AJ148" i="11"/>
  <c r="AI180" i="11"/>
  <c r="AH332" i="11"/>
  <c r="AJ332" i="11"/>
  <c r="AK453" i="15"/>
  <c r="AH453" i="21"/>
  <c r="AJ454" i="11"/>
  <c r="AH208" i="21"/>
  <c r="AK177" i="21"/>
  <c r="AF454" i="15"/>
  <c r="AD454" i="15"/>
  <c r="AE331" i="18"/>
  <c r="AF331" i="18"/>
  <c r="AB331" i="18"/>
  <c r="Z332" i="18" s="1"/>
  <c r="AJ208" i="21"/>
  <c r="AJ210" i="11"/>
  <c r="AE178" i="21"/>
  <c r="AD178" i="21"/>
  <c r="AJ453" i="21"/>
  <c r="T332" i="18"/>
  <c r="U332" i="18" s="1"/>
  <c r="AG332" i="18" s="1"/>
  <c r="AG211" i="11"/>
  <c r="V211" i="11"/>
  <c r="W211" i="11" s="1"/>
  <c r="AA211" i="11" s="1"/>
  <c r="Y212" i="11" s="1"/>
  <c r="AE179" i="11"/>
  <c r="AH361" i="21"/>
  <c r="V362" i="11"/>
  <c r="W362" i="11" s="1"/>
  <c r="AD362" i="11" s="1"/>
  <c r="AH392" i="21"/>
  <c r="AA179" i="11"/>
  <c r="Y180" i="11" s="1"/>
  <c r="AD179" i="11"/>
  <c r="AA178" i="21"/>
  <c r="Y179" i="21" s="1"/>
  <c r="AH330" i="21"/>
  <c r="AJ361" i="21"/>
  <c r="AH180" i="15"/>
  <c r="AB179" i="11"/>
  <c r="Z180" i="11" s="1"/>
  <c r="AF179" i="11"/>
  <c r="AB454" i="15"/>
  <c r="Z455" i="15" s="1"/>
  <c r="AJ148" i="21"/>
  <c r="AH149" i="15"/>
  <c r="T455" i="15"/>
  <c r="U455" i="15" s="1"/>
  <c r="AG455" i="15" s="1"/>
  <c r="AI179" i="21"/>
  <c r="AI332" i="18"/>
  <c r="T179" i="21"/>
  <c r="U179" i="21" s="1"/>
  <c r="AG179" i="21" s="1"/>
  <c r="AJ330" i="21"/>
  <c r="AB178" i="21"/>
  <c r="Z179" i="21" s="1"/>
  <c r="V333" i="15"/>
  <c r="W333" i="15" s="1"/>
  <c r="AA333" i="15" s="1"/>
  <c r="Y334" i="15" s="1"/>
  <c r="V454" i="18"/>
  <c r="W454" i="18" s="1"/>
  <c r="AF454" i="18" s="1"/>
  <c r="V181" i="15"/>
  <c r="W181" i="15" s="1"/>
  <c r="AD181" i="15" s="1"/>
  <c r="V362" i="21"/>
  <c r="W362" i="21" s="1"/>
  <c r="AF362" i="21" s="1"/>
  <c r="AB23" i="21"/>
  <c r="Z24" i="21" s="1"/>
  <c r="V150" i="15"/>
  <c r="W150" i="15" s="1"/>
  <c r="AA150" i="15" s="1"/>
  <c r="Y151" i="15" s="1"/>
  <c r="AI455" i="15"/>
  <c r="V331" i="21"/>
  <c r="W331" i="21" s="1"/>
  <c r="T332" i="21" s="1"/>
  <c r="AK392" i="18"/>
  <c r="V149" i="21"/>
  <c r="W149" i="21" s="1"/>
  <c r="AE149" i="21" s="1"/>
  <c r="V393" i="18"/>
  <c r="W393" i="18" s="1"/>
  <c r="AD393" i="18" s="1"/>
  <c r="AF23" i="21"/>
  <c r="V455" i="11"/>
  <c r="W455" i="11" s="1"/>
  <c r="AF455" i="11" s="1"/>
  <c r="AE23" i="21"/>
  <c r="V454" i="21"/>
  <c r="W454" i="21" s="1"/>
  <c r="AB454" i="21" s="1"/>
  <c r="Z455" i="21" s="1"/>
  <c r="AH363" i="18"/>
  <c r="AJ363" i="18"/>
  <c r="AF150" i="18"/>
  <c r="AA150" i="18"/>
  <c r="Y151" i="18" s="1"/>
  <c r="AE150" i="18"/>
  <c r="AI151" i="18"/>
  <c r="T151" i="18"/>
  <c r="AB150" i="18"/>
  <c r="Z151" i="18" s="1"/>
  <c r="AD150" i="18"/>
  <c r="AD207" i="18"/>
  <c r="AB207" i="18"/>
  <c r="Z208" i="18" s="1"/>
  <c r="AA207" i="18"/>
  <c r="Y208" i="18" s="1"/>
  <c r="AF207" i="18"/>
  <c r="AE207" i="18"/>
  <c r="AI208" i="18"/>
  <c r="T208" i="18"/>
  <c r="AA23" i="21"/>
  <c r="Y24" i="21" s="1"/>
  <c r="V209" i="21"/>
  <c r="W209" i="21" s="1"/>
  <c r="AK453" i="18"/>
  <c r="AJ179" i="18"/>
  <c r="U180" i="18"/>
  <c r="AG180" i="18" s="1"/>
  <c r="AI24" i="21"/>
  <c r="AI29" i="21" s="1"/>
  <c r="AD23" i="21"/>
  <c r="V21" i="11"/>
  <c r="W21" i="11" s="1"/>
  <c r="T22" i="11" s="1"/>
  <c r="V149" i="11"/>
  <c r="W149" i="11" s="1"/>
  <c r="AD149" i="11" s="1"/>
  <c r="V393" i="21"/>
  <c r="W393" i="21" s="1"/>
  <c r="AH179" i="18"/>
  <c r="U364" i="18"/>
  <c r="AG364" i="18" s="1"/>
  <c r="U24" i="21"/>
  <c r="AG24" i="21" s="1"/>
  <c r="AA23" i="18"/>
  <c r="Y24" i="18" s="1"/>
  <c r="T24" i="18"/>
  <c r="AE23" i="18"/>
  <c r="AI24" i="18"/>
  <c r="AB23" i="18"/>
  <c r="Z24" i="18" s="1"/>
  <c r="AD23" i="18"/>
  <c r="AF23" i="18"/>
  <c r="AI393" i="11"/>
  <c r="AB392" i="11"/>
  <c r="Z393" i="11" s="1"/>
  <c r="T393" i="11"/>
  <c r="AA392" i="11"/>
  <c r="Y393" i="11" s="1"/>
  <c r="AE392" i="11"/>
  <c r="AF392" i="11"/>
  <c r="AD392" i="11"/>
  <c r="AD209" i="15"/>
  <c r="AE209" i="15"/>
  <c r="AB209" i="15"/>
  <c r="Z210" i="15" s="1"/>
  <c r="T210" i="15"/>
  <c r="AF209" i="15"/>
  <c r="AA209" i="15"/>
  <c r="Y210" i="15" s="1"/>
  <c r="AI210" i="15"/>
  <c r="U363" i="15"/>
  <c r="AG363" i="15" s="1"/>
  <c r="AA392" i="15"/>
  <c r="Y393" i="15" s="1"/>
  <c r="AB392" i="15"/>
  <c r="Z393" i="15" s="1"/>
  <c r="AI393" i="15"/>
  <c r="AE392" i="15"/>
  <c r="T393" i="15"/>
  <c r="AD392" i="15"/>
  <c r="AF392" i="15"/>
  <c r="U180" i="11"/>
  <c r="AG180" i="11" s="1"/>
  <c r="AH362" i="15"/>
  <c r="AJ362" i="15"/>
  <c r="AD22" i="15"/>
  <c r="AF22" i="15"/>
  <c r="T23" i="15"/>
  <c r="AI23" i="15"/>
  <c r="AE22" i="15"/>
  <c r="AB22" i="15"/>
  <c r="Z23" i="15" s="1"/>
  <c r="AA22" i="15"/>
  <c r="Y23" i="15" s="1"/>
  <c r="AK361" i="11"/>
  <c r="V333" i="11"/>
  <c r="W333" i="11" s="1"/>
  <c r="AJ331" i="18" l="1"/>
  <c r="AK149" i="15"/>
  <c r="AK453" i="21"/>
  <c r="AK20" i="11"/>
  <c r="T363" i="11"/>
  <c r="U363" i="11" s="1"/>
  <c r="AG363" i="11" s="1"/>
  <c r="AK392" i="21"/>
  <c r="AK180" i="15"/>
  <c r="AK454" i="11"/>
  <c r="AD211" i="11"/>
  <c r="AH454" i="15"/>
  <c r="AF211" i="11"/>
  <c r="AF181" i="15"/>
  <c r="AK332" i="11"/>
  <c r="AK148" i="11"/>
  <c r="AK148" i="21"/>
  <c r="AB211" i="11"/>
  <c r="Z212" i="11" s="1"/>
  <c r="AE181" i="15"/>
  <c r="AJ181" i="15" s="1"/>
  <c r="AJ454" i="15"/>
  <c r="AI363" i="11"/>
  <c r="AJ178" i="21"/>
  <c r="AK210" i="11"/>
  <c r="AA362" i="11"/>
  <c r="Y363" i="11" s="1"/>
  <c r="AH178" i="21"/>
  <c r="AB362" i="11"/>
  <c r="Z363" i="11" s="1"/>
  <c r="AE362" i="11"/>
  <c r="AJ362" i="11" s="1"/>
  <c r="AF362" i="11"/>
  <c r="AI182" i="15"/>
  <c r="AI185" i="15" s="1"/>
  <c r="AD331" i="21"/>
  <c r="AE393" i="18"/>
  <c r="AJ393" i="18" s="1"/>
  <c r="AK208" i="21"/>
  <c r="T182" i="15"/>
  <c r="U182" i="15" s="1"/>
  <c r="AG182" i="15" s="1"/>
  <c r="AE211" i="11"/>
  <c r="AH331" i="18"/>
  <c r="AF393" i="18"/>
  <c r="AD150" i="15"/>
  <c r="AB333" i="15"/>
  <c r="Z334" i="15" s="1"/>
  <c r="AB454" i="18"/>
  <c r="Z455" i="18" s="1"/>
  <c r="AE333" i="15"/>
  <c r="AI151" i="15"/>
  <c r="AK330" i="21"/>
  <c r="AA181" i="15"/>
  <c r="Y182" i="15" s="1"/>
  <c r="AI212" i="11"/>
  <c r="AI215" i="11" s="1"/>
  <c r="AB393" i="18"/>
  <c r="Z394" i="18" s="1"/>
  <c r="AB181" i="15"/>
  <c r="Z182" i="15" s="1"/>
  <c r="T212" i="11"/>
  <c r="U212" i="11" s="1"/>
  <c r="AG212" i="11" s="1"/>
  <c r="AH179" i="11"/>
  <c r="AI363" i="21"/>
  <c r="AF331" i="21"/>
  <c r="AI334" i="15"/>
  <c r="AF150" i="15"/>
  <c r="T455" i="18"/>
  <c r="U455" i="18" s="1"/>
  <c r="AG455" i="18" s="1"/>
  <c r="AJ179" i="11"/>
  <c r="AK361" i="21"/>
  <c r="AF454" i="21"/>
  <c r="AD454" i="18"/>
  <c r="T151" i="15"/>
  <c r="U151" i="15" s="1"/>
  <c r="AG151" i="15" s="1"/>
  <c r="AD333" i="15"/>
  <c r="AB150" i="15"/>
  <c r="Z151" i="15" s="1"/>
  <c r="T334" i="15"/>
  <c r="U334" i="15" s="1"/>
  <c r="AG334" i="15" s="1"/>
  <c r="AB362" i="21"/>
  <c r="Z363" i="21" s="1"/>
  <c r="AE150" i="15"/>
  <c r="AJ23" i="21"/>
  <c r="AE454" i="18"/>
  <c r="AF333" i="15"/>
  <c r="AA454" i="18"/>
  <c r="Y455" i="18" s="1"/>
  <c r="AI455" i="18"/>
  <c r="T456" i="11"/>
  <c r="U456" i="11" s="1"/>
  <c r="AG456" i="11" s="1"/>
  <c r="AE454" i="21"/>
  <c r="V180" i="11"/>
  <c r="W180" i="11" s="1"/>
  <c r="AD180" i="11" s="1"/>
  <c r="AA454" i="21"/>
  <c r="Y455" i="21" s="1"/>
  <c r="AI394" i="18"/>
  <c r="AA362" i="21"/>
  <c r="Y363" i="21" s="1"/>
  <c r="AA331" i="21"/>
  <c r="Y332" i="21" s="1"/>
  <c r="AD362" i="21"/>
  <c r="AD149" i="21"/>
  <c r="AD454" i="21"/>
  <c r="AI27" i="21"/>
  <c r="T394" i="18"/>
  <c r="U394" i="18" s="1"/>
  <c r="AG394" i="18" s="1"/>
  <c r="AE362" i="21"/>
  <c r="T150" i="11"/>
  <c r="U150" i="11" s="1"/>
  <c r="AG150" i="11" s="1"/>
  <c r="AK179" i="18"/>
  <c r="AA393" i="18"/>
  <c r="Y394" i="18" s="1"/>
  <c r="T363" i="21"/>
  <c r="U363" i="21" s="1"/>
  <c r="AG363" i="21" s="1"/>
  <c r="AE331" i="21"/>
  <c r="AB331" i="21"/>
  <c r="Z332" i="21" s="1"/>
  <c r="T150" i="21"/>
  <c r="U150" i="21" s="1"/>
  <c r="AG150" i="21" s="1"/>
  <c r="AI455" i="21"/>
  <c r="AI332" i="21"/>
  <c r="AF149" i="21"/>
  <c r="AF149" i="11"/>
  <c r="AA455" i="11"/>
  <c r="Y456" i="11" s="1"/>
  <c r="AI150" i="21"/>
  <c r="AB149" i="11"/>
  <c r="Z150" i="11" s="1"/>
  <c r="AD455" i="11"/>
  <c r="AI150" i="11"/>
  <c r="AE455" i="11"/>
  <c r="AE149" i="11"/>
  <c r="AJ149" i="11" s="1"/>
  <c r="AA149" i="21"/>
  <c r="Y150" i="21" s="1"/>
  <c r="T455" i="21"/>
  <c r="U455" i="21" s="1"/>
  <c r="AG455" i="21" s="1"/>
  <c r="AI456" i="11"/>
  <c r="AI461" i="11" s="1"/>
  <c r="AB455" i="11"/>
  <c r="Z456" i="11" s="1"/>
  <c r="AA149" i="11"/>
  <c r="Y150" i="11" s="1"/>
  <c r="AJ209" i="15"/>
  <c r="AH23" i="21"/>
  <c r="AB149" i="21"/>
  <c r="Z150" i="21" s="1"/>
  <c r="V24" i="21"/>
  <c r="W24" i="21" s="1"/>
  <c r="AE24" i="21" s="1"/>
  <c r="V364" i="18"/>
  <c r="W364" i="18" s="1"/>
  <c r="U208" i="18"/>
  <c r="AG208" i="18" s="1"/>
  <c r="AF21" i="11"/>
  <c r="AD21" i="11"/>
  <c r="V179" i="21"/>
  <c r="W179" i="21" s="1"/>
  <c r="T210" i="21"/>
  <c r="AE209" i="21"/>
  <c r="AF209" i="21"/>
  <c r="AB209" i="21"/>
  <c r="Z210" i="21" s="1"/>
  <c r="AA209" i="21"/>
  <c r="Y210" i="21" s="1"/>
  <c r="AI210" i="21"/>
  <c r="AD209" i="21"/>
  <c r="AH150" i="18"/>
  <c r="AJ150" i="18"/>
  <c r="U151" i="18"/>
  <c r="AG151" i="18" s="1"/>
  <c r="AK363" i="18"/>
  <c r="V332" i="18"/>
  <c r="W332" i="18" s="1"/>
  <c r="AB21" i="11"/>
  <c r="Z22" i="11" s="1"/>
  <c r="AI22" i="11"/>
  <c r="U332" i="21"/>
  <c r="AG332" i="21" s="1"/>
  <c r="AE21" i="11"/>
  <c r="AA21" i="11"/>
  <c r="Y22" i="11" s="1"/>
  <c r="AI31" i="21"/>
  <c r="V363" i="15"/>
  <c r="W363" i="15" s="1"/>
  <c r="T364" i="15" s="1"/>
  <c r="AI394" i="21"/>
  <c r="AD393" i="21"/>
  <c r="AA393" i="21"/>
  <c r="Y394" i="21" s="1"/>
  <c r="AB393" i="21"/>
  <c r="Z394" i="21" s="1"/>
  <c r="AE393" i="21"/>
  <c r="T394" i="21"/>
  <c r="AF393" i="21"/>
  <c r="V180" i="18"/>
  <c r="W180" i="18" s="1"/>
  <c r="AH207" i="18"/>
  <c r="AJ207" i="18"/>
  <c r="U23" i="15"/>
  <c r="AG23" i="15" s="1"/>
  <c r="AI31" i="18"/>
  <c r="AI29" i="18"/>
  <c r="AI27" i="18"/>
  <c r="AH209" i="15"/>
  <c r="V455" i="15"/>
  <c r="W455" i="15" s="1"/>
  <c r="U24" i="18"/>
  <c r="AG24" i="18" s="1"/>
  <c r="AH392" i="15"/>
  <c r="AJ392" i="15"/>
  <c r="AH392" i="11"/>
  <c r="AJ392" i="11"/>
  <c r="U22" i="11"/>
  <c r="AG22" i="11" s="1"/>
  <c r="U393" i="11"/>
  <c r="AG393" i="11" s="1"/>
  <c r="AH22" i="15"/>
  <c r="AJ22" i="15"/>
  <c r="AK362" i="15"/>
  <c r="AB333" i="11"/>
  <c r="Z334" i="11" s="1"/>
  <c r="AF333" i="11"/>
  <c r="AE333" i="11"/>
  <c r="T334" i="11"/>
  <c r="AI334" i="11"/>
  <c r="AD333" i="11"/>
  <c r="AA333" i="11"/>
  <c r="Y334" i="11" s="1"/>
  <c r="U393" i="15"/>
  <c r="AG393" i="15" s="1"/>
  <c r="U210" i="15"/>
  <c r="AG210" i="15" s="1"/>
  <c r="AH23" i="18"/>
  <c r="AJ23" i="18"/>
  <c r="AG29" i="21"/>
  <c r="AG31" i="21"/>
  <c r="AG27" i="21"/>
  <c r="AK331" i="18" l="1"/>
  <c r="AI217" i="11"/>
  <c r="AI187" i="15"/>
  <c r="AI219" i="11"/>
  <c r="AJ211" i="11"/>
  <c r="AK178" i="21"/>
  <c r="AK454" i="15"/>
  <c r="AH181" i="15"/>
  <c r="AK181" i="15" s="1"/>
  <c r="AH333" i="15"/>
  <c r="AH211" i="11"/>
  <c r="AI189" i="15"/>
  <c r="AJ333" i="15"/>
  <c r="AD24" i="21"/>
  <c r="AD29" i="21" s="1"/>
  <c r="AB24" i="21"/>
  <c r="AF24" i="21"/>
  <c r="AF27" i="21" s="1"/>
  <c r="AH455" i="11"/>
  <c r="AJ362" i="21"/>
  <c r="AJ455" i="11"/>
  <c r="AJ21" i="11"/>
  <c r="AA24" i="21"/>
  <c r="AI459" i="11"/>
  <c r="AJ331" i="21"/>
  <c r="AJ454" i="21"/>
  <c r="AH150" i="15"/>
  <c r="AK23" i="21"/>
  <c r="AJ150" i="15"/>
  <c r="AH362" i="11"/>
  <c r="AK362" i="11" s="1"/>
  <c r="AH454" i="18"/>
  <c r="AH393" i="18"/>
  <c r="AK393" i="18" s="1"/>
  <c r="AI181" i="11"/>
  <c r="AA180" i="11"/>
  <c r="Y181" i="11" s="1"/>
  <c r="AK179" i="11"/>
  <c r="AB180" i="11"/>
  <c r="Z181" i="11" s="1"/>
  <c r="AJ454" i="18"/>
  <c r="AE180" i="11"/>
  <c r="AJ180" i="11" s="1"/>
  <c r="T181" i="11"/>
  <c r="U181" i="11" s="1"/>
  <c r="AG181" i="11" s="1"/>
  <c r="AF180" i="11"/>
  <c r="AH454" i="21"/>
  <c r="AH149" i="11"/>
  <c r="AK149" i="11" s="1"/>
  <c r="AH362" i="21"/>
  <c r="AH149" i="21"/>
  <c r="AH331" i="21"/>
  <c r="AJ149" i="21"/>
  <c r="AI463" i="11"/>
  <c r="AK209" i="15"/>
  <c r="AE363" i="15"/>
  <c r="AB363" i="15"/>
  <c r="Z364" i="15" s="1"/>
  <c r="V150" i="21"/>
  <c r="W150" i="21" s="1"/>
  <c r="AB150" i="21" s="1"/>
  <c r="Z151" i="21" s="1"/>
  <c r="V455" i="18"/>
  <c r="W455" i="18" s="1"/>
  <c r="AE455" i="18" s="1"/>
  <c r="AH21" i="11"/>
  <c r="AD363" i="15"/>
  <c r="AF363" i="15"/>
  <c r="AA363" i="15"/>
  <c r="Y364" i="15" s="1"/>
  <c r="AI364" i="15"/>
  <c r="V393" i="15"/>
  <c r="W393" i="15" s="1"/>
  <c r="AD393" i="15" s="1"/>
  <c r="AK207" i="18"/>
  <c r="V363" i="11"/>
  <c r="W363" i="11" s="1"/>
  <c r="T364" i="11" s="1"/>
  <c r="V455" i="21"/>
  <c r="W455" i="21" s="1"/>
  <c r="AD455" i="21" s="1"/>
  <c r="V393" i="11"/>
  <c r="W393" i="11" s="1"/>
  <c r="T394" i="11" s="1"/>
  <c r="V394" i="18"/>
  <c r="W394" i="18" s="1"/>
  <c r="AF332" i="18"/>
  <c r="AB332" i="18"/>
  <c r="Z333" i="18" s="1"/>
  <c r="AD332" i="18"/>
  <c r="AA332" i="18"/>
  <c r="Y333" i="18" s="1"/>
  <c r="AI333" i="18"/>
  <c r="AE332" i="18"/>
  <c r="T333" i="18"/>
  <c r="AE179" i="21"/>
  <c r="T180" i="21"/>
  <c r="AI180" i="21"/>
  <c r="AF179" i="21"/>
  <c r="AB179" i="21"/>
  <c r="Z180" i="21" s="1"/>
  <c r="AA179" i="21"/>
  <c r="Y180" i="21" s="1"/>
  <c r="AD179" i="21"/>
  <c r="V334" i="15"/>
  <c r="W334" i="15" s="1"/>
  <c r="T335" i="15" s="1"/>
  <c r="AH209" i="21"/>
  <c r="AJ209" i="21"/>
  <c r="T365" i="18"/>
  <c r="AE364" i="18"/>
  <c r="AF364" i="18"/>
  <c r="AI365" i="18"/>
  <c r="AA364" i="18"/>
  <c r="Y365" i="18" s="1"/>
  <c r="AB364" i="18"/>
  <c r="Z365" i="18" s="1"/>
  <c r="AD364" i="18"/>
  <c r="V456" i="11"/>
  <c r="W456" i="11" s="1"/>
  <c r="AF456" i="11" s="1"/>
  <c r="V150" i="11"/>
  <c r="W150" i="11" s="1"/>
  <c r="AF150" i="11" s="1"/>
  <c r="AE180" i="18"/>
  <c r="AD180" i="18"/>
  <c r="T181" i="18"/>
  <c r="AB180" i="18"/>
  <c r="Z181" i="18" s="1"/>
  <c r="AA180" i="18"/>
  <c r="Y181" i="18" s="1"/>
  <c r="AI181" i="18"/>
  <c r="AF180" i="18"/>
  <c r="AH393" i="21"/>
  <c r="AJ393" i="21"/>
  <c r="V332" i="21"/>
  <c r="W332" i="21" s="1"/>
  <c r="V363" i="21"/>
  <c r="W363" i="21" s="1"/>
  <c r="AK150" i="18"/>
  <c r="V208" i="18"/>
  <c r="W208" i="18" s="1"/>
  <c r="V182" i="15"/>
  <c r="W182" i="15" s="1"/>
  <c r="AD182" i="15" s="1"/>
  <c r="V23" i="15"/>
  <c r="W23" i="15" s="1"/>
  <c r="AB23" i="15" s="1"/>
  <c r="Z24" i="15" s="1"/>
  <c r="V151" i="18"/>
  <c r="W151" i="18" s="1"/>
  <c r="U394" i="21"/>
  <c r="AG394" i="21" s="1"/>
  <c r="U210" i="21"/>
  <c r="AG210" i="21" s="1"/>
  <c r="AK23" i="18"/>
  <c r="AK22" i="15"/>
  <c r="AK392" i="15"/>
  <c r="AG215" i="11"/>
  <c r="AG219" i="11"/>
  <c r="AG217" i="11"/>
  <c r="U364" i="15"/>
  <c r="AG364" i="15" s="1"/>
  <c r="AH333" i="11"/>
  <c r="AJ333" i="11"/>
  <c r="AG185" i="15"/>
  <c r="AG189" i="15"/>
  <c r="AG187" i="15"/>
  <c r="AG463" i="11"/>
  <c r="AG459" i="11"/>
  <c r="AG461" i="11"/>
  <c r="V210" i="15"/>
  <c r="W210" i="15" s="1"/>
  <c r="V22" i="11"/>
  <c r="W22" i="11" s="1"/>
  <c r="V24" i="18"/>
  <c r="W24" i="18" s="1"/>
  <c r="U334" i="11"/>
  <c r="AG334" i="11" s="1"/>
  <c r="AG27" i="18"/>
  <c r="AG31" i="18"/>
  <c r="AG29" i="18"/>
  <c r="AE29" i="21"/>
  <c r="AE27" i="21"/>
  <c r="AE31" i="21"/>
  <c r="AK392" i="11"/>
  <c r="AE455" i="15"/>
  <c r="AF455" i="15"/>
  <c r="AI456" i="15"/>
  <c r="T456" i="15"/>
  <c r="AD455" i="15"/>
  <c r="AB455" i="15"/>
  <c r="Z456" i="15" s="1"/>
  <c r="AA455" i="15"/>
  <c r="Y456" i="15" s="1"/>
  <c r="V151" i="15"/>
  <c r="W151" i="15" s="1"/>
  <c r="V212" i="11"/>
  <c r="W212" i="11" s="1"/>
  <c r="AF31" i="21" l="1"/>
  <c r="AF29" i="21"/>
  <c r="AK331" i="21"/>
  <c r="AK211" i="11"/>
  <c r="AK362" i="21"/>
  <c r="AD27" i="21"/>
  <c r="AH24" i="21"/>
  <c r="AH31" i="21" s="1"/>
  <c r="AE455" i="21"/>
  <c r="AJ455" i="21" s="1"/>
  <c r="AK333" i="15"/>
  <c r="AJ24" i="21"/>
  <c r="AJ31" i="21" s="1"/>
  <c r="AD31" i="21"/>
  <c r="AK455" i="11"/>
  <c r="AF393" i="15"/>
  <c r="AD363" i="11"/>
  <c r="AK454" i="21"/>
  <c r="AK21" i="11"/>
  <c r="AD150" i="11"/>
  <c r="AA150" i="11"/>
  <c r="Y151" i="11" s="1"/>
  <c r="AK150" i="15"/>
  <c r="T456" i="18"/>
  <c r="U456" i="18" s="1"/>
  <c r="AG456" i="18" s="1"/>
  <c r="AF393" i="11"/>
  <c r="AE393" i="11"/>
  <c r="AI394" i="15"/>
  <c r="AI456" i="21"/>
  <c r="AI459" i="21" s="1"/>
  <c r="AK454" i="18"/>
  <c r="AA363" i="11"/>
  <c r="Y364" i="11" s="1"/>
  <c r="AB363" i="11"/>
  <c r="Z364" i="11" s="1"/>
  <c r="AH363" i="15"/>
  <c r="T394" i="15"/>
  <c r="U394" i="15" s="1"/>
  <c r="AG394" i="15" s="1"/>
  <c r="AA393" i="15"/>
  <c r="Y394" i="15" s="1"/>
  <c r="AE363" i="11"/>
  <c r="AF363" i="11"/>
  <c r="AI364" i="11"/>
  <c r="AA455" i="21"/>
  <c r="Y456" i="21" s="1"/>
  <c r="AF182" i="15"/>
  <c r="AF185" i="15" s="1"/>
  <c r="AI151" i="11"/>
  <c r="AH180" i="11"/>
  <c r="AK180" i="11" s="1"/>
  <c r="AA456" i="11"/>
  <c r="T456" i="21"/>
  <c r="U456" i="21" s="1"/>
  <c r="AG456" i="21" s="1"/>
  <c r="AF455" i="21"/>
  <c r="AB393" i="11"/>
  <c r="Z394" i="11" s="1"/>
  <c r="AE393" i="15"/>
  <c r="AB334" i="15"/>
  <c r="Z335" i="15" s="1"/>
  <c r="AE456" i="11"/>
  <c r="AE459" i="11" s="1"/>
  <c r="AF455" i="18"/>
  <c r="AD150" i="21"/>
  <c r="AA393" i="11"/>
  <c r="Y394" i="11" s="1"/>
  <c r="AI456" i="18"/>
  <c r="AI461" i="18" s="1"/>
  <c r="AJ363" i="15"/>
  <c r="AE150" i="21"/>
  <c r="AD334" i="15"/>
  <c r="AK149" i="21"/>
  <c r="AI335" i="15"/>
  <c r="AI342" i="15" s="1"/>
  <c r="AI24" i="15"/>
  <c r="AI27" i="15" s="1"/>
  <c r="AE334" i="15"/>
  <c r="AF334" i="15"/>
  <c r="AB150" i="11"/>
  <c r="Z151" i="11" s="1"/>
  <c r="AA23" i="15"/>
  <c r="Y24" i="15" s="1"/>
  <c r="AE150" i="11"/>
  <c r="AE23" i="15"/>
  <c r="T151" i="11"/>
  <c r="U151" i="11" s="1"/>
  <c r="AG151" i="11" s="1"/>
  <c r="T151" i="21"/>
  <c r="U151" i="21" s="1"/>
  <c r="AG151" i="21" s="1"/>
  <c r="AA150" i="21"/>
  <c r="Y151" i="21" s="1"/>
  <c r="AF150" i="21"/>
  <c r="AD455" i="18"/>
  <c r="AJ455" i="18" s="1"/>
  <c r="AF23" i="15"/>
  <c r="AA334" i="15"/>
  <c r="Y335" i="15" s="1"/>
  <c r="AA455" i="18"/>
  <c r="Y456" i="18" s="1"/>
  <c r="AI151" i="21"/>
  <c r="AB455" i="18"/>
  <c r="Z456" i="18" s="1"/>
  <c r="T24" i="15"/>
  <c r="U24" i="15" s="1"/>
  <c r="AG24" i="15" s="1"/>
  <c r="AG31" i="15" s="1"/>
  <c r="AD456" i="11"/>
  <c r="AD461" i="11" s="1"/>
  <c r="AB455" i="21"/>
  <c r="Z456" i="21" s="1"/>
  <c r="AI394" i="11"/>
  <c r="AB393" i="15"/>
  <c r="Z394" i="15" s="1"/>
  <c r="V210" i="21"/>
  <c r="W210" i="21" s="1"/>
  <c r="AF210" i="21" s="1"/>
  <c r="AB456" i="11"/>
  <c r="AD393" i="11"/>
  <c r="AD23" i="15"/>
  <c r="AE182" i="15"/>
  <c r="AJ182" i="15" s="1"/>
  <c r="AB182" i="15"/>
  <c r="AA182" i="15"/>
  <c r="V334" i="11"/>
  <c r="W334" i="11" s="1"/>
  <c r="AB334" i="11" s="1"/>
  <c r="Z335" i="11" s="1"/>
  <c r="V394" i="21"/>
  <c r="W394" i="21" s="1"/>
  <c r="T395" i="21" s="1"/>
  <c r="V364" i="15"/>
  <c r="W364" i="15" s="1"/>
  <c r="AE364" i="15" s="1"/>
  <c r="AD151" i="18"/>
  <c r="AE151" i="18"/>
  <c r="AI152" i="18"/>
  <c r="AF151" i="18"/>
  <c r="AB151" i="18"/>
  <c r="Z152" i="18" s="1"/>
  <c r="AA151" i="18"/>
  <c r="Y152" i="18" s="1"/>
  <c r="T152" i="18"/>
  <c r="AH179" i="21"/>
  <c r="AJ179" i="21"/>
  <c r="T395" i="18"/>
  <c r="AE394" i="18"/>
  <c r="AB394" i="18"/>
  <c r="Z395" i="18" s="1"/>
  <c r="AI395" i="18"/>
  <c r="AA394" i="18"/>
  <c r="Y395" i="18" s="1"/>
  <c r="AD394" i="18"/>
  <c r="AF394" i="18"/>
  <c r="AK393" i="21"/>
  <c r="AI370" i="18"/>
  <c r="AI368" i="18"/>
  <c r="AI372" i="18"/>
  <c r="AE208" i="18"/>
  <c r="AD208" i="18"/>
  <c r="AB208" i="18"/>
  <c r="Z209" i="18" s="1"/>
  <c r="AA208" i="18"/>
  <c r="Y209" i="18" s="1"/>
  <c r="T209" i="18"/>
  <c r="AI209" i="18"/>
  <c r="AF208" i="18"/>
  <c r="AK209" i="21"/>
  <c r="AH332" i="18"/>
  <c r="AJ332" i="18"/>
  <c r="U365" i="18"/>
  <c r="AG365" i="18" s="1"/>
  <c r="U180" i="21"/>
  <c r="AG180" i="21" s="1"/>
  <c r="V181" i="11"/>
  <c r="W181" i="11" s="1"/>
  <c r="AI182" i="11" s="1"/>
  <c r="T364" i="21"/>
  <c r="AE363" i="21"/>
  <c r="AF363" i="21"/>
  <c r="AI364" i="21"/>
  <c r="AD363" i="21"/>
  <c r="AA363" i="21"/>
  <c r="Y364" i="21" s="1"/>
  <c r="AB363" i="21"/>
  <c r="Z364" i="21" s="1"/>
  <c r="U181" i="18"/>
  <c r="AG181" i="18" s="1"/>
  <c r="AH364" i="18"/>
  <c r="AJ364" i="18"/>
  <c r="AE332" i="21"/>
  <c r="AI333" i="21"/>
  <c r="AB332" i="21"/>
  <c r="Z333" i="21" s="1"/>
  <c r="AA332" i="21"/>
  <c r="Y333" i="21" s="1"/>
  <c r="T333" i="21"/>
  <c r="AD332" i="21"/>
  <c r="AF332" i="21"/>
  <c r="AH180" i="18"/>
  <c r="AJ180" i="18"/>
  <c r="U333" i="18"/>
  <c r="AG333" i="18" s="1"/>
  <c r="U394" i="11"/>
  <c r="AG394" i="11" s="1"/>
  <c r="AH455" i="15"/>
  <c r="AJ455" i="15"/>
  <c r="AF22" i="11"/>
  <c r="AE22" i="11"/>
  <c r="AD22" i="11"/>
  <c r="T23" i="11"/>
  <c r="AI23" i="11"/>
  <c r="AB22" i="11"/>
  <c r="Z23" i="11" s="1"/>
  <c r="AA22" i="11"/>
  <c r="Y23" i="11" s="1"/>
  <c r="AI461" i="15"/>
  <c r="AI459" i="15"/>
  <c r="AI463" i="15"/>
  <c r="AK333" i="11"/>
  <c r="AB24" i="18"/>
  <c r="AA24" i="18"/>
  <c r="AD24" i="18"/>
  <c r="AF24" i="18"/>
  <c r="AE24" i="18"/>
  <c r="U456" i="15"/>
  <c r="AG456" i="15" s="1"/>
  <c r="U364" i="11"/>
  <c r="AG364" i="11" s="1"/>
  <c r="AD185" i="15"/>
  <c r="AD189" i="15"/>
  <c r="AD187" i="15"/>
  <c r="U335" i="15"/>
  <c r="AG335" i="15" s="1"/>
  <c r="AB212" i="11"/>
  <c r="AE212" i="11"/>
  <c r="AD212" i="11"/>
  <c r="AF212" i="11"/>
  <c r="AA212" i="11"/>
  <c r="AD210" i="15"/>
  <c r="AI211" i="15"/>
  <c r="AB210" i="15"/>
  <c r="Z211" i="15" s="1"/>
  <c r="AA210" i="15"/>
  <c r="Y211" i="15" s="1"/>
  <c r="AF210" i="15"/>
  <c r="AE210" i="15"/>
  <c r="T211" i="15"/>
  <c r="AF461" i="11"/>
  <c r="AF459" i="11"/>
  <c r="AF463" i="11"/>
  <c r="AA151" i="15"/>
  <c r="Y152" i="15" s="1"/>
  <c r="AI152" i="15"/>
  <c r="T152" i="15"/>
  <c r="AE151" i="15"/>
  <c r="AF151" i="15"/>
  <c r="AB151" i="15"/>
  <c r="Z152" i="15" s="1"/>
  <c r="AD151" i="15"/>
  <c r="AJ29" i="21" l="1"/>
  <c r="AJ363" i="11"/>
  <c r="AH27" i="21"/>
  <c r="AH455" i="21"/>
  <c r="AK455" i="21" s="1"/>
  <c r="AI338" i="15"/>
  <c r="AK24" i="21"/>
  <c r="AK29" i="21" s="1"/>
  <c r="AH29" i="21"/>
  <c r="AI29" i="15"/>
  <c r="AI31" i="15"/>
  <c r="AK363" i="15"/>
  <c r="AF364" i="15"/>
  <c r="AJ27" i="21"/>
  <c r="AE463" i="11"/>
  <c r="AE461" i="11"/>
  <c r="AI340" i="15"/>
  <c r="AH393" i="15"/>
  <c r="AH363" i="11"/>
  <c r="AA334" i="11"/>
  <c r="Y335" i="11" s="1"/>
  <c r="AH150" i="11"/>
  <c r="AI463" i="21"/>
  <c r="AJ393" i="15"/>
  <c r="AE187" i="15"/>
  <c r="AI335" i="11"/>
  <c r="AI340" i="11" s="1"/>
  <c r="AF189" i="15"/>
  <c r="AI461" i="21"/>
  <c r="AJ456" i="11"/>
  <c r="AJ461" i="11" s="1"/>
  <c r="AE185" i="15"/>
  <c r="AD459" i="11"/>
  <c r="AH393" i="11"/>
  <c r="AF334" i="11"/>
  <c r="AJ393" i="11"/>
  <c r="AJ150" i="11"/>
  <c r="AF187" i="15"/>
  <c r="AD463" i="11"/>
  <c r="AH334" i="15"/>
  <c r="AI459" i="18"/>
  <c r="AJ334" i="15"/>
  <c r="AI463" i="18"/>
  <c r="AH456" i="11"/>
  <c r="AH461" i="11" s="1"/>
  <c r="AH150" i="21"/>
  <c r="AD334" i="11"/>
  <c r="AH23" i="15"/>
  <c r="AJ150" i="21"/>
  <c r="AJ23" i="15"/>
  <c r="AH455" i="18"/>
  <c r="AK455" i="18" s="1"/>
  <c r="AA364" i="15"/>
  <c r="Y365" i="15" s="1"/>
  <c r="AH182" i="15"/>
  <c r="AK182" i="15" s="1"/>
  <c r="AI365" i="15"/>
  <c r="AI368" i="15" s="1"/>
  <c r="AE189" i="15"/>
  <c r="AB364" i="15"/>
  <c r="Z365" i="15" s="1"/>
  <c r="AE181" i="11"/>
  <c r="AB210" i="21"/>
  <c r="Z211" i="21" s="1"/>
  <c r="AA181" i="11"/>
  <c r="Y182" i="11" s="1"/>
  <c r="T365" i="15"/>
  <c r="U365" i="15" s="1"/>
  <c r="AG365" i="15" s="1"/>
  <c r="AI211" i="21"/>
  <c r="AB181" i="11"/>
  <c r="Z182" i="11" s="1"/>
  <c r="T211" i="21"/>
  <c r="U211" i="21" s="1"/>
  <c r="AG211" i="21" s="1"/>
  <c r="AA210" i="21"/>
  <c r="Y211" i="21" s="1"/>
  <c r="AE210" i="21"/>
  <c r="AD364" i="15"/>
  <c r="AJ364" i="15" s="1"/>
  <c r="AD210" i="21"/>
  <c r="V333" i="18"/>
  <c r="W333" i="18" s="1"/>
  <c r="AE333" i="18" s="1"/>
  <c r="AB394" i="21"/>
  <c r="Z395" i="21" s="1"/>
  <c r="AA394" i="21"/>
  <c r="Y395" i="21" s="1"/>
  <c r="AE334" i="11"/>
  <c r="AF394" i="21"/>
  <c r="T335" i="11"/>
  <c r="U335" i="11" s="1"/>
  <c r="AG335" i="11" s="1"/>
  <c r="T182" i="11"/>
  <c r="U182" i="11" s="1"/>
  <c r="AG182" i="11" s="1"/>
  <c r="AI395" i="21"/>
  <c r="AI400" i="21" s="1"/>
  <c r="AE394" i="21"/>
  <c r="AD394" i="21"/>
  <c r="V456" i="18"/>
  <c r="W456" i="18" s="1"/>
  <c r="AB456" i="18" s="1"/>
  <c r="AD181" i="11"/>
  <c r="V181" i="18"/>
  <c r="W181" i="18" s="1"/>
  <c r="AB181" i="18" s="1"/>
  <c r="Z182" i="18" s="1"/>
  <c r="V180" i="21"/>
  <c r="W180" i="21" s="1"/>
  <c r="AF180" i="21" s="1"/>
  <c r="AJ151" i="18"/>
  <c r="V24" i="15"/>
  <c r="W24" i="15" s="1"/>
  <c r="AE24" i="15" s="1"/>
  <c r="V364" i="11"/>
  <c r="W364" i="11" s="1"/>
  <c r="T365" i="11" s="1"/>
  <c r="V394" i="15"/>
  <c r="W394" i="15" s="1"/>
  <c r="T395" i="15" s="1"/>
  <c r="AK364" i="18"/>
  <c r="AF181" i="11"/>
  <c r="V456" i="21"/>
  <c r="W456" i="21" s="1"/>
  <c r="AE456" i="21" s="1"/>
  <c r="AI157" i="18"/>
  <c r="AI159" i="18"/>
  <c r="AI155" i="18"/>
  <c r="AH332" i="21"/>
  <c r="AJ332" i="21"/>
  <c r="AG463" i="18"/>
  <c r="AG461" i="18"/>
  <c r="AG459" i="18"/>
  <c r="U395" i="18"/>
  <c r="AG395" i="18" s="1"/>
  <c r="AJ208" i="18"/>
  <c r="AH208" i="18"/>
  <c r="AH151" i="18"/>
  <c r="U395" i="21"/>
  <c r="AG395" i="21" s="1"/>
  <c r="U364" i="21"/>
  <c r="AG364" i="21" s="1"/>
  <c r="AK179" i="21"/>
  <c r="V394" i="11"/>
  <c r="W394" i="11" s="1"/>
  <c r="T395" i="11" s="1"/>
  <c r="V151" i="21"/>
  <c r="W151" i="21" s="1"/>
  <c r="V365" i="18"/>
  <c r="W365" i="18" s="1"/>
  <c r="AG463" i="21"/>
  <c r="AG459" i="21"/>
  <c r="AG461" i="21"/>
  <c r="AH394" i="18"/>
  <c r="AJ394" i="18"/>
  <c r="U152" i="18"/>
  <c r="AG152" i="18" s="1"/>
  <c r="AG372" i="18"/>
  <c r="AG370" i="18"/>
  <c r="AG368" i="18"/>
  <c r="U333" i="21"/>
  <c r="AG333" i="21" s="1"/>
  <c r="AK332" i="18"/>
  <c r="AI400" i="18"/>
  <c r="AI398" i="18"/>
  <c r="AI402" i="18"/>
  <c r="AK180" i="18"/>
  <c r="AH363" i="21"/>
  <c r="AJ363" i="21"/>
  <c r="U209" i="18"/>
  <c r="AG209" i="18" s="1"/>
  <c r="AF217" i="11"/>
  <c r="AF215" i="11"/>
  <c r="AF219" i="11"/>
  <c r="AG342" i="15"/>
  <c r="AG340" i="15"/>
  <c r="AG338" i="15"/>
  <c r="AJ187" i="15"/>
  <c r="AJ185" i="15"/>
  <c r="AJ189" i="15"/>
  <c r="AG463" i="15"/>
  <c r="AG459" i="15"/>
  <c r="AG461" i="15"/>
  <c r="AH212" i="11"/>
  <c r="AD215" i="11"/>
  <c r="AD219" i="11"/>
  <c r="AD217" i="11"/>
  <c r="AJ212" i="11"/>
  <c r="U211" i="15"/>
  <c r="AG211" i="15" s="1"/>
  <c r="AE29" i="18"/>
  <c r="AE31" i="18"/>
  <c r="AE27" i="18"/>
  <c r="AE215" i="11"/>
  <c r="AE217" i="11"/>
  <c r="AE219" i="11"/>
  <c r="AK455" i="15"/>
  <c r="AH151" i="15"/>
  <c r="AJ151" i="15"/>
  <c r="AF31" i="18"/>
  <c r="AF27" i="18"/>
  <c r="AF29" i="18"/>
  <c r="AG29" i="15"/>
  <c r="AG27" i="15"/>
  <c r="U23" i="11"/>
  <c r="AG23" i="11" s="1"/>
  <c r="AD27" i="18"/>
  <c r="AH24" i="18"/>
  <c r="AD31" i="18"/>
  <c r="AD29" i="18"/>
  <c r="AJ24" i="18"/>
  <c r="AH210" i="15"/>
  <c r="AJ210" i="15"/>
  <c r="AH22" i="11"/>
  <c r="AJ22" i="11"/>
  <c r="U152" i="15"/>
  <c r="AG152" i="15" s="1"/>
  <c r="AI157" i="15"/>
  <c r="AI155" i="15"/>
  <c r="AI159" i="15"/>
  <c r="V335" i="15"/>
  <c r="W335" i="15" s="1"/>
  <c r="AI187" i="11"/>
  <c r="AI185" i="11"/>
  <c r="AI189" i="11"/>
  <c r="V456" i="15"/>
  <c r="W456" i="15" s="1"/>
  <c r="V151" i="11"/>
  <c r="W151" i="11" s="1"/>
  <c r="AK31" i="21" l="1"/>
  <c r="AK27" i="21"/>
  <c r="AI372" i="15"/>
  <c r="AJ463" i="11"/>
  <c r="AK363" i="11"/>
  <c r="AJ459" i="11"/>
  <c r="AI338" i="11"/>
  <c r="AH189" i="15"/>
  <c r="AI370" i="15"/>
  <c r="AK150" i="11"/>
  <c r="AI342" i="11"/>
  <c r="AK393" i="15"/>
  <c r="AK150" i="21"/>
  <c r="AK393" i="11"/>
  <c r="AH185" i="15"/>
  <c r="AH187" i="15"/>
  <c r="AH334" i="11"/>
  <c r="AK334" i="15"/>
  <c r="AK23" i="15"/>
  <c r="AA364" i="11"/>
  <c r="Y365" i="11" s="1"/>
  <c r="AF24" i="15"/>
  <c r="AF31" i="15" s="1"/>
  <c r="AA24" i="15"/>
  <c r="T334" i="18"/>
  <c r="U334" i="18" s="1"/>
  <c r="AG334" i="18" s="1"/>
  <c r="AB333" i="18"/>
  <c r="Z334" i="18" s="1"/>
  <c r="AH459" i="11"/>
  <c r="AK456" i="11"/>
  <c r="AK459" i="11" s="1"/>
  <c r="AH364" i="15"/>
  <c r="AK364" i="15" s="1"/>
  <c r="AH463" i="11"/>
  <c r="AH181" i="11"/>
  <c r="AF394" i="11"/>
  <c r="AD364" i="11"/>
  <c r="AB364" i="11"/>
  <c r="Z365" i="11" s="1"/>
  <c r="AE394" i="11"/>
  <c r="AE364" i="11"/>
  <c r="AI365" i="11"/>
  <c r="AI372" i="11" s="1"/>
  <c r="AA333" i="18"/>
  <c r="Y334" i="18" s="1"/>
  <c r="AH210" i="21"/>
  <c r="AA394" i="15"/>
  <c r="Y395" i="15" s="1"/>
  <c r="AI395" i="15"/>
  <c r="AI398" i="15" s="1"/>
  <c r="AJ181" i="11"/>
  <c r="AA181" i="18"/>
  <c r="Y182" i="18" s="1"/>
  <c r="AI182" i="18"/>
  <c r="AI189" i="18" s="1"/>
  <c r="AB394" i="11"/>
  <c r="Z395" i="11" s="1"/>
  <c r="AI395" i="11"/>
  <c r="AI398" i="11" s="1"/>
  <c r="AD24" i="15"/>
  <c r="AD27" i="15" s="1"/>
  <c r="AD333" i="18"/>
  <c r="AJ333" i="18" s="1"/>
  <c r="AB24" i="15"/>
  <c r="AI334" i="18"/>
  <c r="AF333" i="18"/>
  <c r="AD394" i="11"/>
  <c r="AD394" i="15"/>
  <c r="AI181" i="21"/>
  <c r="T181" i="21"/>
  <c r="U181" i="21" s="1"/>
  <c r="AG181" i="21" s="1"/>
  <c r="AJ210" i="21"/>
  <c r="AA456" i="21"/>
  <c r="AB394" i="15"/>
  <c r="Z395" i="15" s="1"/>
  <c r="AE394" i="15"/>
  <c r="AB180" i="21"/>
  <c r="Z181" i="21" s="1"/>
  <c r="AJ394" i="21"/>
  <c r="AF394" i="15"/>
  <c r="AB456" i="21"/>
  <c r="AF456" i="18"/>
  <c r="AF459" i="18" s="1"/>
  <c r="AF456" i="21"/>
  <c r="AF463" i="21" s="1"/>
  <c r="AD456" i="21"/>
  <c r="AD461" i="21" s="1"/>
  <c r="AF181" i="18"/>
  <c r="AI402" i="21"/>
  <c r="AF364" i="11"/>
  <c r="AJ334" i="11"/>
  <c r="T182" i="18"/>
  <c r="U182" i="18" s="1"/>
  <c r="AG182" i="18" s="1"/>
  <c r="AH394" i="21"/>
  <c r="AD181" i="18"/>
  <c r="AI398" i="21"/>
  <c r="AA180" i="21"/>
  <c r="Y181" i="21" s="1"/>
  <c r="AE181" i="18"/>
  <c r="AD180" i="21"/>
  <c r="AE456" i="18"/>
  <c r="AE463" i="18" s="1"/>
  <c r="AD456" i="18"/>
  <c r="AD463" i="18" s="1"/>
  <c r="V364" i="21"/>
  <c r="W364" i="21" s="1"/>
  <c r="AI365" i="21" s="1"/>
  <c r="AE180" i="21"/>
  <c r="AA456" i="18"/>
  <c r="AA394" i="11"/>
  <c r="Y395" i="11" s="1"/>
  <c r="AK332" i="21"/>
  <c r="V152" i="18"/>
  <c r="W152" i="18" s="1"/>
  <c r="AF152" i="18" s="1"/>
  <c r="AK151" i="18"/>
  <c r="AK363" i="21"/>
  <c r="V182" i="11"/>
  <c r="W182" i="11" s="1"/>
  <c r="AD182" i="11" s="1"/>
  <c r="V152" i="15"/>
  <c r="W152" i="15" s="1"/>
  <c r="AB152" i="15" s="1"/>
  <c r="V333" i="21"/>
  <c r="W333" i="21" s="1"/>
  <c r="V395" i="21"/>
  <c r="W395" i="21" s="1"/>
  <c r="AG400" i="21"/>
  <c r="AG398" i="21"/>
  <c r="AG402" i="21"/>
  <c r="V395" i="18"/>
  <c r="W395" i="18" s="1"/>
  <c r="V365" i="15"/>
  <c r="W365" i="15" s="1"/>
  <c r="AD365" i="15" s="1"/>
  <c r="V209" i="18"/>
  <c r="W209" i="18" s="1"/>
  <c r="AG159" i="18"/>
  <c r="AG157" i="18"/>
  <c r="AG155" i="18"/>
  <c r="V211" i="21"/>
  <c r="W211" i="21" s="1"/>
  <c r="AG398" i="18"/>
  <c r="AG402" i="18"/>
  <c r="AG400" i="18"/>
  <c r="V23" i="11"/>
  <c r="W23" i="11" s="1"/>
  <c r="AI24" i="11" s="1"/>
  <c r="AB365" i="18"/>
  <c r="AA365" i="18"/>
  <c r="AF365" i="18"/>
  <c r="AD365" i="18"/>
  <c r="AE365" i="18"/>
  <c r="V335" i="11"/>
  <c r="W335" i="11" s="1"/>
  <c r="AE335" i="11" s="1"/>
  <c r="AK394" i="18"/>
  <c r="AB151" i="21"/>
  <c r="Z152" i="21" s="1"/>
  <c r="AA151" i="21"/>
  <c r="Y152" i="21" s="1"/>
  <c r="AF151" i="21"/>
  <c r="AD151" i="21"/>
  <c r="AE151" i="21"/>
  <c r="T152" i="21"/>
  <c r="AI152" i="21"/>
  <c r="AE461" i="21"/>
  <c r="AE459" i="21"/>
  <c r="AE463" i="21"/>
  <c r="AK208" i="18"/>
  <c r="AK151" i="15"/>
  <c r="AJ219" i="11"/>
  <c r="AJ217" i="11"/>
  <c r="AJ215" i="11"/>
  <c r="AJ27" i="18"/>
  <c r="AJ31" i="18"/>
  <c r="AJ29" i="18"/>
  <c r="U395" i="15"/>
  <c r="AG395" i="15" s="1"/>
  <c r="AD335" i="15"/>
  <c r="AF335" i="15"/>
  <c r="AE335" i="15"/>
  <c r="AB335" i="15"/>
  <c r="AA335" i="15"/>
  <c r="AK212" i="11"/>
  <c r="AH219" i="11"/>
  <c r="AH215" i="11"/>
  <c r="AH217" i="11"/>
  <c r="AH31" i="18"/>
  <c r="AK24" i="18"/>
  <c r="AH29" i="18"/>
  <c r="AH27" i="18"/>
  <c r="AE29" i="15"/>
  <c r="AE27" i="15"/>
  <c r="AE31" i="15"/>
  <c r="V211" i="15"/>
  <c r="W211" i="15" s="1"/>
  <c r="AK210" i="15"/>
  <c r="U365" i="11"/>
  <c r="AG365" i="11" s="1"/>
  <c r="AG187" i="11"/>
  <c r="AG189" i="11"/>
  <c r="AG185" i="11"/>
  <c r="AK189" i="15"/>
  <c r="AK187" i="15"/>
  <c r="AK185" i="15"/>
  <c r="AG340" i="11"/>
  <c r="AG342" i="11"/>
  <c r="AG338" i="11"/>
  <c r="AG368" i="15"/>
  <c r="AG372" i="15"/>
  <c r="AG370" i="15"/>
  <c r="AG155" i="15"/>
  <c r="AG159" i="15"/>
  <c r="AG157" i="15"/>
  <c r="U395" i="11"/>
  <c r="AG395" i="11" s="1"/>
  <c r="AE151" i="11"/>
  <c r="AI152" i="11"/>
  <c r="AA151" i="11"/>
  <c r="Y152" i="11" s="1"/>
  <c r="T152" i="11"/>
  <c r="AB151" i="11"/>
  <c r="Z152" i="11" s="1"/>
  <c r="AF151" i="11"/>
  <c r="AD151" i="11"/>
  <c r="AK22" i="11"/>
  <c r="AB456" i="15"/>
  <c r="AA456" i="15"/>
  <c r="AE456" i="15"/>
  <c r="AF456" i="15"/>
  <c r="AD456" i="15"/>
  <c r="AM164" i="15" l="1"/>
  <c r="AM162" i="15"/>
  <c r="AM6" i="21"/>
  <c r="AM4" i="21"/>
  <c r="AF29" i="15"/>
  <c r="AJ364" i="11"/>
  <c r="AF27" i="15"/>
  <c r="AK463" i="11"/>
  <c r="AB182" i="11"/>
  <c r="AI370" i="11"/>
  <c r="AK461" i="11"/>
  <c r="AI185" i="18"/>
  <c r="AH24" i="15"/>
  <c r="AH27" i="15" s="1"/>
  <c r="AF182" i="11"/>
  <c r="AF189" i="11" s="1"/>
  <c r="AD31" i="15"/>
  <c r="AI402" i="15"/>
  <c r="AD29" i="15"/>
  <c r="AK334" i="11"/>
  <c r="AI400" i="11"/>
  <c r="AH394" i="11"/>
  <c r="AI402" i="11"/>
  <c r="AJ394" i="11"/>
  <c r="AI400" i="15"/>
  <c r="AJ394" i="15"/>
  <c r="AE459" i="18"/>
  <c r="AK181" i="11"/>
  <c r="AD459" i="21"/>
  <c r="AH364" i="11"/>
  <c r="AH394" i="15"/>
  <c r="AE152" i="15"/>
  <c r="AE155" i="15" s="1"/>
  <c r="AJ181" i="18"/>
  <c r="AI368" i="11"/>
  <c r="AK210" i="21"/>
  <c r="AJ24" i="15"/>
  <c r="AJ29" i="15" s="1"/>
  <c r="AF461" i="18"/>
  <c r="AF463" i="18"/>
  <c r="AE461" i="18"/>
  <c r="AF152" i="15"/>
  <c r="AF159" i="15" s="1"/>
  <c r="AD152" i="18"/>
  <c r="AD159" i="18" s="1"/>
  <c r="AH333" i="18"/>
  <c r="AK333" i="18" s="1"/>
  <c r="AF364" i="21"/>
  <c r="AI187" i="18"/>
  <c r="AA182" i="11"/>
  <c r="AF461" i="21"/>
  <c r="AD364" i="21"/>
  <c r="AE182" i="11"/>
  <c r="AH456" i="21"/>
  <c r="AH461" i="21" s="1"/>
  <c r="AF459" i="21"/>
  <c r="AB364" i="21"/>
  <c r="Z365" i="21" s="1"/>
  <c r="AJ456" i="21"/>
  <c r="AJ463" i="21" s="1"/>
  <c r="AD463" i="21"/>
  <c r="AH180" i="21"/>
  <c r="AH181" i="18"/>
  <c r="AK394" i="21"/>
  <c r="AD461" i="18"/>
  <c r="AH456" i="18"/>
  <c r="AH461" i="18" s="1"/>
  <c r="AB152" i="18"/>
  <c r="AA364" i="21"/>
  <c r="Y365" i="21" s="1"/>
  <c r="AE152" i="18"/>
  <c r="T365" i="21"/>
  <c r="U365" i="21" s="1"/>
  <c r="AG365" i="21" s="1"/>
  <c r="AA152" i="18"/>
  <c r="AD459" i="18"/>
  <c r="AJ456" i="18"/>
  <c r="AJ463" i="18" s="1"/>
  <c r="AA152" i="15"/>
  <c r="AJ180" i="21"/>
  <c r="AA365" i="15"/>
  <c r="AB365" i="15"/>
  <c r="AE365" i="15"/>
  <c r="AE368" i="15" s="1"/>
  <c r="AF365" i="15"/>
  <c r="AF372" i="15" s="1"/>
  <c r="AE364" i="21"/>
  <c r="AB335" i="11"/>
  <c r="T24" i="11"/>
  <c r="U24" i="11" s="1"/>
  <c r="AG24" i="11" s="1"/>
  <c r="AA23" i="11"/>
  <c r="Y24" i="11" s="1"/>
  <c r="AD23" i="11"/>
  <c r="AF335" i="11"/>
  <c r="AF342" i="11" s="1"/>
  <c r="AB23" i="11"/>
  <c r="Z24" i="11" s="1"/>
  <c r="AD152" i="15"/>
  <c r="AD157" i="15" s="1"/>
  <c r="AE23" i="11"/>
  <c r="AA335" i="11"/>
  <c r="AF23" i="11"/>
  <c r="V182" i="18"/>
  <c r="W182" i="18" s="1"/>
  <c r="AA182" i="18" s="1"/>
  <c r="V334" i="18"/>
  <c r="W334" i="18" s="1"/>
  <c r="AF334" i="18" s="1"/>
  <c r="AA211" i="21"/>
  <c r="Y212" i="21" s="1"/>
  <c r="AF211" i="21"/>
  <c r="AE211" i="21"/>
  <c r="T212" i="21"/>
  <c r="AD211" i="21"/>
  <c r="AI212" i="21"/>
  <c r="AB211" i="21"/>
  <c r="Z212" i="21" s="1"/>
  <c r="V365" i="11"/>
  <c r="W365" i="11" s="1"/>
  <c r="AA365" i="11" s="1"/>
  <c r="V181" i="21"/>
  <c r="W181" i="21" s="1"/>
  <c r="T334" i="21"/>
  <c r="AF333" i="21"/>
  <c r="AE333" i="21"/>
  <c r="AB333" i="21"/>
  <c r="Z334" i="21" s="1"/>
  <c r="AA333" i="21"/>
  <c r="Y334" i="21" s="1"/>
  <c r="AD333" i="21"/>
  <c r="AI334" i="21"/>
  <c r="V395" i="15"/>
  <c r="W395" i="15" s="1"/>
  <c r="AB395" i="15" s="1"/>
  <c r="AD335" i="11"/>
  <c r="AD338" i="11" s="1"/>
  <c r="AI159" i="21"/>
  <c r="AI155" i="21"/>
  <c r="AI157" i="21"/>
  <c r="AF157" i="18"/>
  <c r="AF155" i="18"/>
  <c r="AF159" i="18"/>
  <c r="AI372" i="21"/>
  <c r="AI368" i="21"/>
  <c r="AI370" i="21"/>
  <c r="U152" i="21"/>
  <c r="AG152" i="21" s="1"/>
  <c r="AD395" i="18"/>
  <c r="AA395" i="18"/>
  <c r="AB395" i="18"/>
  <c r="AF395" i="18"/>
  <c r="AE395" i="18"/>
  <c r="AE368" i="18"/>
  <c r="AE372" i="18"/>
  <c r="AE370" i="18"/>
  <c r="T210" i="18"/>
  <c r="AE209" i="18"/>
  <c r="AB209" i="18"/>
  <c r="Z210" i="18" s="1"/>
  <c r="AD209" i="18"/>
  <c r="AF209" i="18"/>
  <c r="AI210" i="18"/>
  <c r="AA209" i="18"/>
  <c r="Y210" i="18" s="1"/>
  <c r="AH151" i="21"/>
  <c r="AJ151" i="21"/>
  <c r="AH365" i="18"/>
  <c r="AD370" i="18"/>
  <c r="AD368" i="18"/>
  <c r="AD372" i="18"/>
  <c r="AJ365" i="18"/>
  <c r="AG185" i="18"/>
  <c r="AG189" i="18"/>
  <c r="AG187" i="18"/>
  <c r="AF368" i="18"/>
  <c r="AF372" i="18"/>
  <c r="AF370" i="18"/>
  <c r="AE395" i="21"/>
  <c r="AA395" i="21"/>
  <c r="AD395" i="21"/>
  <c r="AB395" i="21"/>
  <c r="AF395" i="21"/>
  <c r="AD185" i="11"/>
  <c r="AD189" i="11"/>
  <c r="AD187" i="11"/>
  <c r="AB211" i="15"/>
  <c r="Z212" i="15" s="1"/>
  <c r="AA211" i="15"/>
  <c r="Y212" i="15" s="1"/>
  <c r="T212" i="15"/>
  <c r="AF211" i="15"/>
  <c r="AD211" i="15"/>
  <c r="AE211" i="15"/>
  <c r="AI212" i="15"/>
  <c r="AH456" i="15"/>
  <c r="AD463" i="15"/>
  <c r="AD459" i="15"/>
  <c r="AD461" i="15"/>
  <c r="AJ456" i="15"/>
  <c r="AF459" i="15"/>
  <c r="AF463" i="15"/>
  <c r="AF461" i="15"/>
  <c r="U152" i="11"/>
  <c r="AG152" i="11" s="1"/>
  <c r="AE342" i="15"/>
  <c r="AE338" i="15"/>
  <c r="AE340" i="15"/>
  <c r="AE461" i="15"/>
  <c r="AE463" i="15"/>
  <c r="AE459" i="15"/>
  <c r="AK215" i="11"/>
  <c r="AK219" i="11"/>
  <c r="AK217" i="11"/>
  <c r="AF342" i="15"/>
  <c r="AF340" i="15"/>
  <c r="AF338" i="15"/>
  <c r="AI159" i="11"/>
  <c r="AI155" i="11"/>
  <c r="AI157" i="11"/>
  <c r="AG370" i="11"/>
  <c r="AG372" i="11"/>
  <c r="AG368" i="11"/>
  <c r="AH335" i="15"/>
  <c r="AD340" i="15"/>
  <c r="AD342" i="15"/>
  <c r="AD338" i="15"/>
  <c r="AJ335" i="15"/>
  <c r="AD370" i="15"/>
  <c r="AD372" i="15"/>
  <c r="AD368" i="15"/>
  <c r="V395" i="11"/>
  <c r="W395" i="11" s="1"/>
  <c r="AK31" i="18"/>
  <c r="AK29" i="18"/>
  <c r="AK27" i="18"/>
  <c r="AG400" i="15"/>
  <c r="AG398" i="15"/>
  <c r="AG402" i="15"/>
  <c r="AH151" i="11"/>
  <c r="AJ151" i="11"/>
  <c r="AG400" i="11"/>
  <c r="AG398" i="11"/>
  <c r="AG402" i="11"/>
  <c r="AI29" i="11"/>
  <c r="AI27" i="11"/>
  <c r="AI31" i="11"/>
  <c r="AE338" i="11"/>
  <c r="AE340" i="11"/>
  <c r="AE342" i="11"/>
  <c r="AM6" i="18" l="1"/>
  <c r="AM4" i="18"/>
  <c r="AM192" i="11"/>
  <c r="AM194" i="11"/>
  <c r="AM436" i="11"/>
  <c r="AM438" i="11"/>
  <c r="AH31" i="15"/>
  <c r="AF187" i="11"/>
  <c r="AJ364" i="21"/>
  <c r="AF185" i="11"/>
  <c r="AE157" i="15"/>
  <c r="AK364" i="11"/>
  <c r="AE159" i="15"/>
  <c r="AH182" i="11"/>
  <c r="AH189" i="11" s="1"/>
  <c r="AH29" i="15"/>
  <c r="AJ31" i="15"/>
  <c r="AE370" i="15"/>
  <c r="AK24" i="15"/>
  <c r="AK29" i="15" s="1"/>
  <c r="AE372" i="15"/>
  <c r="AJ27" i="15"/>
  <c r="AF370" i="15"/>
  <c r="AJ365" i="15"/>
  <c r="AJ372" i="15" s="1"/>
  <c r="AF368" i="15"/>
  <c r="AF157" i="15"/>
  <c r="AF338" i="11"/>
  <c r="AF340" i="11"/>
  <c r="AH459" i="18"/>
  <c r="AK394" i="15"/>
  <c r="AK394" i="11"/>
  <c r="AD157" i="18"/>
  <c r="AH152" i="18"/>
  <c r="AH157" i="18" s="1"/>
  <c r="AF155" i="15"/>
  <c r="AD155" i="18"/>
  <c r="AJ152" i="18"/>
  <c r="AJ157" i="18" s="1"/>
  <c r="AE187" i="11"/>
  <c r="AE185" i="11"/>
  <c r="AK181" i="18"/>
  <c r="AJ182" i="11"/>
  <c r="AJ189" i="11" s="1"/>
  <c r="AJ461" i="21"/>
  <c r="AE189" i="11"/>
  <c r="AH463" i="18"/>
  <c r="AJ459" i="21"/>
  <c r="AB182" i="18"/>
  <c r="AH365" i="15"/>
  <c r="AH372" i="15" s="1"/>
  <c r="AJ335" i="11"/>
  <c r="AD155" i="15"/>
  <c r="AH23" i="11"/>
  <c r="AK180" i="21"/>
  <c r="AK456" i="18"/>
  <c r="AK461" i="18" s="1"/>
  <c r="AD182" i="18"/>
  <c r="AD189" i="18" s="1"/>
  <c r="AD340" i="11"/>
  <c r="AF182" i="18"/>
  <c r="AF189" i="18" s="1"/>
  <c r="AE157" i="18"/>
  <c r="AE182" i="18"/>
  <c r="AE185" i="18" s="1"/>
  <c r="AE155" i="18"/>
  <c r="AH459" i="21"/>
  <c r="AD342" i="11"/>
  <c r="AE159" i="18"/>
  <c r="AD159" i="15"/>
  <c r="AH463" i="21"/>
  <c r="AE395" i="15"/>
  <c r="AE398" i="15" s="1"/>
  <c r="AK456" i="21"/>
  <c r="AK463" i="21" s="1"/>
  <c r="AD395" i="15"/>
  <c r="AD402" i="15" s="1"/>
  <c r="AJ152" i="15"/>
  <c r="AJ23" i="11"/>
  <c r="AH152" i="15"/>
  <c r="AH155" i="15" s="1"/>
  <c r="AH364" i="21"/>
  <c r="AA334" i="18"/>
  <c r="Y335" i="18" s="1"/>
  <c r="AI335" i="18"/>
  <c r="AI340" i="18" s="1"/>
  <c r="AE365" i="11"/>
  <c r="AE368" i="11" s="1"/>
  <c r="AD334" i="18"/>
  <c r="AJ461" i="18"/>
  <c r="AH335" i="11"/>
  <c r="AH338" i="11" s="1"/>
  <c r="AJ459" i="18"/>
  <c r="T335" i="18"/>
  <c r="U335" i="18" s="1"/>
  <c r="AG335" i="18" s="1"/>
  <c r="AE334" i="18"/>
  <c r="AB334" i="18"/>
  <c r="Z335" i="18" s="1"/>
  <c r="AF395" i="15"/>
  <c r="AF402" i="15" s="1"/>
  <c r="V152" i="11"/>
  <c r="W152" i="11" s="1"/>
  <c r="AD152" i="11" s="1"/>
  <c r="AK151" i="21"/>
  <c r="V365" i="21"/>
  <c r="W365" i="21" s="1"/>
  <c r="AF365" i="21" s="1"/>
  <c r="AA395" i="15"/>
  <c r="U210" i="18"/>
  <c r="AG210" i="18" s="1"/>
  <c r="AF365" i="11"/>
  <c r="AF370" i="11" s="1"/>
  <c r="AD365" i="11"/>
  <c r="AD370" i="11" s="1"/>
  <c r="V152" i="21"/>
  <c r="W152" i="21" s="1"/>
  <c r="AI219" i="21"/>
  <c r="AI215" i="21"/>
  <c r="AI217" i="21"/>
  <c r="AD402" i="21"/>
  <c r="AH395" i="21"/>
  <c r="AD400" i="21"/>
  <c r="AD398" i="21"/>
  <c r="AJ395" i="21"/>
  <c r="AB365" i="11"/>
  <c r="AE402" i="21"/>
  <c r="AE400" i="21"/>
  <c r="AE398" i="21"/>
  <c r="AK365" i="18"/>
  <c r="AH368" i="18"/>
  <c r="AH372" i="18"/>
  <c r="AH370" i="18"/>
  <c r="AE400" i="18"/>
  <c r="AE402" i="18"/>
  <c r="AE398" i="18"/>
  <c r="AG155" i="21"/>
  <c r="AG159" i="21"/>
  <c r="AG157" i="21"/>
  <c r="AH211" i="21"/>
  <c r="AJ211" i="21"/>
  <c r="AF402" i="18"/>
  <c r="AF398" i="18"/>
  <c r="AF400" i="18"/>
  <c r="U212" i="21"/>
  <c r="AG212" i="21" s="1"/>
  <c r="AH209" i="18"/>
  <c r="AJ209" i="18"/>
  <c r="U334" i="21"/>
  <c r="AG334" i="21" s="1"/>
  <c r="T182" i="21"/>
  <c r="AF181" i="21"/>
  <c r="AA181" i="21"/>
  <c r="Y182" i="21" s="1"/>
  <c r="AI182" i="21"/>
  <c r="AD181" i="21"/>
  <c r="AE181" i="21"/>
  <c r="AB181" i="21"/>
  <c r="Z182" i="21" s="1"/>
  <c r="AG368" i="21"/>
  <c r="AG372" i="21"/>
  <c r="AG370" i="21"/>
  <c r="AF398" i="21"/>
  <c r="AF402" i="21"/>
  <c r="AF400" i="21"/>
  <c r="AJ368" i="18"/>
  <c r="AJ370" i="18"/>
  <c r="AJ372" i="18"/>
  <c r="AH395" i="18"/>
  <c r="AD400" i="18"/>
  <c r="AD398" i="18"/>
  <c r="AD402" i="18"/>
  <c r="AJ395" i="18"/>
  <c r="AH333" i="21"/>
  <c r="AJ333" i="21"/>
  <c r="AK151" i="11"/>
  <c r="AI219" i="15"/>
  <c r="AI215" i="15"/>
  <c r="AI217" i="15"/>
  <c r="AE395" i="11"/>
  <c r="AD395" i="11"/>
  <c r="AF395" i="11"/>
  <c r="AA395" i="11"/>
  <c r="AB395" i="11"/>
  <c r="AK335" i="15"/>
  <c r="AH338" i="15"/>
  <c r="AH342" i="15"/>
  <c r="AH340" i="15"/>
  <c r="AH211" i="15"/>
  <c r="AJ211" i="15"/>
  <c r="AJ459" i="15"/>
  <c r="AJ461" i="15"/>
  <c r="AJ463" i="15"/>
  <c r="AG27" i="11"/>
  <c r="AG31" i="11"/>
  <c r="AG29" i="11"/>
  <c r="V24" i="11"/>
  <c r="W24" i="11" s="1"/>
  <c r="U212" i="15"/>
  <c r="AG212" i="15" s="1"/>
  <c r="AJ338" i="15"/>
  <c r="AJ340" i="15"/>
  <c r="AJ342" i="15"/>
  <c r="AG155" i="11"/>
  <c r="AG157" i="11"/>
  <c r="AG159" i="11"/>
  <c r="AK456" i="15"/>
  <c r="AH463" i="15"/>
  <c r="AH461" i="15"/>
  <c r="AH459" i="15"/>
  <c r="AM438" i="21" l="1"/>
  <c r="AM436" i="21"/>
  <c r="AH185" i="11"/>
  <c r="AJ368" i="15"/>
  <c r="AK364" i="21"/>
  <c r="AJ370" i="15"/>
  <c r="AH187" i="11"/>
  <c r="AK31" i="15"/>
  <c r="AK27" i="15"/>
  <c r="AJ159" i="18"/>
  <c r="AJ155" i="18"/>
  <c r="AD400" i="15"/>
  <c r="AA152" i="11"/>
  <c r="AF398" i="15"/>
  <c r="AE372" i="11"/>
  <c r="AE370" i="11"/>
  <c r="AK152" i="18"/>
  <c r="AK155" i="18" s="1"/>
  <c r="AH159" i="15"/>
  <c r="AD187" i="18"/>
  <c r="AJ187" i="11"/>
  <c r="AJ185" i="11"/>
  <c r="AH155" i="18"/>
  <c r="AH159" i="18"/>
  <c r="AH342" i="11"/>
  <c r="AK182" i="11"/>
  <c r="AK187" i="11" s="1"/>
  <c r="AH340" i="11"/>
  <c r="AF400" i="15"/>
  <c r="AF152" i="11"/>
  <c r="AF155" i="11" s="1"/>
  <c r="AH157" i="15"/>
  <c r="AD185" i="18"/>
  <c r="AE152" i="11"/>
  <c r="AE159" i="11" s="1"/>
  <c r="AK335" i="11"/>
  <c r="AK338" i="11" s="1"/>
  <c r="AK152" i="15"/>
  <c r="AK155" i="15" s="1"/>
  <c r="AI342" i="18"/>
  <c r="AJ340" i="11"/>
  <c r="AH368" i="15"/>
  <c r="AJ338" i="11"/>
  <c r="AK365" i="15"/>
  <c r="AK372" i="15" s="1"/>
  <c r="AE187" i="18"/>
  <c r="AH370" i="15"/>
  <c r="AJ342" i="11"/>
  <c r="AE189" i="18"/>
  <c r="AE402" i="15"/>
  <c r="AE400" i="15"/>
  <c r="AI338" i="18"/>
  <c r="AH395" i="15"/>
  <c r="AH400" i="15" s="1"/>
  <c r="AH182" i="18"/>
  <c r="AH185" i="18" s="1"/>
  <c r="AF185" i="18"/>
  <c r="AK461" i="21"/>
  <c r="AJ182" i="18"/>
  <c r="AJ187" i="18" s="1"/>
  <c r="AK459" i="21"/>
  <c r="AK23" i="11"/>
  <c r="AF187" i="18"/>
  <c r="AJ155" i="15"/>
  <c r="AK463" i="18"/>
  <c r="AK459" i="18"/>
  <c r="AJ159" i="15"/>
  <c r="AJ395" i="15"/>
  <c r="AJ402" i="15" s="1"/>
  <c r="AD398" i="15"/>
  <c r="AJ157" i="15"/>
  <c r="AJ365" i="11"/>
  <c r="AJ368" i="11" s="1"/>
  <c r="AH334" i="18"/>
  <c r="AB152" i="11"/>
  <c r="AF372" i="11"/>
  <c r="AJ334" i="18"/>
  <c r="AH365" i="11"/>
  <c r="AH370" i="11" s="1"/>
  <c r="AD365" i="21"/>
  <c r="AD372" i="21" s="1"/>
  <c r="AD372" i="11"/>
  <c r="AD368" i="11"/>
  <c r="AE365" i="21"/>
  <c r="AE368" i="21" s="1"/>
  <c r="V212" i="15"/>
  <c r="W212" i="15" s="1"/>
  <c r="AE212" i="15" s="1"/>
  <c r="AA365" i="21"/>
  <c r="AK333" i="21"/>
  <c r="AB365" i="21"/>
  <c r="AF368" i="11"/>
  <c r="AK209" i="18"/>
  <c r="V212" i="21"/>
  <c r="W212" i="21" s="1"/>
  <c r="AD212" i="21" s="1"/>
  <c r="AK211" i="21"/>
  <c r="AH181" i="21"/>
  <c r="AJ181" i="21"/>
  <c r="AG340" i="18"/>
  <c r="AG338" i="18"/>
  <c r="AG342" i="18"/>
  <c r="AI185" i="21"/>
  <c r="AI189" i="21"/>
  <c r="AI187" i="21"/>
  <c r="AE152" i="21"/>
  <c r="AD152" i="21"/>
  <c r="AB152" i="21"/>
  <c r="AF152" i="21"/>
  <c r="AA152" i="21"/>
  <c r="AJ400" i="18"/>
  <c r="AJ402" i="18"/>
  <c r="AJ398" i="18"/>
  <c r="AF372" i="21"/>
  <c r="AF370" i="21"/>
  <c r="AF368" i="21"/>
  <c r="AH398" i="21"/>
  <c r="AK395" i="21"/>
  <c r="AH400" i="21"/>
  <c r="AH402" i="21"/>
  <c r="AK372" i="18"/>
  <c r="AK368" i="18"/>
  <c r="AK370" i="18"/>
  <c r="U182" i="21"/>
  <c r="AG182" i="21" s="1"/>
  <c r="AG219" i="21"/>
  <c r="AG217" i="21"/>
  <c r="AG215" i="21"/>
  <c r="V334" i="21"/>
  <c r="W334" i="21" s="1"/>
  <c r="V210" i="18"/>
  <c r="W210" i="18" s="1"/>
  <c r="AH402" i="18"/>
  <c r="AK395" i="18"/>
  <c r="AH400" i="18"/>
  <c r="AH398" i="18"/>
  <c r="V335" i="18"/>
  <c r="W335" i="18" s="1"/>
  <c r="AJ400" i="21"/>
  <c r="AJ402" i="21"/>
  <c r="AJ398" i="21"/>
  <c r="AK211" i="15"/>
  <c r="AK459" i="15"/>
  <c r="AK463" i="15"/>
  <c r="AK461" i="15"/>
  <c r="AK340" i="15"/>
  <c r="AK338" i="15"/>
  <c r="AK342" i="15"/>
  <c r="AE24" i="11"/>
  <c r="AD24" i="11"/>
  <c r="AF24" i="11"/>
  <c r="AA24" i="11"/>
  <c r="AB24" i="11"/>
  <c r="AE402" i="11"/>
  <c r="AE400" i="11"/>
  <c r="AE398" i="11"/>
  <c r="AG219" i="15"/>
  <c r="AG215" i="15"/>
  <c r="AG217" i="15"/>
  <c r="AF402" i="11"/>
  <c r="AF400" i="11"/>
  <c r="AF398" i="11"/>
  <c r="AD159" i="11"/>
  <c r="AD157" i="11"/>
  <c r="AD155" i="11"/>
  <c r="AH395" i="11"/>
  <c r="AD398" i="11"/>
  <c r="AD402" i="11"/>
  <c r="AD400" i="11"/>
  <c r="AJ395" i="11"/>
  <c r="AM345" i="18" l="1"/>
  <c r="AM347" i="18"/>
  <c r="AM438" i="18"/>
  <c r="AM436" i="18"/>
  <c r="AM317" i="15"/>
  <c r="AM315" i="15"/>
  <c r="AM6" i="15"/>
  <c r="AM4" i="15"/>
  <c r="AM438" i="15"/>
  <c r="AM436" i="15"/>
  <c r="AM347" i="15"/>
  <c r="AM345" i="15"/>
  <c r="AK189" i="11"/>
  <c r="AE155" i="11"/>
  <c r="AE157" i="11"/>
  <c r="AJ152" i="11"/>
  <c r="AJ157" i="11" s="1"/>
  <c r="AK157" i="18"/>
  <c r="AK370" i="15"/>
  <c r="AK159" i="18"/>
  <c r="AK342" i="11"/>
  <c r="AK185" i="11"/>
  <c r="AK368" i="15"/>
  <c r="AJ398" i="15"/>
  <c r="AK340" i="11"/>
  <c r="AH152" i="11"/>
  <c r="AH155" i="11" s="1"/>
  <c r="AF159" i="11"/>
  <c r="AF157" i="11"/>
  <c r="AK157" i="15"/>
  <c r="AK159" i="15"/>
  <c r="AH189" i="18"/>
  <c r="AJ372" i="11"/>
  <c r="AH187" i="18"/>
  <c r="AJ189" i="18"/>
  <c r="AJ185" i="18"/>
  <c r="AJ400" i="15"/>
  <c r="AK182" i="18"/>
  <c r="AK187" i="18" s="1"/>
  <c r="AH402" i="15"/>
  <c r="AK395" i="15"/>
  <c r="AK402" i="15" s="1"/>
  <c r="AH398" i="15"/>
  <c r="AH368" i="11"/>
  <c r="AH372" i="11"/>
  <c r="AJ370" i="11"/>
  <c r="AK334" i="18"/>
  <c r="AD368" i="21"/>
  <c r="AK365" i="11"/>
  <c r="AK372" i="11" s="1"/>
  <c r="AD370" i="21"/>
  <c r="AJ365" i="21"/>
  <c r="AJ372" i="21" s="1"/>
  <c r="AF212" i="15"/>
  <c r="AF215" i="15" s="1"/>
  <c r="AA212" i="15"/>
  <c r="AH365" i="21"/>
  <c r="AH370" i="21" s="1"/>
  <c r="AE372" i="21"/>
  <c r="AB212" i="15"/>
  <c r="AD212" i="15"/>
  <c r="AD217" i="15" s="1"/>
  <c r="AE370" i="21"/>
  <c r="AE212" i="21"/>
  <c r="AE217" i="21" s="1"/>
  <c r="AB212" i="21"/>
  <c r="AF212" i="21"/>
  <c r="AF219" i="21" s="1"/>
  <c r="AA212" i="21"/>
  <c r="V182" i="21"/>
  <c r="W182" i="21" s="1"/>
  <c r="AD182" i="21" s="1"/>
  <c r="T335" i="21"/>
  <c r="AE334" i="21"/>
  <c r="AI335" i="21"/>
  <c r="AF334" i="21"/>
  <c r="AB334" i="21"/>
  <c r="Z335" i="21" s="1"/>
  <c r="AA334" i="21"/>
  <c r="Y335" i="21" s="1"/>
  <c r="AD334" i="21"/>
  <c r="AE335" i="18"/>
  <c r="AF335" i="18"/>
  <c r="AD335" i="18"/>
  <c r="AB335" i="18"/>
  <c r="AA335" i="18"/>
  <c r="AD210" i="18"/>
  <c r="T211" i="18"/>
  <c r="AI211" i="18"/>
  <c r="AE210" i="18"/>
  <c r="AF210" i="18"/>
  <c r="AB210" i="18"/>
  <c r="Z211" i="18" s="1"/>
  <c r="AA210" i="18"/>
  <c r="Y211" i="18" s="1"/>
  <c r="AK398" i="18"/>
  <c r="AK402" i="18"/>
  <c r="AK400" i="18"/>
  <c r="AK400" i="21"/>
  <c r="AK398" i="21"/>
  <c r="AK402" i="21"/>
  <c r="AF155" i="21"/>
  <c r="AF159" i="21"/>
  <c r="AF157" i="21"/>
  <c r="AK181" i="21"/>
  <c r="AH152" i="21"/>
  <c r="AD159" i="21"/>
  <c r="AD157" i="21"/>
  <c r="AD155" i="21"/>
  <c r="AJ152" i="21"/>
  <c r="AE159" i="21"/>
  <c r="AE155" i="21"/>
  <c r="AE157" i="21"/>
  <c r="AD217" i="21"/>
  <c r="AD215" i="21"/>
  <c r="AD219" i="21"/>
  <c r="AG189" i="21"/>
  <c r="AG185" i="21"/>
  <c r="AG187" i="21"/>
  <c r="AJ398" i="11"/>
  <c r="AJ400" i="11"/>
  <c r="AJ402" i="11"/>
  <c r="AF31" i="11"/>
  <c r="AF29" i="11"/>
  <c r="AF27" i="11"/>
  <c r="AH24" i="11"/>
  <c r="AD29" i="11"/>
  <c r="AD27" i="11"/>
  <c r="AD31" i="11"/>
  <c r="AJ24" i="11"/>
  <c r="AE27" i="11"/>
  <c r="AE31" i="11"/>
  <c r="AE29" i="11"/>
  <c r="AE219" i="15"/>
  <c r="AE217" i="15"/>
  <c r="AE215" i="15"/>
  <c r="AK395" i="11"/>
  <c r="AH398" i="11"/>
  <c r="AH402" i="11"/>
  <c r="AH400" i="11"/>
  <c r="AM134" i="18" l="1"/>
  <c r="AM132" i="18"/>
  <c r="AM377" i="18"/>
  <c r="AM375" i="18"/>
  <c r="AM375" i="15"/>
  <c r="AM377" i="15"/>
  <c r="AM132" i="15"/>
  <c r="AM134" i="15"/>
  <c r="AM345" i="11"/>
  <c r="AM347" i="11"/>
  <c r="AM315" i="11"/>
  <c r="AM317" i="11"/>
  <c r="AM162" i="11"/>
  <c r="AM164" i="11"/>
  <c r="AM377" i="21"/>
  <c r="AM375" i="21"/>
  <c r="AH157" i="11"/>
  <c r="AH159" i="11"/>
  <c r="AJ155" i="11"/>
  <c r="AJ159" i="11"/>
  <c r="AK152" i="11"/>
  <c r="AK157" i="11" s="1"/>
  <c r="AF217" i="15"/>
  <c r="AK400" i="15"/>
  <c r="AK398" i="15"/>
  <c r="AK185" i="18"/>
  <c r="AK189" i="18"/>
  <c r="AH368" i="21"/>
  <c r="AE182" i="21"/>
  <c r="AE185" i="21" s="1"/>
  <c r="AF219" i="15"/>
  <c r="AJ370" i="21"/>
  <c r="AF215" i="21"/>
  <c r="AJ368" i="21"/>
  <c r="AD215" i="15"/>
  <c r="AD219" i="15"/>
  <c r="AK368" i="11"/>
  <c r="AK370" i="11"/>
  <c r="AJ212" i="15"/>
  <c r="AJ217" i="15" s="1"/>
  <c r="AH212" i="15"/>
  <c r="AH217" i="15" s="1"/>
  <c r="AF217" i="21"/>
  <c r="AK365" i="21"/>
  <c r="AK368" i="21" s="1"/>
  <c r="AE215" i="21"/>
  <c r="AE219" i="21"/>
  <c r="AH212" i="21"/>
  <c r="AH219" i="21" s="1"/>
  <c r="AH372" i="21"/>
  <c r="AJ212" i="21"/>
  <c r="AJ219" i="21" s="1"/>
  <c r="AF182" i="21"/>
  <c r="AB182" i="21"/>
  <c r="AA182" i="21"/>
  <c r="AH335" i="18"/>
  <c r="AD342" i="18"/>
  <c r="AD338" i="18"/>
  <c r="AD340" i="18"/>
  <c r="AJ335" i="18"/>
  <c r="AF340" i="18"/>
  <c r="AF338" i="18"/>
  <c r="AF342" i="18"/>
  <c r="AH334" i="21"/>
  <c r="AJ334" i="21"/>
  <c r="AK152" i="21"/>
  <c r="AH159" i="21"/>
  <c r="AH155" i="21"/>
  <c r="AH157" i="21"/>
  <c r="AE338" i="18"/>
  <c r="AE342" i="18"/>
  <c r="AE340" i="18"/>
  <c r="U211" i="18"/>
  <c r="AG211" i="18" s="1"/>
  <c r="AH210" i="18"/>
  <c r="AJ210" i="18"/>
  <c r="AI342" i="21"/>
  <c r="AI338" i="21"/>
  <c r="AI340" i="21"/>
  <c r="AJ155" i="21"/>
  <c r="AJ157" i="21"/>
  <c r="AJ159" i="21"/>
  <c r="AD189" i="21"/>
  <c r="AD187" i="21"/>
  <c r="AD185" i="21"/>
  <c r="U335" i="21"/>
  <c r="AG335" i="21" s="1"/>
  <c r="AK24" i="11"/>
  <c r="AH29" i="11"/>
  <c r="AH27" i="11"/>
  <c r="AH31" i="11"/>
  <c r="AJ29" i="11"/>
  <c r="AJ31" i="11"/>
  <c r="AJ27" i="11"/>
  <c r="AK400" i="11"/>
  <c r="AK398" i="11"/>
  <c r="AK402" i="11"/>
  <c r="AM164" i="18" l="1"/>
  <c r="AM162" i="18"/>
  <c r="AM375" i="11"/>
  <c r="AM377" i="11"/>
  <c r="AK159" i="11"/>
  <c r="AK155" i="11"/>
  <c r="AE187" i="21"/>
  <c r="AJ182" i="21"/>
  <c r="AJ187" i="21" s="1"/>
  <c r="AE189" i="21"/>
  <c r="AH182" i="21"/>
  <c r="AH215" i="15"/>
  <c r="AH217" i="21"/>
  <c r="AJ215" i="15"/>
  <c r="AJ219" i="15"/>
  <c r="AK212" i="15"/>
  <c r="AK219" i="15" s="1"/>
  <c r="AK372" i="21"/>
  <c r="AH215" i="21"/>
  <c r="AH219" i="15"/>
  <c r="AK370" i="21"/>
  <c r="AJ215" i="21"/>
  <c r="AJ217" i="21"/>
  <c r="AK212" i="21"/>
  <c r="AK217" i="21" s="1"/>
  <c r="AF189" i="21"/>
  <c r="AF185" i="21"/>
  <c r="AF187" i="21"/>
  <c r="V211" i="18"/>
  <c r="W211" i="18" s="1"/>
  <c r="AE211" i="18" s="1"/>
  <c r="AK210" i="18"/>
  <c r="AK334" i="21"/>
  <c r="AG340" i="21"/>
  <c r="AG342" i="21"/>
  <c r="AG338" i="21"/>
  <c r="AK335" i="18"/>
  <c r="AH340" i="18"/>
  <c r="AH338" i="18"/>
  <c r="AH342" i="18"/>
  <c r="AK159" i="21"/>
  <c r="AK157" i="21"/>
  <c r="AK155" i="21"/>
  <c r="AJ338" i="18"/>
  <c r="AJ342" i="18"/>
  <c r="AJ340" i="18"/>
  <c r="V335" i="21"/>
  <c r="W335" i="21" s="1"/>
  <c r="AK31" i="11"/>
  <c r="AK29" i="11"/>
  <c r="AK27" i="11"/>
  <c r="AM194" i="15" l="1"/>
  <c r="AM192" i="15"/>
  <c r="AM4" i="11"/>
  <c r="AM6" i="11"/>
  <c r="AM132" i="11"/>
  <c r="AM134" i="11"/>
  <c r="AM134" i="21"/>
  <c r="AM132" i="21"/>
  <c r="AM347" i="21"/>
  <c r="AM345" i="21"/>
  <c r="AJ185" i="21"/>
  <c r="AJ189" i="21"/>
  <c r="AK182" i="21"/>
  <c r="AK187" i="21" s="1"/>
  <c r="AH185" i="21"/>
  <c r="AH189" i="21"/>
  <c r="AK217" i="15"/>
  <c r="AK215" i="15"/>
  <c r="AH187" i="21"/>
  <c r="AK219" i="21"/>
  <c r="AK215" i="21"/>
  <c r="AA211" i="18"/>
  <c r="Y212" i="18" s="1"/>
  <c r="AB211" i="18"/>
  <c r="Z212" i="18" s="1"/>
  <c r="AI212" i="18"/>
  <c r="AI219" i="18" s="1"/>
  <c r="AD211" i="18"/>
  <c r="T212" i="18"/>
  <c r="U212" i="18" s="1"/>
  <c r="AG212" i="18" s="1"/>
  <c r="AF211" i="18"/>
  <c r="AF335" i="21"/>
  <c r="AE335" i="21"/>
  <c r="AB335" i="21"/>
  <c r="AD335" i="21"/>
  <c r="AA335" i="21"/>
  <c r="AK342" i="18"/>
  <c r="AK338" i="18"/>
  <c r="AK340" i="18"/>
  <c r="AM317" i="18" l="1"/>
  <c r="AM315" i="18"/>
  <c r="AM194" i="21"/>
  <c r="AM192" i="21"/>
  <c r="AK189" i="21"/>
  <c r="AK185" i="21"/>
  <c r="AI215" i="18"/>
  <c r="AI217" i="18"/>
  <c r="AH211" i="18"/>
  <c r="AJ211" i="18"/>
  <c r="AG219" i="18"/>
  <c r="AG217" i="18"/>
  <c r="AG215" i="18"/>
  <c r="AD340" i="21"/>
  <c r="AH335" i="21"/>
  <c r="AD338" i="21"/>
  <c r="AD342" i="21"/>
  <c r="AJ335" i="21"/>
  <c r="AE342" i="21"/>
  <c r="AE338" i="21"/>
  <c r="AE340" i="21"/>
  <c r="V212" i="18"/>
  <c r="W212" i="18" s="1"/>
  <c r="AF338" i="21"/>
  <c r="AF340" i="21"/>
  <c r="AF342" i="21"/>
  <c r="AM164" i="21" l="1"/>
  <c r="AM162" i="21"/>
  <c r="AK211" i="18"/>
  <c r="AJ342" i="21"/>
  <c r="AJ340" i="21"/>
  <c r="AJ338" i="21"/>
  <c r="AB212" i="18"/>
  <c r="AA212" i="18"/>
  <c r="AF212" i="18"/>
  <c r="AE212" i="18"/>
  <c r="AD212" i="18"/>
  <c r="AH338" i="21"/>
  <c r="AK335" i="21"/>
  <c r="AH342" i="21"/>
  <c r="AH340" i="21"/>
  <c r="AF215" i="18" l="1"/>
  <c r="AF219" i="18"/>
  <c r="AF217" i="18"/>
  <c r="AK342" i="21"/>
  <c r="AK338" i="21"/>
  <c r="AK340" i="21"/>
  <c r="AH212" i="18"/>
  <c r="AD215" i="18"/>
  <c r="AD217" i="18"/>
  <c r="AD219" i="18"/>
  <c r="AJ212" i="18"/>
  <c r="AE219" i="18"/>
  <c r="AE217" i="18"/>
  <c r="AE215" i="18"/>
  <c r="AM317" i="21" l="1"/>
  <c r="AM315" i="21"/>
  <c r="AJ217" i="18"/>
  <c r="AJ215" i="18"/>
  <c r="AJ219" i="18"/>
  <c r="AK212" i="18"/>
  <c r="AH219" i="18"/>
  <c r="AH215" i="18"/>
  <c r="AH217" i="18"/>
  <c r="AK219" i="18" l="1"/>
  <c r="AK215" i="18"/>
  <c r="AK217" i="18"/>
  <c r="AM194" i="18" l="1"/>
  <c r="AM192" i="18"/>
</calcChain>
</file>

<file path=xl/sharedStrings.xml><?xml version="1.0" encoding="utf-8"?>
<sst xmlns="http://schemas.openxmlformats.org/spreadsheetml/2006/main" count="3058" uniqueCount="387">
  <si>
    <t xml:space="preserve">20-Year Term Insurance No Intervention </t>
  </si>
  <si>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</si>
  <si>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</si>
  <si>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</si>
  <si>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</si>
  <si>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</si>
  <si>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</si>
  <si>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</si>
  <si>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CL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</si>
  <si>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</si>
  <si>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</si>
  <si>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</si>
  <si>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Premium:</t>
  </si>
  <si>
    <t>Year</t>
  </si>
  <si>
    <t>Premium</t>
  </si>
  <si>
    <t>Commission</t>
  </si>
  <si>
    <t>Expenses</t>
  </si>
  <si>
    <t>Death Benefit</t>
  </si>
  <si>
    <t>Reserves per 1000</t>
  </si>
  <si>
    <t>Reserve</t>
  </si>
  <si>
    <t>Capital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</si>
  <si>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</si>
  <si>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</si>
  <si>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</si>
  <si>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</si>
  <si>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</si>
  <si>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</si>
  <si>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</si>
  <si>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</si>
  <si>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</si>
  <si>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</si>
  <si>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</si>
  <si>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</si>
  <si>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</si>
  <si>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</si>
  <si>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</si>
  <si>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</si>
  <si>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</si>
  <si>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</si>
  <si>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Present Value of Profit:</t>
  </si>
  <si>
    <t>Age</t>
  </si>
  <si>
    <t>Very Low Risk</t>
  </si>
  <si>
    <t>Investment Earnings Rate:</t>
  </si>
  <si>
    <t>Profit Margin</t>
  </si>
  <si>
    <t>Discount Rate:</t>
  </si>
  <si>
    <t>Commissions (as % premium):</t>
  </si>
  <si>
    <t>Duration</t>
  </si>
  <si>
    <t>Rate</t>
  </si>
  <si>
    <t>Death Benefit Amount:</t>
  </si>
  <si>
    <t>2+</t>
  </si>
  <si>
    <t>Expenses (per policy):</t>
  </si>
  <si>
    <t>Required Capital (per 1000 death benefit):</t>
  </si>
  <si>
    <t xml:space="preserve">Expenses </t>
  </si>
  <si>
    <t xml:space="preserve">Fixed </t>
  </si>
  <si>
    <t xml:space="preserve">Semi-Variable </t>
  </si>
  <si>
    <t xml:space="preserve">Variable </t>
  </si>
  <si>
    <t>Total:</t>
  </si>
  <si>
    <t xml:space="preserve">Low Risk </t>
  </si>
  <si>
    <t>Medium Risk</t>
  </si>
  <si>
    <t xml:space="preserve">Profit Margin	 </t>
  </si>
  <si>
    <t>High  Risk</t>
  </si>
  <si>
    <t xml:space="preserve">Medium Risk </t>
  </si>
  <si>
    <t>High Risk</t>
  </si>
  <si>
    <t>Sub RunSheetForAllAges()</t>
  </si>
  <si>
    <t xml:space="preserve">    Dim i As Integer</t>
  </si>
  <si>
    <t xml:space="preserve">    Dim maxRuns As Integer</t>
  </si>
  <si>
    <t xml:space="preserve">    Dim cellValue As Integer</t>
  </si>
  <si>
    <t xml:space="preserve">    Dim resultSheet As Worksheet</t>
  </si>
  <si>
    <t xml:space="preserve">    </t>
  </si>
  <si>
    <t xml:space="preserve">    maxRuns = 101</t>
  </si>
  <si>
    <t xml:space="preserve">    Set resultSheet = ThisWorkbook.Sheets("Premiums No Intervention")</t>
  </si>
  <si>
    <t xml:space="preserve">    For i = 1 To maxRuns</t>
  </si>
  <si>
    <t xml:space="preserve">        cellValue = i</t>
  </si>
  <si>
    <t xml:space="preserve">        Sheets("20 Year Term No Intervention").Range("B4").Value = cellValue</t>
  </si>
  <si>
    <t xml:space="preserve">        </t>
  </si>
  <si>
    <t xml:space="preserve">        Call RunSolver</t>
  </si>
  <si>
    <t xml:space="preserve">        resultSheet.Cells(i + 1, 2).Value = Sheets("20 Year Term No Intervention").Range("H3").Value</t>
  </si>
  <si>
    <t xml:space="preserve">    Next i</t>
  </si>
  <si>
    <t>End Sub</t>
  </si>
  <si>
    <t>Sub RunSolver()</t>
  </si>
  <si>
    <t xml:space="preserve">    SolverReset</t>
  </si>
  <si>
    <t xml:space="preserve">    SolverOk SetCell:="$AM$6", MaxMinVal:=3, ValueOf:=0.1, ByChange:="$H$3", Engine:=1, EngineDesc:="GRG Nonlinear"</t>
  </si>
  <si>
    <t xml:space="preserve">    SolverSolve UserFinish:=True</t>
  </si>
  <si>
    <t>Sub RunSheetForAllAges2()</t>
  </si>
  <si>
    <t xml:space="preserve">        Call RunSolver2</t>
  </si>
  <si>
    <t xml:space="preserve">        resultSheet.Cells(i + 1, 3).Value = Sheets("20 Year Term No Intervention").Range("H36").Value</t>
  </si>
  <si>
    <t>Sub RunSolver2()</t>
  </si>
  <si>
    <t xml:space="preserve">    SolverOk SetCell:="$AM$39", MaxMinVal:=3, ValueOf:=0.1, ByChange:="$H$36", Engine:=1, EngineDesc:="GRG Nonlinear"</t>
  </si>
  <si>
    <t>Sub RunSheetForAllAges3()</t>
  </si>
  <si>
    <t xml:space="preserve">        Call RunSolver3</t>
  </si>
  <si>
    <t xml:space="preserve">        resultSheet.Cells(i + 1, 4).Value = Sheets("20 Year Term No Intervention").Range("H68").Value</t>
  </si>
  <si>
    <t>Sub RunSolver3()</t>
  </si>
  <si>
    <t xml:space="preserve">    SolverOk SetCell:="$AM$71", MaxMinVal:=3, ValueOf:=0.1, ByChange:="$H$68", Engine:=1, EngineDesc:="GRG Nonlinear"</t>
  </si>
  <si>
    <t>Sub RunSheetForAllAges4()</t>
  </si>
  <si>
    <t xml:space="preserve">        Call RunSolver4</t>
  </si>
  <si>
    <t xml:space="preserve">        resultSheet.Cells(i + 1, 5).Value = Sheets("20 Year Term No Intervention").Range("H100").Value</t>
  </si>
  <si>
    <t>Sub RunSolver4()</t>
  </si>
  <si>
    <t xml:space="preserve">    SolverOk SetCell:="$AM$103", MaxMinVal:=3, ValueOf:=0.1, ByChange:="$H$100", Engine:=1, EngineDesc:="GRG Nonlinear"</t>
  </si>
  <si>
    <t>End Sub=</t>
  </si>
  <si>
    <t xml:space="preserve">20-Year Term Insurance Very Low Risk Intervention </t>
  </si>
  <si>
    <t xml:space="preserve">Smoking Cessation </t>
  </si>
  <si>
    <t>Intervention</t>
  </si>
  <si>
    <t>Cost</t>
  </si>
  <si>
    <t xml:space="preserve"> Smoking Cessation Programs          </t>
  </si>
  <si>
    <t xml:space="preserve"> Intervention Name                  </t>
  </si>
  <si>
    <t>Avg Cost</t>
  </si>
  <si>
    <t xml:space="preserve"> Wellness Programs                   </t>
  </si>
  <si>
    <t xml:space="preserve"> Chronic Disease Management          </t>
  </si>
  <si>
    <t xml:space="preserve"> Cancer Prevention Initiatives        </t>
  </si>
  <si>
    <t>Wellness Program</t>
  </si>
  <si>
    <t xml:space="preserve">Wellness Programs                   </t>
  </si>
  <si>
    <t>Chronic Disease Management</t>
  </si>
  <si>
    <t xml:space="preserve">Cancer Prevention Strategies </t>
  </si>
  <si>
    <t xml:space="preserve">1 + 2 Smoking + Wellness </t>
  </si>
  <si>
    <t xml:space="preserve">1 + 3 Smoking + Chronic </t>
  </si>
  <si>
    <t>1 + 4 Smoking + Cancer</t>
  </si>
  <si>
    <t xml:space="preserve">2 + 3 Wellness  + Chronic </t>
  </si>
  <si>
    <t>2 + 4 Wellness  + Cancer</t>
  </si>
  <si>
    <t xml:space="preserve">3 + 4 Chronic  + Cancer </t>
  </si>
  <si>
    <t xml:space="preserve">1 + 2 + 3 Smoking  + Wellness + Chronic </t>
  </si>
  <si>
    <t>1 + 2 + 4 Smoking + Wellness + Cancer</t>
  </si>
  <si>
    <t>1 + 3 + 4 Smoking + Chronic + Cancer</t>
  </si>
  <si>
    <t xml:space="preserve"> 2 + 3 + 4 Wellness + Chronic + Cancer</t>
  </si>
  <si>
    <t>1 + 2 + 3 + 4 Smoking + Wellness + Chronic + Cancer</t>
  </si>
  <si>
    <t>Smoking Cessaation</t>
  </si>
  <si>
    <t>Sub VLRForAllAges()</t>
  </si>
  <si>
    <t xml:space="preserve">    Set resultSheet = ThisWorkbook.Sheets("Premiums VLR Intervention")</t>
  </si>
  <si>
    <t xml:space="preserve">        Sheets("20 Year Term VLR Intervention").Range("B4").Value = cellValue</t>
  </si>
  <si>
    <t xml:space="preserve">        Call VLRSolve</t>
  </si>
  <si>
    <t xml:space="preserve">        resultSheet.Cells(i + 1, 2).Value = Sheets("20 Year Term VLR Intervention").Range("H3").Value</t>
  </si>
  <si>
    <t>Sub VLRSolve()</t>
  </si>
  <si>
    <t>Sub VLRForAllAges2()</t>
  </si>
  <si>
    <t xml:space="preserve">        Call VLRSolve2</t>
  </si>
  <si>
    <t xml:space="preserve">        resultSheet.Cells(i + 1, 3).Value = Sheets("20 Year Term VLR Intervention").Range("H36").Value</t>
  </si>
  <si>
    <t>Sub VLRSolve2()</t>
  </si>
  <si>
    <t>Sub VLRForAllAges3()</t>
  </si>
  <si>
    <t xml:space="preserve">        Call VLRSolve3</t>
  </si>
  <si>
    <t xml:space="preserve">        resultSheet.Cells(i + 1, 4).Value = Sheets("20 Year Term VLR Intervention").Range("H68").Value</t>
  </si>
  <si>
    <t>Sub VLRSolve3()</t>
  </si>
  <si>
    <t>Sub VLRForAllAges4()</t>
  </si>
  <si>
    <t xml:space="preserve">        Call VLRSolve4</t>
  </si>
  <si>
    <t xml:space="preserve">        resultSheet.Cells(i + 1, 5).Value = Sheets("20 Year Term VLR Intervention").Range("H100").Value</t>
  </si>
  <si>
    <t>Sub VLRSolve4()</t>
  </si>
  <si>
    <t>Sub VLRForAllAges5()</t>
  </si>
  <si>
    <t xml:space="preserve">        Call VLRSolve5</t>
  </si>
  <si>
    <t xml:space="preserve">        resultSheet.Cells(i + 1, 6).Value = Sheets("20 Year Term VLR Intervention").Range("H131").Value</t>
  </si>
  <si>
    <t>Sub VLRSolve5()</t>
  </si>
  <si>
    <t xml:space="preserve">    SolverOk SetCell:="$AM$134", MaxMinVal:=3, ValueOf:=0.1, ByChange:="$H$131", Engine:=1, EngineDesc:="GRG Nonlinear"</t>
  </si>
  <si>
    <t>Sub VLRForAllAges6()</t>
  </si>
  <si>
    <t xml:space="preserve">        Call VLRSolve6</t>
  </si>
  <si>
    <t xml:space="preserve">        resultSheet.Cells(i + 1, 7).Value = Sheets("20 Year Term VLR Intervention").Range("H161").Value</t>
  </si>
  <si>
    <t>Sub VLRSolve6()</t>
  </si>
  <si>
    <t xml:space="preserve">    SolverOk SetCell:="$AM$164", MaxMinVal:=3, ValueOf:=0.1, ByChange:="$H$161", Engine:=1, EngineDesc:="GRG Nonlinear"</t>
  </si>
  <si>
    <t>Sub VLRForAllAges7()</t>
  </si>
  <si>
    <t xml:space="preserve">        Call VLRSolve7</t>
  </si>
  <si>
    <t xml:space="preserve">        resultSheet.Cells(i + 1, 8).Value = Sheets("20 Year Term VLR Intervention").Range("H191").Value</t>
  </si>
  <si>
    <t>Sub VLRSolve7()</t>
  </si>
  <si>
    <t xml:space="preserve">    SolverOk SetCell:="$AM$194", MaxMinVal:=3, ValueOf:=0.1, ByChange:="$H$191", Engine:=1, EngineDesc:="GRG Nonlinear"</t>
  </si>
  <si>
    <t>Sub VLRForAllAges8()</t>
  </si>
  <si>
    <t xml:space="preserve">        Call VLRSolve8</t>
  </si>
  <si>
    <t xml:space="preserve">        resultSheet.Cells(i + 1, 9).Value = Sheets("20 Year Term VLR Intervention").Range("H222").Value</t>
  </si>
  <si>
    <t>Sub VLRSolve8()</t>
  </si>
  <si>
    <t xml:space="preserve">    SolverOk SetCell:="$AM$225", MaxMinVal:=3, ValueOf:=0.1, ByChange:="$H$222", Engine:=1, EngineDesc:="GRG Nonlinear"</t>
  </si>
  <si>
    <t>Sub VLRForAllAges9()</t>
  </si>
  <si>
    <t xml:space="preserve">        Call VLRSolve9</t>
  </si>
  <si>
    <t xml:space="preserve">        resultSheet.Cells(i + 1, 10).Value = Sheets("20 Year Term VLR Intervention").Range("H253").Value</t>
  </si>
  <si>
    <t>Sub VLRSolve9()</t>
  </si>
  <si>
    <t xml:space="preserve">    SolverOk SetCell:="$AM$256", MaxMinVal:=3, ValueOf:=0.1, ByChange:="$H$253", Engine:=1, EngineDesc:="GRG Nonlinear"</t>
  </si>
  <si>
    <t>Sub VLRForAllAges10()</t>
  </si>
  <si>
    <t xml:space="preserve">        Call VLRSolve10</t>
  </si>
  <si>
    <t xml:space="preserve">        resultSheet.Cells(i + 1, 11).Value = Sheets("20 Year Term VLR Intervention").Range("H284").Value</t>
  </si>
  <si>
    <t>Sub VLRSolve10()</t>
  </si>
  <si>
    <t xml:space="preserve">    SolverOk SetCell:="$AM$287", MaxMinVal:=3, ValueOf:=0.1, ByChange:="$H$284", Engine:=1, EngineDesc:="GRG Nonlinear"</t>
  </si>
  <si>
    <t>Sub VLRForAllAges11()</t>
  </si>
  <si>
    <t xml:space="preserve">        Call VLRSolve11</t>
  </si>
  <si>
    <t xml:space="preserve">        resultSheet.Cells(i + 1, 12).Value = Sheets("20 Year Term VLR Intervention").Range("H314").Value</t>
  </si>
  <si>
    <t>Sub VLRSolve11()</t>
  </si>
  <si>
    <t xml:space="preserve">    SolverOk SetCell:="$AM$317", MaxMinVal:=3, ValueOf:=0.1, ByChange:="$H$314", Engine:=1, EngineDesc:="GRG Nonlinear"</t>
  </si>
  <si>
    <t>Sub VLRForAllAges12()</t>
  </si>
  <si>
    <t xml:space="preserve">        Call VLRSolve12</t>
  </si>
  <si>
    <t xml:space="preserve">        resultSheet.Cells(i + 1, 13).Value = Sheets("20 Year Term VLR Intervention").Range("H344").Value</t>
  </si>
  <si>
    <t>Sub VLRSolve12()</t>
  </si>
  <si>
    <t xml:space="preserve">    SolverOk SetCell:="$AM$347", MaxMinVal:=3, ValueOf:=0.1, ByChange:="$H$344", Engine:=1, EngineDesc:="GRG Nonlinear"</t>
  </si>
  <si>
    <t>Sub VLRForAllAges13()</t>
  </si>
  <si>
    <t xml:space="preserve">        Call VLRSolve13</t>
  </si>
  <si>
    <t xml:space="preserve">        resultSheet.Cells(i + 1, 14).Value = Sheets("20 Year Term VLR Intervention").Range("H374").Value</t>
  </si>
  <si>
    <t>Sub VLRSolve13()</t>
  </si>
  <si>
    <t xml:space="preserve">    SolverOk SetCell:="$AM$377", MaxMinVal:=3, ValueOf:=0.1, ByChange:="$H$374", Engine:=1, EngineDesc:="GRG Nonlinear"</t>
  </si>
  <si>
    <t>Sub VLRForAllAges14()</t>
  </si>
  <si>
    <t xml:space="preserve">        Call VLRSolve14</t>
  </si>
  <si>
    <t xml:space="preserve">        resultSheet.Cells(i + 1, 15).Value = Sheets("20 Year Term VLR Intervention").Range("H404").Value</t>
  </si>
  <si>
    <t>Sub VLRSolve14()</t>
  </si>
  <si>
    <t xml:space="preserve">    SolverOk SetCell:="$AM$407", MaxMinVal:=3, ValueOf:=0.1, ByChange:="$H$404", Engine:=1, EngineDesc:="GRG Nonlinear"</t>
  </si>
  <si>
    <t>Sub VLRForAllAges15()</t>
  </si>
  <si>
    <t xml:space="preserve">        Call VLRSolve15</t>
  </si>
  <si>
    <t xml:space="preserve">        resultSheet.Cells(i + 1, 16).Value = Sheets("20 Year Term VLR Intervention").Range("H435").Value</t>
  </si>
  <si>
    <t>Sub VLRSolve15()</t>
  </si>
  <si>
    <t xml:space="preserve">    SolverOk SetCell:="$AM$438", MaxMinVal:=3, ValueOf:=0.1, ByChange:="$H$435", Engine:=1, EngineDesc:="GRG Nonlinear"</t>
  </si>
  <si>
    <t xml:space="preserve">20-Year Term Insurance Low Risk Intervention </t>
  </si>
  <si>
    <t>Sub LRForAllAges()</t>
  </si>
  <si>
    <t xml:space="preserve">    Set resultSheet = ThisWorkbook.Sheets("Premiums LR Intervention")</t>
  </si>
  <si>
    <t xml:space="preserve">        Sheets("20 Year Term LR Intervention").Range("B4").Value = cellValue</t>
  </si>
  <si>
    <t xml:space="preserve">        Call LRSolve</t>
  </si>
  <si>
    <t xml:space="preserve">        resultSheet.Cells(i + 1, 2).Value = Sheets("20 Year Term LR Intervention").Range("H3").Value</t>
  </si>
  <si>
    <t>Sub LRSolve()</t>
  </si>
  <si>
    <t>Sub LRForAllAges2()</t>
  </si>
  <si>
    <t xml:space="preserve">        Call LRSolve2</t>
  </si>
  <si>
    <t xml:space="preserve">        resultSheet.Cells(i + 1, 3).Value = Sheets("20 Year Term LR Intervention").Range("H36").Value</t>
  </si>
  <si>
    <t>Sub LRSolve2()</t>
  </si>
  <si>
    <t>Sub LRForAllAges3()</t>
  </si>
  <si>
    <t xml:space="preserve">        Call LRSolve3</t>
  </si>
  <si>
    <t xml:space="preserve">        resultSheet.Cells(i + 1, 4).Value = Sheets("20 Year Term LR Intervention").Range("H68").Value</t>
  </si>
  <si>
    <t>Sub LRSolve3()</t>
  </si>
  <si>
    <t>Sub LRForAllAges4()</t>
  </si>
  <si>
    <t xml:space="preserve">        Call LRSolve4</t>
  </si>
  <si>
    <t xml:space="preserve">        resultSheet.Cells(i + 1, 5).Value = Sheets("20 Year Term LR Intervention").Range("H100").Value</t>
  </si>
  <si>
    <t>Sub LRSolve4()</t>
  </si>
  <si>
    <t>Sub LRForAllAges5()</t>
  </si>
  <si>
    <t xml:space="preserve">        Call LRSolve5</t>
  </si>
  <si>
    <t xml:space="preserve">        resultSheet.Cells(i + 1, 6).Value = Sheets("20 Year Term LR Intervention").Range("H131").Value</t>
  </si>
  <si>
    <t>Sub LRSolve5()</t>
  </si>
  <si>
    <t>Sub LRForAllAges6()</t>
  </si>
  <si>
    <t xml:space="preserve">        Call LRSolve6</t>
  </si>
  <si>
    <t xml:space="preserve">        resultSheet.Cells(i + 1, 7).Value = Sheets("20 Year Term LR Intervention").Range("H161").Value</t>
  </si>
  <si>
    <t>Sub LRSolve6()</t>
  </si>
  <si>
    <t>Sub LRForAllAges7()</t>
  </si>
  <si>
    <t xml:space="preserve">        Call LRSolve7</t>
  </si>
  <si>
    <t xml:space="preserve">        resultSheet.Cells(i + 1, 8).Value = Sheets("20 Year Term LR Intervention").Range("H191").Value</t>
  </si>
  <si>
    <t>Sub LRSolve7()</t>
  </si>
  <si>
    <t>Sub LRForAllAges8()</t>
  </si>
  <si>
    <t xml:space="preserve">        Call LRSolve8</t>
  </si>
  <si>
    <t xml:space="preserve">        resultSheet.Cells(i + 1, 9).Value = Sheets("20 Year Term LR Intervention").Range("H222").Value</t>
  </si>
  <si>
    <t>Sub LRSolve8()</t>
  </si>
  <si>
    <t>Sub LRForAllAges9()</t>
  </si>
  <si>
    <t xml:space="preserve">        Call LRSolve9</t>
  </si>
  <si>
    <t xml:space="preserve">        resultSheet.Cells(i + 1, 10).Value = Sheets("20 Year Term LR Intervention").Range("H253").Value</t>
  </si>
  <si>
    <t>Sub LRSolve9()</t>
  </si>
  <si>
    <t>Sub LRForAllAges10()</t>
  </si>
  <si>
    <t xml:space="preserve">        Call LRSolve10</t>
  </si>
  <si>
    <t xml:space="preserve">        resultSheet.Cells(i + 1, 11).Value = Sheets("20 Year Term LR Intervention").Range("H284").Value</t>
  </si>
  <si>
    <t>Sub LRSolve10()</t>
  </si>
  <si>
    <t>Sub LRForAllAges11()</t>
  </si>
  <si>
    <t xml:space="preserve">        Call LRSolve11</t>
  </si>
  <si>
    <t xml:space="preserve">        resultSheet.Cells(i + 1, 12).Value = Sheets("20 Year Term LR Intervention").Range("H314").Value</t>
  </si>
  <si>
    <t>Sub LRSolve11()</t>
  </si>
  <si>
    <t>Sub LRForAllAges12()</t>
  </si>
  <si>
    <t xml:space="preserve">        Call LRSolve12</t>
  </si>
  <si>
    <t xml:space="preserve">        resultSheet.Cells(i + 1, 13).Value = Sheets("20 Year Term LR Intervention").Range("H344").Value</t>
  </si>
  <si>
    <t>Sub LRSolve12()</t>
  </si>
  <si>
    <t>Sub LRForAllAges13()</t>
  </si>
  <si>
    <t xml:space="preserve">        Call LRSolve13</t>
  </si>
  <si>
    <t xml:space="preserve">        resultSheet.Cells(i + 1, 14).Value = Sheets("20 Year Term LR Intervention").Range("H374").Value</t>
  </si>
  <si>
    <t>Sub LRSolve13()</t>
  </si>
  <si>
    <t>Sub LRForAllAges14()</t>
  </si>
  <si>
    <t xml:space="preserve">        Call LRSolve14</t>
  </si>
  <si>
    <t xml:space="preserve">        resultSheet.Cells(i + 1, 15).Value = Sheets("20 Year Term LR Intervention").Range("H404").Value</t>
  </si>
  <si>
    <t>Sub LRSolve14()</t>
  </si>
  <si>
    <t>Sub LRForAllAges15()</t>
  </si>
  <si>
    <t xml:space="preserve">        Call LRSolve15</t>
  </si>
  <si>
    <t xml:space="preserve">        resultSheet.Cells(i + 1, 16).Value = Sheets("20 Year Term LR Intervention").Range("H435").Value</t>
  </si>
  <si>
    <t>Sub LRSolve15()</t>
  </si>
  <si>
    <t>Sub MRForAllAges()</t>
  </si>
  <si>
    <t xml:space="preserve">    Set resultSheet = ThisWorkbook.Sheets("Premiums MR Intervention")</t>
  </si>
  <si>
    <t xml:space="preserve">        Sheets("20 Year Term MR Intervention").Range("B4").Value = cellValue</t>
  </si>
  <si>
    <t xml:space="preserve">        Call MRSolve</t>
  </si>
  <si>
    <t xml:space="preserve">        resultSheet.Cells(i + 1, 2).Value = Sheets("20 Year Term MR Intervention").Range("H3").Value</t>
  </si>
  <si>
    <t>Sub MRSolve()</t>
  </si>
  <si>
    <t>Sub MRForAllAges2()</t>
  </si>
  <si>
    <t xml:space="preserve">        Call MRSolve2</t>
  </si>
  <si>
    <t xml:space="preserve">        resultSheet.Cells(i + 1, 3).Value = Sheets("20 Year Term MR Intervention").Range("H36").Value</t>
  </si>
  <si>
    <t>Sub MRSolve2()</t>
  </si>
  <si>
    <t>Sub MRForAllAges3()</t>
  </si>
  <si>
    <t xml:space="preserve">        Call MRSolve3</t>
  </si>
  <si>
    <t xml:space="preserve">        resultSheet.Cells(i + 1, 4).Value = Sheets("20 Year Term MR Intervention").Range("H68").Value</t>
  </si>
  <si>
    <t>Sub MRSolve3()</t>
  </si>
  <si>
    <t>Sub MRForAllAges4()</t>
  </si>
  <si>
    <t xml:space="preserve">        Call MRSolve4</t>
  </si>
  <si>
    <t xml:space="preserve">        resultSheet.Cells(i + 1, 5).Value = Sheets("20 Year Term MR Intervention").Range("H100").Value</t>
  </si>
  <si>
    <t>Sub MRSolve4()</t>
  </si>
  <si>
    <t>Sub MRForAllAges5()</t>
  </si>
  <si>
    <t xml:space="preserve">        Call MRSolve5</t>
  </si>
  <si>
    <t xml:space="preserve">        resultSheet.Cells(i + 1, 6).Value = Sheets("20 Year Term MR Intervention").Range("H131").Value</t>
  </si>
  <si>
    <t>Sub MRSolve5()</t>
  </si>
  <si>
    <t>Sub MRForAllAges6()</t>
  </si>
  <si>
    <t xml:space="preserve">        Call MRSolve6</t>
  </si>
  <si>
    <t xml:space="preserve">        resultSheet.Cells(i + 1, 7).Value = Sheets("20 Year Term MR Intervention").Range("H161").Value</t>
  </si>
  <si>
    <t>Sub MRSolve6()</t>
  </si>
  <si>
    <t>Sub MRForAllAges7()</t>
  </si>
  <si>
    <t xml:space="preserve">        Call MRSolve7</t>
  </si>
  <si>
    <t xml:space="preserve">        resultSheet.Cells(i + 1, 8).Value = Sheets("20 Year Term MR Intervention").Range("H191").Value</t>
  </si>
  <si>
    <t>Sub MRSolve7()</t>
  </si>
  <si>
    <t>Sub MRForAllAges8()</t>
  </si>
  <si>
    <t xml:space="preserve">        Call MRSolve8</t>
  </si>
  <si>
    <t xml:space="preserve">        resultSheet.Cells(i + 1, 9).Value = Sheets("20 Year Term MR Intervention").Range("H222").Value</t>
  </si>
  <si>
    <t>Sub MRSolve8()</t>
  </si>
  <si>
    <t>Sub MRForAllAges9()</t>
  </si>
  <si>
    <t xml:space="preserve">        Call MRSolve9</t>
  </si>
  <si>
    <t xml:space="preserve">        resultSheet.Cells(i + 1, 10).Value = Sheets("20 Year Term MR Intervention").Range("H253").Value</t>
  </si>
  <si>
    <t>Sub MRSolve9()</t>
  </si>
  <si>
    <t>Sub MRForAllAges10()</t>
  </si>
  <si>
    <t xml:space="preserve">        Call MRSolve10</t>
  </si>
  <si>
    <t xml:space="preserve">        resultSheet.Cells(i + 1, 11).Value = Sheets("20 Year Term MR Intervention").Range("H284").Value</t>
  </si>
  <si>
    <t>Sub MRSolve10()</t>
  </si>
  <si>
    <t>Sub MRForAllAges11()</t>
  </si>
  <si>
    <t xml:space="preserve">        Call MRSolve11</t>
  </si>
  <si>
    <t xml:space="preserve">        resultSheet.Cells(i + 1, 12).Value = Sheets("20 Year Term MR Intervention").Range("H314").Value</t>
  </si>
  <si>
    <t>Sub MRSolve11()</t>
  </si>
  <si>
    <t>Sub MRForAllAges12()</t>
  </si>
  <si>
    <t xml:space="preserve">        Call MRSolve12</t>
  </si>
  <si>
    <t xml:space="preserve">        resultSheet.Cells(i + 1, 13).Value = Sheets("20 Year Term MR Intervention").Range("H344").Value</t>
  </si>
  <si>
    <t>Sub MRSolve12()</t>
  </si>
  <si>
    <t>Sub MRForAllAges13()</t>
  </si>
  <si>
    <t xml:space="preserve">        Call MRSolve13</t>
  </si>
  <si>
    <t xml:space="preserve">        resultSheet.Cells(i + 1, 14).Value = Sheets("20 Year Term MR Intervention").Range("H374").Value</t>
  </si>
  <si>
    <t>Sub MRSolve13()</t>
  </si>
  <si>
    <t>Sub MRForAllAges14()</t>
  </si>
  <si>
    <t xml:space="preserve">        Call MRSolve14</t>
  </si>
  <si>
    <t xml:space="preserve">        resultSheet.Cells(i + 1, 15).Value = Sheets("20 Year Term MR Intervention").Range("H404").Value</t>
  </si>
  <si>
    <t>Sub MRSolve14()</t>
  </si>
  <si>
    <t>Sub MRForAllAges15()</t>
  </si>
  <si>
    <t xml:space="preserve">        Call MRSolve15</t>
  </si>
  <si>
    <t xml:space="preserve">        resultSheet.Cells(i + 1, 16).Value = Sheets("20 Year Term MR Intervention").Range("H435").Value</t>
  </si>
  <si>
    <t>Sub MRSolve15()</t>
  </si>
  <si>
    <t xml:space="preserve">20-Year Term Insurance High Risk Intervention </t>
  </si>
  <si>
    <t>Sub HRForAllAges()</t>
  </si>
  <si>
    <t xml:space="preserve">    Set resultSheet = ThisWorkbook.Sheets("Premiums HR Intervention")</t>
  </si>
  <si>
    <t xml:space="preserve">        Sheets("20 Year Term HR Intervention").Range("B4").Value = cellValue</t>
  </si>
  <si>
    <t xml:space="preserve">        Call HRSolve</t>
  </si>
  <si>
    <t xml:space="preserve">        resultSheet.Cells(i + 1, 2).Value = Sheets("20 Year Term HR Intervention").Range("H3").Value</t>
  </si>
  <si>
    <t>Sub HRSolve()</t>
  </si>
  <si>
    <t>Sub HRForAllAges2()</t>
  </si>
  <si>
    <t xml:space="preserve">        Call HRSolve2</t>
  </si>
  <si>
    <t xml:space="preserve">        resultSheet.Cells(i + 1, 3).Value = Sheets("20 Year Term HR Intervention").Range("H36").Value</t>
  </si>
  <si>
    <t>Sub HRSolve2()</t>
  </si>
  <si>
    <t>Sub HRForAllAges3()</t>
  </si>
  <si>
    <t xml:space="preserve">        Call HRSolve3</t>
  </si>
  <si>
    <t xml:space="preserve">        resultSheet.Cells(i + 1, 4).Value = Sheets("20 Year Term HR Intervention").Range("H68").Value</t>
  </si>
  <si>
    <t>Sub HRSolve3()</t>
  </si>
  <si>
    <t>Sub HRForAllAges4()</t>
  </si>
  <si>
    <t xml:space="preserve">        Call HRSolve4</t>
  </si>
  <si>
    <t xml:space="preserve">        resultSheet.Cells(i + 1, 5).Value = Sheets("20 Year Term HR Intervention").Range("H100").Value</t>
  </si>
  <si>
    <t>Sub HRSolve4()</t>
  </si>
  <si>
    <t>Sub HRForAllAges5()</t>
  </si>
  <si>
    <t xml:space="preserve">        Call HRSolve5</t>
  </si>
  <si>
    <t xml:space="preserve">        resultSheet.Cells(i + 1, 6).Value = Sheets("20 Year Term HR Intervention").Range("H131").Value</t>
  </si>
  <si>
    <t>Sub HRSolve5()</t>
  </si>
  <si>
    <t>Sub HRForAllAges6()</t>
  </si>
  <si>
    <t xml:space="preserve">        Call HRSolve6</t>
  </si>
  <si>
    <t xml:space="preserve">        resultSheet.Cells(i + 1, 7).Value = Sheets("20 Year Term HR Intervention").Range("H161").Value</t>
  </si>
  <si>
    <t>Sub HRSolve6()</t>
  </si>
  <si>
    <t>Sub HRForAllAges7()</t>
  </si>
  <si>
    <t xml:space="preserve">        Call HRSolve7</t>
  </si>
  <si>
    <t xml:space="preserve">        resultSheet.Cells(i + 1, 8).Value = Sheets("20 Year Term HR Intervention").Range("H191").Value</t>
  </si>
  <si>
    <t>Sub HRSolve7()</t>
  </si>
  <si>
    <t>Sub HRForAllAges8()</t>
  </si>
  <si>
    <t xml:space="preserve">        Call HRSolve8</t>
  </si>
  <si>
    <t xml:space="preserve">        resultSheet.Cells(i + 1, 9).Value = Sheets("20 Year Term HR Intervention").Range("H222").Value</t>
  </si>
  <si>
    <t>Sub HRSolve8()</t>
  </si>
  <si>
    <t>Sub HRForAllAges9()</t>
  </si>
  <si>
    <t xml:space="preserve">        Call HRSolve9</t>
  </si>
  <si>
    <t xml:space="preserve">        resultSheet.Cells(i + 1, 10).Value = Sheets("20 Year Term HR Intervention").Range("H253").Value</t>
  </si>
  <si>
    <t>Sub HRSolve9()</t>
  </si>
  <si>
    <t>Sub HRForAllAges10()</t>
  </si>
  <si>
    <t xml:space="preserve">        Call HRSolve10</t>
  </si>
  <si>
    <t xml:space="preserve">        resultSheet.Cells(i + 1, 11).Value = Sheets("20 Year Term HR Intervention").Range("H284").Value</t>
  </si>
  <si>
    <t>Sub HRSolve10()</t>
  </si>
  <si>
    <t>Sub HRForAllAges11()</t>
  </si>
  <si>
    <t xml:space="preserve">        Call HRSolve11</t>
  </si>
  <si>
    <t xml:space="preserve">        resultSheet.Cells(i + 1, 12).Value = Sheets("20 Year Term HR Intervention").Range("H314").Value</t>
  </si>
  <si>
    <t>Sub HRSolve11()</t>
  </si>
  <si>
    <t>Sub HRForAllAges12()</t>
  </si>
  <si>
    <t xml:space="preserve">        Call HRSolve12</t>
  </si>
  <si>
    <t xml:space="preserve">        resultSheet.Cells(i + 1, 13).Value = Sheets("20 Year Term HR Intervention").Range("H344").Value</t>
  </si>
  <si>
    <t>Sub HRSolve12()</t>
  </si>
  <si>
    <t>Sub HRForAllAges13()</t>
  </si>
  <si>
    <t xml:space="preserve">        Call HRSolve13</t>
  </si>
  <si>
    <t xml:space="preserve">        resultSheet.Cells(i + 1, 14).Value = Sheets("20 Year Term HR Intervention").Range("H374").Value</t>
  </si>
  <si>
    <t>Sub HRSolve13()</t>
  </si>
  <si>
    <t>Sub HRForAllAges14()</t>
  </si>
  <si>
    <t xml:space="preserve">        Call HRSolve14</t>
  </si>
  <si>
    <t xml:space="preserve">        resultSheet.Cells(i + 1, 15).Value = Sheets("20 Year Term HR Intervention").Range("H404").Value</t>
  </si>
  <si>
    <t>Sub HRSolve14()</t>
  </si>
  <si>
    <t>Sub HRForAllAges15()</t>
  </si>
  <si>
    <t xml:space="preserve">        Call HRSolve15</t>
  </si>
  <si>
    <t xml:space="preserve">        resultSheet.Cells(i + 1, 16).Value = Sheets("20 Year Term HR Intervention").Range("H435").Value</t>
  </si>
  <si>
    <t>Sub HRSolve15()</t>
  </si>
  <si>
    <t xml:space="preserve">20-Year Term Insurance Moderate Risk Intervention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</si>
</sst>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#,##0.000000"/>
    <numFmt numFmtId="167" formatCode="0.000000"/>
    <numFmt numFmtId="168" formatCode="0.000"/>
    <numFmt numFmtId="169" formatCode="0.0000"/>
    <numFmt numFmtId="170" formatCode="0.00000"/>
    <numFmt numFmtId="171" formatCode="_(* #,##0.00000_);_(* \(#,##0.00000\);_(* &quot;-&quot;??_);_(@_)"/>
    <numFmt numFmtId="172" formatCode="_(* #,##0.0000000_);_(* \(#,##0.0000000\);_(* &quot;-&quot;??_);_(@_)"/>
    <numFmt numFmtId="173" formatCode="0.000000000"/>
    <numFmt numFmtId="174" formatCode="&quot;$&quot;#,##0.00"/>
    <numFmt numFmtId="175" formatCode="&quot;$&quot;#,##0.000000"/>
    <numFmt numFmtId="176" formatCode="&quot;$&quot;#,##0.0000000"/>
    <numFmt numFmtId="177" formatCode="0.0000000000"/>
    <numFmt numFmtId="178" formatCode="0.000000000000000000"/>
    <numFmt numFmtId="179" formatCode="0.0000000000000000000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color rgb="FF000000"/>
      <name val="Calibri Light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2"/>
      <scheme val="maj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Alignment="1"/>
    <xf numFmtId="0" fontId="0" fillId="0" borderId="0" xfId="0" applyAlignment="1">
      <alignment horizontal="left"/>
    </xf>
    <xf numFmtId="165" fontId="0" fillId="0" borderId="0" xfId="2" applyNumberFormat="1" applyFont="1" applyAlignment="1">
      <alignment horizontal="center"/>
    </xf>
    <xf numFmtId="166" fontId="0" fillId="0" borderId="0" xfId="2" applyNumberFormat="1" applyFont="1" applyAlignment="1">
      <alignment horizontal="center"/>
    </xf>
    <xf numFmtId="165" fontId="0" fillId="2" borderId="0" xfId="2" applyNumberFormat="1" applyFont="1" applyFill="1" applyAlignment="1">
      <alignment horizontal="center"/>
    </xf>
    <xf numFmtId="1" fontId="0" fillId="2" borderId="0" xfId="2" applyNumberFormat="1" applyFont="1" applyFill="1" applyAlignment="1">
      <alignment horizontal="center"/>
    </xf>
    <xf numFmtId="16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167" fontId="0" fillId="0" borderId="0" xfId="2" applyNumberFormat="1" applyFont="1" applyAlignment="1"/>
    <xf numFmtId="164" fontId="4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0" fontId="0" fillId="0" borderId="0" xfId="2" applyNumberFormat="1" applyFont="1" applyAlignment="1"/>
    <xf numFmtId="43" fontId="0" fillId="0" borderId="0" xfId="1" applyFont="1" applyAlignment="1"/>
    <xf numFmtId="0" fontId="0" fillId="5" borderId="0" xfId="0" applyFill="1" applyAlignment="1">
      <alignment horizontal="centerContinuous"/>
    </xf>
    <xf numFmtId="168" fontId="0" fillId="0" borderId="0" xfId="0" quotePrefix="1" applyNumberFormat="1"/>
    <xf numFmtId="166" fontId="0" fillId="0" borderId="0" xfId="0" applyNumberFormat="1"/>
    <xf numFmtId="167" fontId="0" fillId="0" borderId="0" xfId="0" applyNumberFormat="1"/>
    <xf numFmtId="1" fontId="0" fillId="0" borderId="0" xfId="0" quotePrefix="1" applyNumberFormat="1"/>
    <xf numFmtId="170" fontId="0" fillId="0" borderId="0" xfId="0" applyNumberFormat="1"/>
    <xf numFmtId="170" fontId="0" fillId="0" borderId="0" xfId="0" quotePrefix="1" applyNumberFormat="1"/>
    <xf numFmtId="170" fontId="0" fillId="3" borderId="0" xfId="0" applyNumberFormat="1" applyFill="1"/>
    <xf numFmtId="164" fontId="0" fillId="0" borderId="0" xfId="1" quotePrefix="1" applyNumberFormat="1" applyFont="1" applyAlignment="1"/>
    <xf numFmtId="43" fontId="0" fillId="2" borderId="0" xfId="1" applyFont="1" applyFill="1" applyAlignment="1"/>
    <xf numFmtId="43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/>
    <xf numFmtId="164" fontId="0" fillId="6" borderId="0" xfId="0" applyNumberFormat="1" applyFill="1"/>
    <xf numFmtId="8" fontId="6" fillId="0" borderId="0" xfId="0" applyNumberFormat="1" applyFont="1"/>
    <xf numFmtId="164" fontId="0" fillId="0" borderId="0" xfId="1" applyNumberFormat="1" applyFont="1" applyFill="1" applyAlignment="1"/>
    <xf numFmtId="0" fontId="1" fillId="4" borderId="0" xfId="0" applyFont="1" applyFill="1"/>
    <xf numFmtId="0" fontId="0" fillId="0" borderId="0" xfId="0" quotePrefix="1"/>
    <xf numFmtId="167" fontId="0" fillId="0" borderId="0" xfId="0" quotePrefix="1" applyNumberFormat="1"/>
    <xf numFmtId="0" fontId="6" fillId="0" borderId="0" xfId="2" applyNumberFormat="1" applyFont="1"/>
    <xf numFmtId="43" fontId="0" fillId="0" borderId="0" xfId="1" applyFont="1" applyFill="1" applyAlignment="1"/>
    <xf numFmtId="0" fontId="1" fillId="0" borderId="0" xfId="0" applyFont="1"/>
    <xf numFmtId="166" fontId="1" fillId="0" borderId="0" xfId="2" applyNumberFormat="1" applyFont="1" applyAlignment="1">
      <alignment horizontal="center"/>
    </xf>
    <xf numFmtId="9" fontId="1" fillId="4" borderId="0" xfId="2" applyFont="1" applyFill="1" applyAlignment="1">
      <alignment horizontal="center"/>
    </xf>
    <xf numFmtId="172" fontId="0" fillId="6" borderId="0" xfId="0" applyNumberFormat="1" applyFill="1"/>
    <xf numFmtId="43" fontId="0" fillId="0" borderId="0" xfId="0" applyNumberFormat="1"/>
    <xf numFmtId="0" fontId="4" fillId="0" borderId="0" xfId="2" applyNumberFormat="1" applyFont="1"/>
    <xf numFmtId="171" fontId="4" fillId="0" borderId="0" xfId="0" applyNumberFormat="1" applyFont="1"/>
    <xf numFmtId="173" fontId="0" fillId="3" borderId="0" xfId="0" applyNumberFormat="1" applyFill="1"/>
    <xf numFmtId="173" fontId="0" fillId="0" borderId="0" xfId="0" quotePrefix="1" applyNumberFormat="1"/>
    <xf numFmtId="0" fontId="7" fillId="0" borderId="0" xfId="0" applyFont="1"/>
    <xf numFmtId="0" fontId="8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66" fontId="1" fillId="0" borderId="0" xfId="2" applyNumberFormat="1" applyFont="1" applyAlignment="1">
      <alignment horizontal="center" wrapText="1"/>
    </xf>
    <xf numFmtId="0" fontId="8" fillId="0" borderId="0" xfId="0" applyFont="1" applyAlignment="1">
      <alignment wrapText="1"/>
    </xf>
    <xf numFmtId="169" fontId="0" fillId="0" borderId="0" xfId="0" applyNumberFormat="1" applyAlignment="1">
      <alignment wrapText="1"/>
    </xf>
    <xf numFmtId="0" fontId="9" fillId="6" borderId="0" xfId="0" applyFont="1" applyFill="1" applyAlignment="1">
      <alignment horizontal="center"/>
    </xf>
    <xf numFmtId="174" fontId="0" fillId="0" borderId="0" xfId="0" applyNumberFormat="1"/>
    <xf numFmtId="0" fontId="10" fillId="0" borderId="0" xfId="0" applyFont="1"/>
    <xf numFmtId="174" fontId="1" fillId="0" borderId="0" xfId="0" applyNumberFormat="1" applyFont="1"/>
    <xf numFmtId="175" fontId="0" fillId="0" borderId="0" xfId="0" applyNumberFormat="1"/>
    <xf numFmtId="176" fontId="0" fillId="0" borderId="0" xfId="0" applyNumberFormat="1"/>
    <xf numFmtId="16" fontId="1" fillId="3" borderId="0" xfId="0" quotePrefix="1" applyNumberFormat="1" applyFont="1" applyFill="1" applyAlignment="1">
      <alignment horizontal="center"/>
    </xf>
    <xf numFmtId="0" fontId="0" fillId="3" borderId="0" xfId="0" quotePrefix="1" applyFill="1" applyAlignment="1">
      <alignment horizontal="center"/>
    </xf>
    <xf numFmtId="1" fontId="1" fillId="2" borderId="0" xfId="2" applyNumberFormat="1" applyFont="1" applyFill="1" applyAlignment="1">
      <alignment horizontal="center"/>
    </xf>
    <xf numFmtId="169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168" fontId="1" fillId="0" borderId="0" xfId="0" quotePrefix="1" applyNumberFormat="1" applyFont="1"/>
    <xf numFmtId="165" fontId="1" fillId="3" borderId="0" xfId="2" applyNumberFormat="1" applyFont="1" applyFill="1" applyAlignment="1">
      <alignment horizontal="center"/>
    </xf>
    <xf numFmtId="164" fontId="1" fillId="4" borderId="0" xfId="1" applyNumberFormat="1" applyFont="1" applyFill="1" applyAlignment="1">
      <alignment horizontal="center"/>
    </xf>
    <xf numFmtId="0" fontId="1" fillId="3" borderId="0" xfId="0" applyFont="1" applyFill="1" applyAlignment="1">
      <alignment horizontal="left"/>
    </xf>
    <xf numFmtId="1" fontId="1" fillId="0" borderId="0" xfId="0" quotePrefix="1" applyNumberFormat="1" applyFont="1" applyAlignment="1">
      <alignment horizontal="center"/>
    </xf>
    <xf numFmtId="177" fontId="0" fillId="0" borderId="0" xfId="0" quotePrefix="1" applyNumberFormat="1"/>
    <xf numFmtId="178" fontId="0" fillId="0" borderId="0" xfId="0" quotePrefix="1" applyNumberFormat="1"/>
    <xf numFmtId="179" fontId="0" fillId="0" borderId="0" xfId="0" quotePrefix="1" applyNumberFormat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sw-my.sharepoint.com/personal/z5362944_ad_unsw_edu_au/Documents/2024%20Trimester%201/ACTL%204001%20Actuarial%20Theory%20and%20Practice%20A/Group%20Project/Wallaby%20Consulting/Coding%20and%20Modelling/Pricing%20and%20Cost/Intervention%20Modelling.xlsx" TargetMode="External"/><Relationship Id="rId2" Type="http://schemas.microsoft.com/office/2019/04/relationships/externalLinkLongPath" Target="/personal/z5362944_ad_unsw_edu_au/Documents/2024%20Trimester%201/ACTL%204001%20Actuarial%20Theory%20and%20Practice%20A/Group%20Project/Wallaby%20Consulting/Coding%20and%20Modelling/Pricing%20and%20Cost/Intervention%20Modelling.xlsx?2B7845B8" TargetMode="External"/><Relationship Id="rId1" Type="http://schemas.openxmlformats.org/officeDocument/2006/relationships/externalLinkPath" Target="file:///2B7845B8/Intervention%20Model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Interventions"/>
      <sheetName val="Intervention Costs"/>
      <sheetName val="cost_sensitivities"/>
      <sheetName val="Premium Calc (Base)"/>
      <sheetName val="Premium Calc Exp. Loaded (Base)"/>
      <sheetName val="Mortality (No Interventions)"/>
      <sheetName val="Mortality (No Interventions) L"/>
      <sheetName val="Mortality (No Interventions) H"/>
      <sheetName val="Mortality (Interventions)"/>
      <sheetName val="Mortality (Interventions) L"/>
      <sheetName val="Mortality (Interventions) H"/>
      <sheetName val="Premium Calc (Interventions)"/>
      <sheetName val="Mortality"/>
      <sheetName val="inflation"/>
      <sheetName val="Inforce projections"/>
      <sheetName val="Age distribution"/>
      <sheetName val="Interest rate"/>
      <sheetName val="Amelia Interest Rate Forecast"/>
      <sheetName val="Lapse Rates"/>
      <sheetName val="underwriting nala"/>
      <sheetName val="Age by Underwriting Class"/>
    </sheetNames>
    <sheetDataSet>
      <sheetData sheetId="0"/>
      <sheetData sheetId="1"/>
      <sheetData sheetId="2">
        <row r="75">
          <cell r="M75">
            <v>-544.68181818181813</v>
          </cell>
        </row>
      </sheetData>
      <sheetData sheetId="3"/>
      <sheetData sheetId="4"/>
      <sheetData sheetId="5"/>
      <sheetData sheetId="6">
        <row r="10">
          <cell r="B10">
            <v>1</v>
          </cell>
          <cell r="C10">
            <v>3.5467709367217283E-3</v>
          </cell>
          <cell r="D10">
            <v>1</v>
          </cell>
          <cell r="E10">
            <v>3.5467709367217283E-3</v>
          </cell>
          <cell r="F10">
            <v>10000</v>
          </cell>
          <cell r="G10">
            <v>1</v>
          </cell>
          <cell r="H10">
            <v>3.5467709367217283E-3</v>
          </cell>
          <cell r="I10">
            <v>10000</v>
          </cell>
          <cell r="J10">
            <v>1</v>
          </cell>
          <cell r="K10">
            <v>3.5467709367217283E-3</v>
          </cell>
          <cell r="L10">
            <v>10000</v>
          </cell>
          <cell r="M10">
            <v>1</v>
          </cell>
          <cell r="N10">
            <v>3.5467709367217283E-3</v>
          </cell>
          <cell r="O10">
            <v>10000</v>
          </cell>
        </row>
        <row r="11">
          <cell r="B11">
            <v>2</v>
          </cell>
          <cell r="C11">
            <v>3.3729701321473949E-4</v>
          </cell>
          <cell r="D11">
            <v>1</v>
          </cell>
          <cell r="E11">
            <v>3.3729701321473949E-4</v>
          </cell>
          <cell r="F11">
            <v>9996.6270298678519</v>
          </cell>
          <cell r="G11">
            <v>1</v>
          </cell>
          <cell r="H11">
            <v>3.3729701321473949E-4</v>
          </cell>
          <cell r="I11">
            <v>9996.6270298678519</v>
          </cell>
          <cell r="J11">
            <v>1</v>
          </cell>
          <cell r="K11">
            <v>3.3729701321473949E-4</v>
          </cell>
          <cell r="L11">
            <v>9996.6270298678519</v>
          </cell>
          <cell r="M11">
            <v>1</v>
          </cell>
          <cell r="N11">
            <v>3.3729701321473949E-4</v>
          </cell>
          <cell r="O11">
            <v>9996.6270298678519</v>
          </cell>
        </row>
        <row r="12">
          <cell r="B12">
            <v>3</v>
          </cell>
          <cell r="C12">
            <v>2.4023107547649304E-4</v>
          </cell>
          <cell r="D12">
            <v>1</v>
          </cell>
          <cell r="E12">
            <v>2.4023107547649304E-4</v>
          </cell>
          <cell r="F12">
            <v>9994.2255294053302</v>
          </cell>
          <cell r="G12">
            <v>1</v>
          </cell>
          <cell r="H12">
            <v>2.4023107547649304E-4</v>
          </cell>
          <cell r="I12">
            <v>9994.2255294053302</v>
          </cell>
          <cell r="J12">
            <v>1</v>
          </cell>
          <cell r="K12">
            <v>2.4023107547649304E-4</v>
          </cell>
          <cell r="L12">
            <v>9994.2255294053302</v>
          </cell>
          <cell r="M12">
            <v>1</v>
          </cell>
          <cell r="N12">
            <v>2.4023107547649304E-4</v>
          </cell>
          <cell r="O12">
            <v>9994.2255294053302</v>
          </cell>
        </row>
        <row r="13">
          <cell r="B13">
            <v>4</v>
          </cell>
          <cell r="C13">
            <v>1.8043713926302416E-4</v>
          </cell>
          <cell r="D13">
            <v>1</v>
          </cell>
          <cell r="E13">
            <v>1.8043713926302416E-4</v>
          </cell>
          <cell r="F13">
            <v>9992.422199941655</v>
          </cell>
          <cell r="G13">
            <v>1</v>
          </cell>
          <cell r="H13">
            <v>1.8043713926302416E-4</v>
          </cell>
          <cell r="I13">
            <v>9992.422199941655</v>
          </cell>
          <cell r="J13">
            <v>1</v>
          </cell>
          <cell r="K13">
            <v>1.8043713926302416E-4</v>
          </cell>
          <cell r="L13">
            <v>9992.422199941655</v>
          </cell>
          <cell r="M13">
            <v>1</v>
          </cell>
          <cell r="N13">
            <v>1.8043713926302416E-4</v>
          </cell>
          <cell r="O13">
            <v>9992.422199941655</v>
          </cell>
        </row>
        <row r="14">
          <cell r="B14">
            <v>5</v>
          </cell>
          <cell r="C14">
            <v>1.5766389199491741E-4</v>
          </cell>
          <cell r="D14">
            <v>1</v>
          </cell>
          <cell r="E14">
            <v>1.5766389199491741E-4</v>
          </cell>
          <cell r="F14">
            <v>9990.8467557671556</v>
          </cell>
          <cell r="G14">
            <v>1</v>
          </cell>
          <cell r="H14">
            <v>1.5766389199491741E-4</v>
          </cell>
          <cell r="I14">
            <v>9990.8467557671556</v>
          </cell>
          <cell r="J14">
            <v>1</v>
          </cell>
          <cell r="K14">
            <v>1.5766389199491741E-4</v>
          </cell>
          <cell r="L14">
            <v>9990.8467557671556</v>
          </cell>
          <cell r="M14">
            <v>1</v>
          </cell>
          <cell r="N14">
            <v>1.5766389199491741E-4</v>
          </cell>
          <cell r="O14">
            <v>9990.8467557671556</v>
          </cell>
        </row>
        <row r="15">
          <cell r="B15">
            <v>6</v>
          </cell>
          <cell r="C15">
            <v>1.474379697585769E-4</v>
          </cell>
          <cell r="D15">
            <v>1</v>
          </cell>
          <cell r="E15">
            <v>1.474379697585769E-4</v>
          </cell>
          <cell r="F15">
            <v>9989.3737256053155</v>
          </cell>
          <cell r="G15">
            <v>1</v>
          </cell>
          <cell r="H15">
            <v>1.474379697585769E-4</v>
          </cell>
          <cell r="I15">
            <v>9989.3737256053155</v>
          </cell>
          <cell r="J15">
            <v>1</v>
          </cell>
          <cell r="K15">
            <v>1.474379697585769E-4</v>
          </cell>
          <cell r="L15">
            <v>9989.3737256053155</v>
          </cell>
          <cell r="M15">
            <v>1</v>
          </cell>
          <cell r="N15">
            <v>1.474379697585769E-4</v>
          </cell>
          <cell r="O15">
            <v>9989.3737256053155</v>
          </cell>
        </row>
        <row r="16">
          <cell r="B16">
            <v>7</v>
          </cell>
          <cell r="C16">
            <v>1.3814060864040663E-4</v>
          </cell>
          <cell r="D16">
            <v>1</v>
          </cell>
          <cell r="E16">
            <v>1.3814060864040663E-4</v>
          </cell>
          <cell r="F16">
            <v>9987.9937874389234</v>
          </cell>
          <cell r="G16">
            <v>1</v>
          </cell>
          <cell r="H16">
            <v>1.3814060864040663E-4</v>
          </cell>
          <cell r="I16">
            <v>9987.9937874389234</v>
          </cell>
          <cell r="J16">
            <v>1</v>
          </cell>
          <cell r="K16">
            <v>1.3814060864040663E-4</v>
          </cell>
          <cell r="L16">
            <v>9987.9937874389234</v>
          </cell>
          <cell r="M16">
            <v>1</v>
          </cell>
          <cell r="N16">
            <v>1.3814060864040663E-4</v>
          </cell>
          <cell r="O16">
            <v>9987.9937874389234</v>
          </cell>
        </row>
        <row r="17">
          <cell r="B17">
            <v>8</v>
          </cell>
          <cell r="C17">
            <v>1.2860488919949175E-4</v>
          </cell>
          <cell r="D17">
            <v>1</v>
          </cell>
          <cell r="E17">
            <v>1.2860488919949175E-4</v>
          </cell>
          <cell r="F17">
            <v>9986.7092826045646</v>
          </cell>
          <cell r="G17">
            <v>1</v>
          </cell>
          <cell r="H17">
            <v>1.2860488919949175E-4</v>
          </cell>
          <cell r="I17">
            <v>9986.7092826045646</v>
          </cell>
          <cell r="J17">
            <v>1</v>
          </cell>
          <cell r="K17">
            <v>1.2860488919949175E-4</v>
          </cell>
          <cell r="L17">
            <v>9986.7092826045646</v>
          </cell>
          <cell r="M17">
            <v>1</v>
          </cell>
          <cell r="N17">
            <v>1.2860488919949175E-4</v>
          </cell>
          <cell r="O17">
            <v>9986.7092826045646</v>
          </cell>
        </row>
        <row r="18">
          <cell r="B18">
            <v>9</v>
          </cell>
          <cell r="C18">
            <v>1.2627726836086407E-4</v>
          </cell>
          <cell r="D18">
            <v>1</v>
          </cell>
          <cell r="E18">
            <v>1.2627726836086407E-4</v>
          </cell>
          <cell r="F18">
            <v>9985.4481882364435</v>
          </cell>
          <cell r="G18">
            <v>1</v>
          </cell>
          <cell r="H18">
            <v>1.2627726836086407E-4</v>
          </cell>
          <cell r="I18">
            <v>9985.4481882364435</v>
          </cell>
          <cell r="J18">
            <v>1</v>
          </cell>
          <cell r="K18">
            <v>1.2627726836086407E-4</v>
          </cell>
          <cell r="L18">
            <v>9985.4481882364435</v>
          </cell>
          <cell r="M18">
            <v>1</v>
          </cell>
          <cell r="N18">
            <v>1.2627726836086407E-4</v>
          </cell>
          <cell r="O18">
            <v>9985.4481882364435</v>
          </cell>
        </row>
        <row r="19">
          <cell r="B19">
            <v>10</v>
          </cell>
          <cell r="C19">
            <v>1.2500360584498095E-4</v>
          </cell>
          <cell r="D19">
            <v>1</v>
          </cell>
          <cell r="E19">
            <v>1.2500360584498095E-4</v>
          </cell>
          <cell r="F19">
            <v>9984.1999712069355</v>
          </cell>
          <cell r="G19">
            <v>1</v>
          </cell>
          <cell r="H19">
            <v>1.2500360584498095E-4</v>
          </cell>
          <cell r="I19">
            <v>9984.1999712069355</v>
          </cell>
          <cell r="J19">
            <v>1</v>
          </cell>
          <cell r="K19">
            <v>1.2500360584498095E-4</v>
          </cell>
          <cell r="L19">
            <v>9984.1999712069355</v>
          </cell>
          <cell r="M19">
            <v>1</v>
          </cell>
          <cell r="N19">
            <v>1.2500360584498095E-4</v>
          </cell>
          <cell r="O19">
            <v>9984.1999712069355</v>
          </cell>
        </row>
        <row r="20">
          <cell r="B20">
            <v>11</v>
          </cell>
          <cell r="C20">
            <v>1.3696678500635325E-4</v>
          </cell>
          <cell r="D20">
            <v>1</v>
          </cell>
          <cell r="E20">
            <v>1.3696678500635325E-4</v>
          </cell>
          <cell r="F20">
            <v>9982.8324674360192</v>
          </cell>
          <cell r="G20">
            <v>1</v>
          </cell>
          <cell r="H20">
            <v>1.3696678500635325E-4</v>
          </cell>
          <cell r="I20">
            <v>9982.8324674360192</v>
          </cell>
          <cell r="J20">
            <v>1</v>
          </cell>
          <cell r="K20">
            <v>1.3696678500635325E-4</v>
          </cell>
          <cell r="L20">
            <v>9982.8324674360192</v>
          </cell>
          <cell r="M20">
            <v>1</v>
          </cell>
          <cell r="N20">
            <v>1.3696678500635325E-4</v>
          </cell>
          <cell r="O20">
            <v>9982.8324674360192</v>
          </cell>
        </row>
        <row r="21">
          <cell r="B21">
            <v>12</v>
          </cell>
          <cell r="C21">
            <v>1.4521640584498093E-4</v>
          </cell>
          <cell r="D21">
            <v>1</v>
          </cell>
          <cell r="E21">
            <v>1.4521640584498093E-4</v>
          </cell>
          <cell r="F21">
            <v>9981.3827963849453</v>
          </cell>
          <cell r="G21">
            <v>1</v>
          </cell>
          <cell r="H21">
            <v>1.4521640584498093E-4</v>
          </cell>
          <cell r="I21">
            <v>9981.3827963849453</v>
          </cell>
          <cell r="J21">
            <v>1</v>
          </cell>
          <cell r="K21">
            <v>1.4521640584498093E-4</v>
          </cell>
          <cell r="L21">
            <v>9981.3827963849453</v>
          </cell>
          <cell r="M21">
            <v>1</v>
          </cell>
          <cell r="N21">
            <v>1.4521640584498093E-4</v>
          </cell>
          <cell r="O21">
            <v>9981.3827963849453</v>
          </cell>
        </row>
        <row r="22">
          <cell r="B22">
            <v>13</v>
          </cell>
          <cell r="C22">
            <v>1.6118866836086404E-4</v>
          </cell>
          <cell r="D22">
            <v>1</v>
          </cell>
          <cell r="E22">
            <v>1.6118866836086404E-4</v>
          </cell>
          <cell r="F22">
            <v>9979.7739105835954</v>
          </cell>
          <cell r="G22">
            <v>1</v>
          </cell>
          <cell r="H22">
            <v>1.6118866836086404E-4</v>
          </cell>
          <cell r="I22">
            <v>9979.7739105835954</v>
          </cell>
          <cell r="J22">
            <v>1</v>
          </cell>
          <cell r="K22">
            <v>1.6118866836086404E-4</v>
          </cell>
          <cell r="L22">
            <v>9979.7739105835954</v>
          </cell>
          <cell r="M22">
            <v>1</v>
          </cell>
          <cell r="N22">
            <v>1.6118866836086404E-4</v>
          </cell>
          <cell r="O22">
            <v>9979.7739105835954</v>
          </cell>
        </row>
        <row r="23">
          <cell r="B23">
            <v>14</v>
          </cell>
          <cell r="C23">
            <v>1.8100057255400254E-4</v>
          </cell>
          <cell r="D23">
            <v>1</v>
          </cell>
          <cell r="E23">
            <v>1.8100057255400254E-4</v>
          </cell>
          <cell r="F23">
            <v>9977.9675657918197</v>
          </cell>
          <cell r="G23">
            <v>1</v>
          </cell>
          <cell r="H23">
            <v>1.8100057255400254E-4</v>
          </cell>
          <cell r="I23">
            <v>9977.9675657918197</v>
          </cell>
          <cell r="J23">
            <v>1</v>
          </cell>
          <cell r="K23">
            <v>1.8100057255400254E-4</v>
          </cell>
          <cell r="L23">
            <v>9977.9675657918197</v>
          </cell>
          <cell r="M23">
            <v>1</v>
          </cell>
          <cell r="N23">
            <v>1.8100057255400254E-4</v>
          </cell>
          <cell r="O23">
            <v>9977.9675657918197</v>
          </cell>
        </row>
        <row r="24">
          <cell r="B24">
            <v>15</v>
          </cell>
          <cell r="C24">
            <v>2.1694796289707752E-4</v>
          </cell>
          <cell r="D24">
            <v>1</v>
          </cell>
          <cell r="E24">
            <v>2.1694796289707752E-4</v>
          </cell>
          <cell r="F24">
            <v>9975.8028660545679</v>
          </cell>
          <cell r="G24">
            <v>1</v>
          </cell>
          <cell r="H24">
            <v>2.1694796289707752E-4</v>
          </cell>
          <cell r="I24">
            <v>9975.8028660545679</v>
          </cell>
          <cell r="J24">
            <v>1</v>
          </cell>
          <cell r="K24">
            <v>2.1694796289707752E-4</v>
          </cell>
          <cell r="L24">
            <v>9975.8028660545679</v>
          </cell>
          <cell r="M24">
            <v>1</v>
          </cell>
          <cell r="N24">
            <v>2.1694796289707752E-4</v>
          </cell>
          <cell r="O24">
            <v>9975.8028660545679</v>
          </cell>
        </row>
        <row r="25">
          <cell r="B25">
            <v>16</v>
          </cell>
          <cell r="C25">
            <v>2.6258807827191869E-4</v>
          </cell>
          <cell r="D25">
            <v>1</v>
          </cell>
          <cell r="E25">
            <v>2.6258807827191869E-4</v>
          </cell>
          <cell r="F25">
            <v>9973.1833391507516</v>
          </cell>
          <cell r="G25">
            <v>1</v>
          </cell>
          <cell r="H25">
            <v>2.6258807827191869E-4</v>
          </cell>
          <cell r="I25">
            <v>9973.1833391507516</v>
          </cell>
          <cell r="J25">
            <v>1</v>
          </cell>
          <cell r="K25">
            <v>2.6258807827191869E-4</v>
          </cell>
          <cell r="L25">
            <v>9973.1833391507516</v>
          </cell>
          <cell r="M25">
            <v>1</v>
          </cell>
          <cell r="N25">
            <v>2.6258807827191869E-4</v>
          </cell>
          <cell r="O25">
            <v>9973.1833391507516</v>
          </cell>
        </row>
        <row r="26">
          <cell r="B26">
            <v>17</v>
          </cell>
          <cell r="C26">
            <v>3.1455799364675985E-4</v>
          </cell>
          <cell r="D26">
            <v>1</v>
          </cell>
          <cell r="E26">
            <v>3.1455799364675985E-4</v>
          </cell>
          <cell r="F26">
            <v>9970.0461946093164</v>
          </cell>
          <cell r="G26">
            <v>1</v>
          </cell>
          <cell r="H26">
            <v>3.1455799364675985E-4</v>
          </cell>
          <cell r="I26">
            <v>9970.0461946093164</v>
          </cell>
          <cell r="J26">
            <v>1</v>
          </cell>
          <cell r="K26">
            <v>3.1455799364675985E-4</v>
          </cell>
          <cell r="L26">
            <v>9970.0461946093164</v>
          </cell>
          <cell r="M26">
            <v>1</v>
          </cell>
          <cell r="N26">
            <v>3.1455799364675985E-4</v>
          </cell>
          <cell r="O26">
            <v>9970.0461946093164</v>
          </cell>
        </row>
        <row r="27">
          <cell r="B27">
            <v>18</v>
          </cell>
          <cell r="C27">
            <v>3.7621994790343078E-4</v>
          </cell>
          <cell r="D27">
            <v>1</v>
          </cell>
          <cell r="E27">
            <v>3.7621994790343078E-4</v>
          </cell>
          <cell r="F27">
            <v>9966.2952643493863</v>
          </cell>
          <cell r="G27">
            <v>1</v>
          </cell>
          <cell r="H27">
            <v>3.7621994790343078E-4</v>
          </cell>
          <cell r="I27">
            <v>9966.2952643493863</v>
          </cell>
          <cell r="J27">
            <v>1</v>
          </cell>
          <cell r="K27">
            <v>3.7621994790343078E-4</v>
          </cell>
          <cell r="L27">
            <v>9966.2952643493863</v>
          </cell>
          <cell r="M27">
            <v>1</v>
          </cell>
          <cell r="N27">
            <v>3.7621994790343078E-4</v>
          </cell>
          <cell r="O27">
            <v>9966.2952643493863</v>
          </cell>
        </row>
        <row r="28">
          <cell r="B28">
            <v>19</v>
          </cell>
          <cell r="C28">
            <v>4.2354015349428209E-4</v>
          </cell>
          <cell r="D28">
            <v>0.95407728999999997</v>
          </cell>
          <cell r="E28">
            <v>4.0409004185200869E-4</v>
          </cell>
          <cell r="F28">
            <v>9962.2679836789048</v>
          </cell>
          <cell r="G28">
            <v>0.95802144999999994</v>
          </cell>
          <cell r="H28">
            <v>4.0576055198381469E-4</v>
          </cell>
          <cell r="I28">
            <v>9962.2513348816901</v>
          </cell>
          <cell r="J28">
            <v>1.0391375</v>
          </cell>
          <cell r="K28">
            <v>4.4011645625166459E-4</v>
          </cell>
          <cell r="L28">
            <v>9961.908933795683</v>
          </cell>
          <cell r="M28">
            <v>1.0495774</v>
          </cell>
          <cell r="N28">
            <v>4.4453817310012952E-4</v>
          </cell>
          <cell r="O28">
            <v>9961.8648656599962</v>
          </cell>
        </row>
        <row r="29">
          <cell r="B29">
            <v>20</v>
          </cell>
          <cell r="C29">
            <v>4.5942347293519695E-4</v>
          </cell>
          <cell r="D29">
            <v>0.90815458000000004</v>
          </cell>
          <cell r="E29">
            <v>4.1722753110560518E-4</v>
          </cell>
          <cell r="F29">
            <v>9958.1114512038621</v>
          </cell>
          <cell r="G29">
            <v>0.91604289999999999</v>
          </cell>
          <cell r="H29">
            <v>4.2085161047562933E-4</v>
          </cell>
          <cell r="I29">
            <v>9958.0587053634426</v>
          </cell>
          <cell r="J29">
            <v>1.0782750000000001</v>
          </cell>
          <cell r="K29">
            <v>4.9538484527919958E-4</v>
          </cell>
          <cell r="L29">
            <v>9956.9739550798295</v>
          </cell>
          <cell r="M29">
            <v>1.0991548</v>
          </cell>
          <cell r="N29">
            <v>5.0497751550939178E-4</v>
          </cell>
          <cell r="O29">
            <v>9956.8343478902952</v>
          </cell>
        </row>
        <row r="30">
          <cell r="B30">
            <v>21</v>
          </cell>
          <cell r="C30">
            <v>4.9583377153748407E-4</v>
          </cell>
          <cell r="D30">
            <v>0.86223187000000001</v>
          </cell>
          <cell r="E30">
            <v>4.2752368004191765E-4</v>
          </cell>
          <cell r="F30">
            <v>9953.8541227499754</v>
          </cell>
          <cell r="G30">
            <v>0.87406435000000005</v>
          </cell>
          <cell r="H30">
            <v>4.3339062322695954E-4</v>
          </cell>
          <cell r="I30">
            <v>9953.7429760949944</v>
          </cell>
          <cell r="J30">
            <v>1.1174125000000001</v>
          </cell>
          <cell r="K30">
            <v>5.5405085423812896E-4</v>
          </cell>
          <cell r="L30">
            <v>9951.4572851543908</v>
          </cell>
          <cell r="M30">
            <v>1.1487322</v>
          </cell>
          <cell r="N30">
            <v>5.6958021921255141E-4</v>
          </cell>
          <cell r="O30">
            <v>9951.1631319997596</v>
          </cell>
        </row>
        <row r="31">
          <cell r="B31">
            <v>22</v>
          </cell>
          <cell r="C31">
            <v>5.2075138958068614E-4</v>
          </cell>
          <cell r="D31">
            <v>0.81630916000000009</v>
          </cell>
          <cell r="E31">
            <v>4.2509412939744268E-4</v>
          </cell>
          <cell r="F31">
            <v>9949.6227977975159</v>
          </cell>
          <cell r="G31">
            <v>0.83208579999999999</v>
          </cell>
          <cell r="H31">
            <v>4.3330983660035691E-4</v>
          </cell>
          <cell r="I31">
            <v>9949.429921352461</v>
          </cell>
          <cell r="J31">
            <v>1.1565500000000002</v>
          </cell>
          <cell r="K31">
            <v>6.0227501961954263E-4</v>
          </cell>
          <cell r="L31">
            <v>9945.4637710227325</v>
          </cell>
          <cell r="M31">
            <v>1.1983096</v>
          </cell>
          <cell r="N31">
            <v>6.240213893478762E-4</v>
          </cell>
          <cell r="O31">
            <v>9944.9533933565017</v>
          </cell>
        </row>
        <row r="32">
          <cell r="B32">
            <v>23</v>
          </cell>
          <cell r="C32">
            <v>5.4044964650571791E-4</v>
          </cell>
          <cell r="D32">
            <v>0.77038645000000006</v>
          </cell>
          <cell r="E32">
            <v>4.1635508457529494E-4</v>
          </cell>
          <cell r="F32">
            <v>9945.4802217560464</v>
          </cell>
          <cell r="G32">
            <v>0.79010724999999993</v>
          </cell>
          <cell r="H32">
            <v>4.2701318396410487E-4</v>
          </cell>
          <cell r="I32">
            <v>9945.181383603116</v>
          </cell>
          <cell r="J32">
            <v>1.1956875</v>
          </cell>
          <cell r="K32">
            <v>6.4620888670630561E-4</v>
          </cell>
          <cell r="L32">
            <v>9939.0369239514821</v>
          </cell>
          <cell r="M32">
            <v>1.247887</v>
          </cell>
          <cell r="N32">
            <v>6.7442008802908078E-4</v>
          </cell>
          <cell r="O32">
            <v>9938.2463170135088</v>
          </cell>
        </row>
        <row r="33">
          <cell r="B33">
            <v>24</v>
          </cell>
          <cell r="C33">
            <v>5.4255756315120713E-4</v>
          </cell>
          <cell r="D33">
            <v>0.72446374000000002</v>
          </cell>
          <cell r="E33">
            <v>3.9306328136580969E-4</v>
          </cell>
          <cell r="F33">
            <v>9941.571018665325</v>
          </cell>
          <cell r="G33">
            <v>0.74812869999999998</v>
          </cell>
          <cell r="H33">
            <v>4.0590288439548049E-4</v>
          </cell>
          <cell r="I33">
            <v>9941.1446057936755</v>
          </cell>
          <cell r="J33">
            <v>1.2348250000000001</v>
          </cell>
          <cell r="K33">
            <v>6.6996364291818937E-4</v>
          </cell>
          <cell r="L33">
            <v>9932.3781305668126</v>
          </cell>
          <cell r="M33">
            <v>1.2974644</v>
          </cell>
          <cell r="N33">
            <v>7.0394912313944302E-4</v>
          </cell>
          <cell r="O33">
            <v>9931.250297233104</v>
          </cell>
        </row>
        <row r="34">
          <cell r="B34">
            <v>25</v>
          </cell>
          <cell r="C34">
            <v>5.4536811867852606E-4</v>
          </cell>
          <cell r="D34">
            <v>0.6785410300000001</v>
          </cell>
          <cell r="E34">
            <v>3.7005464497728938E-4</v>
          </cell>
          <cell r="F34">
            <v>9937.8920941314955</v>
          </cell>
          <cell r="G34">
            <v>0.70615015000000003</v>
          </cell>
          <cell r="H34">
            <v>3.8511177881005897E-4</v>
          </cell>
          <cell r="I34">
            <v>9937.3161539111297</v>
          </cell>
          <cell r="J34">
            <v>1.2739625000000001</v>
          </cell>
          <cell r="K34">
            <v>6.9477853189199178E-4</v>
          </cell>
          <cell r="L34">
            <v>9925.4773274710606</v>
          </cell>
          <cell r="M34">
            <v>1.3470418</v>
          </cell>
          <cell r="N34">
            <v>7.346336522473353E-4</v>
          </cell>
          <cell r="O34">
            <v>9923.9544665558642</v>
          </cell>
        </row>
        <row r="35">
          <cell r="B35">
            <v>26</v>
          </cell>
          <cell r="C35">
            <v>5.558572714104193E-4</v>
          </cell>
          <cell r="D35">
            <v>0.63261832000000007</v>
          </cell>
          <cell r="E35">
            <v>3.5164549319944351E-4</v>
          </cell>
          <cell r="F35">
            <v>9934.3974791646924</v>
          </cell>
          <cell r="G35">
            <v>0.66417159999999997</v>
          </cell>
          <cell r="H35">
            <v>3.6918461332429244E-4</v>
          </cell>
          <cell r="I35">
            <v>9933.6474496893679</v>
          </cell>
          <cell r="J35">
            <v>1.3131000000000002</v>
          </cell>
          <cell r="K35">
            <v>7.2989618308902165E-4</v>
          </cell>
          <cell r="L35">
            <v>9918.2327594544022</v>
          </cell>
          <cell r="M35">
            <v>1.3966191999999999</v>
          </cell>
          <cell r="N35">
            <v>7.7632093771140261E-4</v>
          </cell>
          <cell r="O35">
            <v>9916.250292918583</v>
          </cell>
        </row>
        <row r="36">
          <cell r="B36">
            <v>27</v>
          </cell>
          <cell r="C36">
            <v>5.6823515476493009E-4</v>
          </cell>
          <cell r="D36">
            <v>0.63261832000000007</v>
          </cell>
          <cell r="E36">
            <v>3.594759689723301E-4</v>
          </cell>
          <cell r="F36">
            <v>9930.8263020047125</v>
          </cell>
          <cell r="G36">
            <v>0.66417159999999997</v>
          </cell>
          <cell r="H36">
            <v>3.774056519164712E-4</v>
          </cell>
          <cell r="I36">
            <v>9929.898434997709</v>
          </cell>
          <cell r="J36">
            <v>1.3131000000000002</v>
          </cell>
          <cell r="K36">
            <v>7.4614958172182977E-4</v>
          </cell>
          <cell r="L36">
            <v>9910.832274229515</v>
          </cell>
          <cell r="M36">
            <v>1.3966191999999999</v>
          </cell>
          <cell r="N36">
            <v>7.9360812725967286E-4</v>
          </cell>
          <cell r="O36">
            <v>9908.3806760941807</v>
          </cell>
        </row>
        <row r="37">
          <cell r="B37">
            <v>28</v>
          </cell>
          <cell r="C37">
            <v>5.8293444091486659E-4</v>
          </cell>
          <cell r="D37">
            <v>0.63261832000000007</v>
          </cell>
          <cell r="E37">
            <v>3.6877500668170218E-4</v>
          </cell>
          <cell r="F37">
            <v>9927.1640614688349</v>
          </cell>
          <cell r="G37">
            <v>0.66417159999999997</v>
          </cell>
          <cell r="H37">
            <v>3.8716850031753238E-4</v>
          </cell>
          <cell r="I37">
            <v>9926.0538911123258</v>
          </cell>
          <cell r="J37">
            <v>1.3131000000000002</v>
          </cell>
          <cell r="K37">
            <v>7.6545121436531142E-4</v>
          </cell>
          <cell r="L37">
            <v>9903.2460156298348</v>
          </cell>
          <cell r="M37">
            <v>1.3966191999999999</v>
          </cell>
          <cell r="N37">
            <v>8.1413743252296822E-4</v>
          </cell>
          <cell r="O37">
            <v>9900.313892490085</v>
          </cell>
        </row>
        <row r="38">
          <cell r="B38">
            <v>29</v>
          </cell>
          <cell r="C38">
            <v>5.9880064650571791E-4</v>
          </cell>
          <cell r="D38">
            <v>0.63261832000000007</v>
          </cell>
          <cell r="E38">
            <v>3.7881225900736115E-4</v>
          </cell>
          <cell r="F38">
            <v>9923.4035300251726</v>
          </cell>
          <cell r="G38">
            <v>0.66417159999999997</v>
          </cell>
          <cell r="H38">
            <v>3.9770638347073705E-4</v>
          </cell>
          <cell r="I38">
            <v>9922.1062361171571</v>
          </cell>
          <cell r="J38">
            <v>1.3131000000000002</v>
          </cell>
          <cell r="K38">
            <v>7.8628512892665826E-4</v>
          </cell>
          <cell r="L38">
            <v>9895.4592405596431</v>
          </cell>
          <cell r="M38">
            <v>1.3966191999999999</v>
          </cell>
          <cell r="N38">
            <v>8.3629647988229855E-4</v>
          </cell>
          <cell r="O38">
            <v>9892.0342948320667</v>
          </cell>
        </row>
        <row r="39">
          <cell r="B39">
            <v>30</v>
          </cell>
          <cell r="C39">
            <v>6.1932831181702667E-4</v>
          </cell>
          <cell r="D39">
            <v>0.63261832000000007</v>
          </cell>
          <cell r="E39">
            <v>3.9179843615012362E-4</v>
          </cell>
          <cell r="F39">
            <v>9919.515556040822</v>
          </cell>
          <cell r="G39">
            <v>0.66417159999999997</v>
          </cell>
          <cell r="H39">
            <v>4.113402757848135E-4</v>
          </cell>
          <cell r="I39">
            <v>9918.0248742016265</v>
          </cell>
          <cell r="J39">
            <v>1.3131000000000002</v>
          </cell>
          <cell r="K39">
            <v>8.1324000624693777E-4</v>
          </cell>
          <cell r="L39">
            <v>9887.4118572250336</v>
          </cell>
          <cell r="M39">
            <v>1.3966191999999999</v>
          </cell>
          <cell r="N39">
            <v>8.6496581138724633E-4</v>
          </cell>
          <cell r="O39">
            <v>9883.4780233619658</v>
          </cell>
        </row>
        <row r="40">
          <cell r="B40">
            <v>31</v>
          </cell>
          <cell r="C40">
            <v>6.4993111181702663E-4</v>
          </cell>
          <cell r="D40">
            <v>0.63261832000000007</v>
          </cell>
          <cell r="E40">
            <v>4.1115832807341957E-4</v>
          </cell>
          <cell r="F40">
            <v>9915.4370646095031</v>
          </cell>
          <cell r="G40">
            <v>0.66417159999999997</v>
          </cell>
          <cell r="H40">
            <v>4.3166578642529345E-4</v>
          </cell>
          <cell r="I40">
            <v>9913.7436021945196</v>
          </cell>
          <cell r="J40">
            <v>1.3131000000000002</v>
          </cell>
          <cell r="K40">
            <v>8.5342454292693776E-4</v>
          </cell>
          <cell r="L40">
            <v>9878.9736972800511</v>
          </cell>
          <cell r="M40">
            <v>1.3966191999999999</v>
          </cell>
          <cell r="N40">
            <v>9.0770626944100628E-4</v>
          </cell>
          <cell r="O40">
            <v>9874.506728396278</v>
          </cell>
        </row>
        <row r="41">
          <cell r="B41">
            <v>32</v>
          </cell>
          <cell r="C41">
            <v>6.8674453265565438E-4</v>
          </cell>
          <cell r="D41">
            <v>0.63261832000000007</v>
          </cell>
          <cell r="E41">
            <v>4.3444717251780524E-4</v>
          </cell>
          <cell r="F41">
            <v>9911.1293310125056</v>
          </cell>
          <cell r="G41">
            <v>0.66417159999999997</v>
          </cell>
          <cell r="H41">
            <v>4.5611621504515818E-4</v>
          </cell>
          <cell r="I41">
            <v>9909.2217829857582</v>
          </cell>
          <cell r="J41">
            <v>1.3131000000000002</v>
          </cell>
          <cell r="K41">
            <v>9.0176424583013988E-4</v>
          </cell>
          <cell r="L41">
            <v>9870.0651920143482</v>
          </cell>
          <cell r="M41">
            <v>1.3966191999999999</v>
          </cell>
          <cell r="N41">
            <v>9.591205998019138E-4</v>
          </cell>
          <cell r="O41">
            <v>9865.0358855801896</v>
          </cell>
        </row>
        <row r="42">
          <cell r="B42">
            <v>33</v>
          </cell>
          <cell r="C42">
            <v>7.2349525489199488E-4</v>
          </cell>
          <cell r="D42">
            <v>0.63261832000000007</v>
          </cell>
          <cell r="E42">
            <v>4.5769635267774563E-4</v>
          </cell>
          <cell r="F42">
            <v>9906.5930432667828</v>
          </cell>
          <cell r="G42">
            <v>0.66417159999999997</v>
          </cell>
          <cell r="H42">
            <v>4.8052500103402403E-4</v>
          </cell>
          <cell r="I42">
            <v>9904.4601541782431</v>
          </cell>
          <cell r="J42">
            <v>1.3131000000000002</v>
          </cell>
          <cell r="K42">
            <v>9.5002161919867855E-4</v>
          </cell>
          <cell r="L42">
            <v>9860.6884166990349</v>
          </cell>
          <cell r="M42">
            <v>1.3966191999999999</v>
          </cell>
          <cell r="N42">
            <v>1.010447364091054E-3</v>
          </cell>
          <cell r="O42">
            <v>9855.0677860729411</v>
          </cell>
        </row>
        <row r="43">
          <cell r="B43">
            <v>34</v>
          </cell>
          <cell r="C43">
            <v>7.6924228132147399E-4</v>
          </cell>
          <cell r="D43">
            <v>0.63261832000000007</v>
          </cell>
          <cell r="E43">
            <v>4.8663675968255832E-4</v>
          </cell>
          <cell r="F43">
            <v>9901.7721309287135</v>
          </cell>
          <cell r="G43">
            <v>0.66417159999999997</v>
          </cell>
          <cell r="H43">
            <v>5.1090887677293347E-4</v>
          </cell>
          <cell r="I43">
            <v>9899.3998775658292</v>
          </cell>
          <cell r="J43">
            <v>1.3131000000000002</v>
          </cell>
          <cell r="K43">
            <v>1.0100920396032276E-3</v>
          </cell>
          <cell r="L43">
            <v>9850.728213824319</v>
          </cell>
          <cell r="M43">
            <v>1.3966191999999999</v>
          </cell>
          <cell r="N43">
            <v>1.0743385395453719E-3</v>
          </cell>
          <cell r="O43">
            <v>9844.4801069405312</v>
          </cell>
        </row>
        <row r="44">
          <cell r="B44">
            <v>35</v>
          </cell>
          <cell r="C44">
            <v>8.1713505082592125E-4</v>
          </cell>
          <cell r="D44">
            <v>0.63261832000000007</v>
          </cell>
          <cell r="E44">
            <v>5.1693460306660895E-4</v>
          </cell>
          <cell r="F44">
            <v>9896.6535622825559</v>
          </cell>
          <cell r="G44">
            <v>0.66417159999999997</v>
          </cell>
          <cell r="H44">
            <v>5.4271789412313346E-4</v>
          </cell>
          <cell r="I44">
            <v>9894.027296111195</v>
          </cell>
          <cell r="J44">
            <v>1.3131000000000002</v>
          </cell>
          <cell r="K44">
            <v>1.0729800352395173E-3</v>
          </cell>
          <cell r="L44">
            <v>9840.1585791183152</v>
          </cell>
          <cell r="M44">
            <v>1.3966191999999999</v>
          </cell>
          <cell r="N44">
            <v>1.1412265009764573E-3</v>
          </cell>
          <cell r="O44">
            <v>9833.2453253541553</v>
          </cell>
        </row>
        <row r="45">
          <cell r="B45">
            <v>36</v>
          </cell>
          <cell r="C45">
            <v>8.7338418424396443E-4</v>
          </cell>
          <cell r="D45">
            <v>0.63261832000000007</v>
          </cell>
          <cell r="E45">
            <v>5.5251883535098727E-4</v>
          </cell>
          <cell r="F45">
            <v>9891.1854747824509</v>
          </cell>
          <cell r="G45">
            <v>0.66417159999999997</v>
          </cell>
          <cell r="H45">
            <v>5.8007697106400862E-4</v>
          </cell>
          <cell r="I45">
            <v>9888.287998725642</v>
          </cell>
          <cell r="J45">
            <v>1.3131000000000002</v>
          </cell>
          <cell r="K45">
            <v>1.1468407723307498E-3</v>
          </cell>
          <cell r="L45">
            <v>9828.8734840535817</v>
          </cell>
          <cell r="M45">
            <v>1.3966191999999999</v>
          </cell>
          <cell r="N45">
            <v>1.2197851206914583E-3</v>
          </cell>
          <cell r="O45">
            <v>9821.2508790181801</v>
          </cell>
        </row>
        <row r="46">
          <cell r="B46">
            <v>37</v>
          </cell>
          <cell r="C46">
            <v>9.4989016213468871E-4</v>
          </cell>
          <cell r="D46">
            <v>0.63261832000000007</v>
          </cell>
          <cell r="E46">
            <v>6.0091791855417442E-4</v>
          </cell>
          <cell r="F46">
            <v>9885.2416841949107</v>
          </cell>
          <cell r="G46">
            <v>0.66417159999999997</v>
          </cell>
          <cell r="H46">
            <v>6.3089006880925555E-4</v>
          </cell>
          <cell r="I46">
            <v>9882.0495760297199</v>
          </cell>
          <cell r="J46">
            <v>1.3131000000000002</v>
          </cell>
          <cell r="K46">
            <v>1.2473007718990599E-3</v>
          </cell>
          <cell r="L46">
            <v>9816.6139225700244</v>
          </cell>
          <cell r="M46">
            <v>1.3966191999999999</v>
          </cell>
          <cell r="N46">
            <v>1.3266348383284192E-3</v>
          </cell>
          <cell r="O46">
            <v>9808.2216654461117</v>
          </cell>
        </row>
        <row r="47">
          <cell r="B47">
            <v>38</v>
          </cell>
          <cell r="C47">
            <v>1.0389179067344346E-3</v>
          </cell>
          <cell r="D47">
            <v>0.63261832000000007</v>
          </cell>
          <cell r="E47">
            <v>6.5723850077625476E-4</v>
          </cell>
          <cell r="F47">
            <v>9878.7447227705798</v>
          </cell>
          <cell r="G47">
            <v>0.66417159999999997</v>
          </cell>
          <cell r="H47">
            <v>6.9001976838446017E-4</v>
          </cell>
          <cell r="I47">
            <v>9875.2307664701038</v>
          </cell>
          <cell r="J47">
            <v>1.3131000000000002</v>
          </cell>
          <cell r="K47">
            <v>1.3642031033329863E-3</v>
          </cell>
          <cell r="L47">
            <v>9803.2220673926331</v>
          </cell>
          <cell r="M47">
            <v>1.3966191999999999</v>
          </cell>
          <cell r="N47">
            <v>1.4509726957691205E-3</v>
          </cell>
          <cell r="O47">
            <v>9793.9902036154981</v>
          </cell>
        </row>
        <row r="48">
          <cell r="B48">
            <v>39</v>
          </cell>
          <cell r="C48">
            <v>1.1303800152477764E-3</v>
          </cell>
          <cell r="D48">
            <v>0.63261832000000007</v>
          </cell>
          <cell r="E48">
            <v>7.1509910620762274E-4</v>
          </cell>
          <cell r="F48">
            <v>9871.6804412488727</v>
          </cell>
          <cell r="G48">
            <v>0.66417159999999997</v>
          </cell>
          <cell r="H48">
            <v>7.5076630333514003E-4</v>
          </cell>
          <cell r="I48">
            <v>9867.8167759729804</v>
          </cell>
          <cell r="J48">
            <v>1.3131000000000002</v>
          </cell>
          <cell r="K48">
            <v>1.4843019980218554E-3</v>
          </cell>
          <cell r="L48">
            <v>9788.6711252909499</v>
          </cell>
          <cell r="M48">
            <v>1.3966191999999999</v>
          </cell>
          <cell r="N48">
            <v>1.5787104325913372E-3</v>
          </cell>
          <cell r="O48">
            <v>9778.5283291043525</v>
          </cell>
        </row>
        <row r="49">
          <cell r="B49">
            <v>40</v>
          </cell>
          <cell r="C49">
            <v>1.2258009445997461E-3</v>
          </cell>
          <cell r="D49">
            <v>0.63261832000000007</v>
          </cell>
          <cell r="E49">
            <v>7.7546413422710449E-4</v>
          </cell>
          <cell r="F49">
            <v>9864.0253071221323</v>
          </cell>
          <cell r="G49">
            <v>0.66417159999999997</v>
          </cell>
          <cell r="H49">
            <v>8.1414217465632468E-4</v>
          </cell>
          <cell r="I49">
            <v>9859.7829701638784</v>
          </cell>
          <cell r="J49">
            <v>1.3131000000000002</v>
          </cell>
          <cell r="K49">
            <v>1.6095992203539267E-3</v>
          </cell>
          <cell r="L49">
            <v>9772.9152878793793</v>
          </cell>
          <cell r="M49">
            <v>1.3966191999999999</v>
          </cell>
          <cell r="N49">
            <v>1.7119771346061415E-3</v>
          </cell>
          <cell r="O49">
            <v>9761.7877121948277</v>
          </cell>
        </row>
        <row r="50">
          <cell r="B50">
            <v>41</v>
          </cell>
          <cell r="C50">
            <v>1.337018476747141E-3</v>
          </cell>
          <cell r="D50">
            <v>0.63261832000000007</v>
          </cell>
          <cell r="E50">
            <v>8.4582238256873557E-4</v>
          </cell>
          <cell r="F50">
            <v>9855.682093735144</v>
          </cell>
          <cell r="G50">
            <v>0.66417159999999997</v>
          </cell>
          <cell r="H50">
            <v>8.8800970093071141E-4</v>
          </cell>
          <cell r="I50">
            <v>9851.0273872373018</v>
          </cell>
          <cell r="J50">
            <v>1.3131000000000002</v>
          </cell>
          <cell r="K50">
            <v>1.7556389618166711E-3</v>
          </cell>
          <cell r="L50">
            <v>9755.7575770294443</v>
          </cell>
          <cell r="M50">
            <v>1.3966191999999999</v>
          </cell>
          <cell r="N50">
            <v>1.8673056753798108E-3</v>
          </cell>
          <cell r="O50">
            <v>9743.5594705979929</v>
          </cell>
        </row>
        <row r="51">
          <cell r="B51">
            <v>42</v>
          </cell>
          <cell r="C51">
            <v>1.4474328449809405E-3</v>
          </cell>
          <cell r="D51">
            <v>0.63261832000000007</v>
          </cell>
          <cell r="E51">
            <v>9.1567253470466311E-4</v>
          </cell>
          <cell r="F51">
            <v>9846.65751633113</v>
          </cell>
          <cell r="G51">
            <v>0.66417159999999997</v>
          </cell>
          <cell r="H51">
            <v>9.6134378854354321E-4</v>
          </cell>
          <cell r="I51">
            <v>9841.5571632478095</v>
          </cell>
          <cell r="J51">
            <v>1.3131000000000002</v>
          </cell>
          <cell r="K51">
            <v>1.9006240687444731E-3</v>
          </cell>
          <cell r="L51">
            <v>9737.2155493697064</v>
          </cell>
          <cell r="M51">
            <v>1.3966191999999999</v>
          </cell>
          <cell r="N51">
            <v>2.0215125020110049E-3</v>
          </cell>
          <cell r="O51">
            <v>9723.8627433140919</v>
          </cell>
        </row>
        <row r="52">
          <cell r="B52">
            <v>43</v>
          </cell>
          <cell r="C52">
            <v>1.5733551951715374E-3</v>
          </cell>
          <cell r="D52">
            <v>0.63261832000000007</v>
          </cell>
          <cell r="E52">
            <v>9.9533332033269022E-4</v>
          </cell>
          <cell r="F52">
            <v>9836.8568100112225</v>
          </cell>
          <cell r="G52">
            <v>0.66417159999999997</v>
          </cell>
          <cell r="H52">
            <v>1.0449778373453921E-3</v>
          </cell>
          <cell r="I52">
            <v>9831.2729541272474</v>
          </cell>
          <cell r="J52">
            <v>1.3131000000000002</v>
          </cell>
          <cell r="K52">
            <v>2.065972706779746E-3</v>
          </cell>
          <cell r="L52">
            <v>9717.0987278046778</v>
          </cell>
          <cell r="M52">
            <v>1.3966191999999999</v>
          </cell>
          <cell r="N52">
            <v>2.1973780739963163E-3</v>
          </cell>
          <cell r="O52">
            <v>9702.4957405273835</v>
          </cell>
        </row>
        <row r="53">
          <cell r="B53">
            <v>44</v>
          </cell>
          <cell r="C53">
            <v>1.7089262259212198E-3</v>
          </cell>
          <cell r="D53">
            <v>0.63261832000000007</v>
          </cell>
          <cell r="E53">
            <v>1.0810980380462226E-3</v>
          </cell>
          <cell r="F53">
            <v>9826.2222034133774</v>
          </cell>
          <cell r="G53">
            <v>0.66417159999999997</v>
          </cell>
          <cell r="H53">
            <v>1.135020265752058E-3</v>
          </cell>
          <cell r="I53">
            <v>9820.1142600861731</v>
          </cell>
          <cell r="J53">
            <v>1.3131000000000002</v>
          </cell>
          <cell r="K53">
            <v>2.2439910272571539E-3</v>
          </cell>
          <cell r="L53">
            <v>9695.2936454485116</v>
          </cell>
          <cell r="M53">
            <v>1.3966191999999999</v>
          </cell>
          <cell r="N53">
            <v>2.3867191785051133E-3</v>
          </cell>
          <cell r="O53">
            <v>9679.3386078641033</v>
          </cell>
        </row>
        <row r="54">
          <cell r="B54">
            <v>45</v>
          </cell>
          <cell r="C54">
            <v>1.8567366205844982E-3</v>
          </cell>
          <cell r="D54">
            <v>0.63261832000000007</v>
          </cell>
          <cell r="E54">
            <v>1.1746056015966427E-3</v>
          </cell>
          <cell r="F54">
            <v>9814.6802677707146</v>
          </cell>
          <cell r="G54">
            <v>0.66417159999999997</v>
          </cell>
          <cell r="H54">
            <v>1.2331917320721991E-3</v>
          </cell>
          <cell r="I54">
            <v>9808.0041763726313</v>
          </cell>
          <cell r="J54">
            <v>1.3131000000000002</v>
          </cell>
          <cell r="K54">
            <v>2.4380808564895048E-3</v>
          </cell>
          <cell r="L54">
            <v>9671.6557356134981</v>
          </cell>
          <cell r="M54">
            <v>1.3966191999999999</v>
          </cell>
          <cell r="N54">
            <v>2.5931540136514253E-3</v>
          </cell>
          <cell r="O54">
            <v>9654.2385921036293</v>
          </cell>
        </row>
        <row r="55">
          <cell r="B55">
            <v>46</v>
          </cell>
          <cell r="C55">
            <v>2.0141832597204575E-3</v>
          </cell>
          <cell r="D55">
            <v>0.63261832000000007</v>
          </cell>
          <cell r="E55">
            <v>1.2742092299364797E-3</v>
          </cell>
          <cell r="F55">
            <v>9802.1743115846457</v>
          </cell>
          <cell r="G55">
            <v>0.66417159999999997</v>
          </cell>
          <cell r="H55">
            <v>1.3377633183017518E-3</v>
          </cell>
          <cell r="I55">
            <v>9794.8833881597293</v>
          </cell>
          <cell r="J55">
            <v>1.3131000000000002</v>
          </cell>
          <cell r="K55">
            <v>2.6448240383389332E-3</v>
          </cell>
          <cell r="L55">
            <v>9646.0759080334083</v>
          </cell>
          <cell r="M55">
            <v>1.3966191999999999</v>
          </cell>
          <cell r="N55">
            <v>2.8130470128441775E-3</v>
          </cell>
          <cell r="O55">
            <v>9627.0807650708284</v>
          </cell>
        </row>
        <row r="56">
          <cell r="B56">
            <v>47</v>
          </cell>
          <cell r="C56">
            <v>2.1985740808132146E-3</v>
          </cell>
          <cell r="D56">
            <v>0.63261832000000007</v>
          </cell>
          <cell r="E56">
            <v>1.3908582413996002E-3</v>
          </cell>
          <cell r="F56">
            <v>9788.5408766597429</v>
          </cell>
          <cell r="G56">
            <v>0.66417159999999997</v>
          </cell>
          <cell r="H56">
            <v>1.460230464972242E-3</v>
          </cell>
          <cell r="I56">
            <v>9780.5806010354881</v>
          </cell>
          <cell r="J56">
            <v>1.3131000000000002</v>
          </cell>
          <cell r="K56">
            <v>2.8869476255158327E-3</v>
          </cell>
          <cell r="L56">
            <v>9618.2281920951664</v>
          </cell>
          <cell r="M56">
            <v>1.3966191999999999</v>
          </cell>
          <cell r="N56">
            <v>3.0705707738860871E-3</v>
          </cell>
          <cell r="O56">
            <v>9597.5201322357607</v>
          </cell>
        </row>
        <row r="57">
          <cell r="B57">
            <v>48</v>
          </cell>
          <cell r="C57">
            <v>2.4105056658195682E-3</v>
          </cell>
          <cell r="D57">
            <v>0.63261832000000007</v>
          </cell>
          <cell r="E57">
            <v>1.5249300446612568E-3</v>
          </cell>
          <cell r="F57">
            <v>9773.614036583529</v>
          </cell>
          <cell r="G57">
            <v>0.66417159999999997</v>
          </cell>
          <cell r="H57">
            <v>1.6009894048764478E-3</v>
          </cell>
          <cell r="I57">
            <v>9764.9219951196901</v>
          </cell>
          <cell r="J57">
            <v>1.3131000000000002</v>
          </cell>
          <cell r="K57">
            <v>3.1652349897876753E-3</v>
          </cell>
          <cell r="L57">
            <v>9587.784239681785</v>
          </cell>
          <cell r="M57">
            <v>1.3966191999999999</v>
          </cell>
          <cell r="N57">
            <v>3.3665584945923926E-3</v>
          </cell>
          <cell r="O57">
            <v>9565.2095193075602</v>
          </cell>
        </row>
        <row r="58">
          <cell r="B58">
            <v>49</v>
          </cell>
          <cell r="C58">
            <v>2.63510375501906E-3</v>
          </cell>
          <cell r="D58">
            <v>0.63261832000000007</v>
          </cell>
          <cell r="E58">
            <v>1.6670149105258495E-3</v>
          </cell>
          <cell r="F58">
            <v>9757.3212762548192</v>
          </cell>
          <cell r="G58">
            <v>0.66417159999999997</v>
          </cell>
          <cell r="H58">
            <v>1.7501610771370171E-3</v>
          </cell>
          <cell r="I58">
            <v>9747.8318087225525</v>
          </cell>
          <cell r="J58">
            <v>1.3131000000000002</v>
          </cell>
          <cell r="K58">
            <v>3.460154740715528E-3</v>
          </cell>
          <cell r="L58">
            <v>9554.6090225918924</v>
          </cell>
          <cell r="M58">
            <v>1.3966191999999999</v>
          </cell>
          <cell r="N58">
            <v>3.6802364982517154E-3</v>
          </cell>
          <cell r="O58">
            <v>9530.0072861211811</v>
          </cell>
        </row>
        <row r="59">
          <cell r="B59">
            <v>50</v>
          </cell>
          <cell r="C59">
            <v>2.8812138650571792E-3</v>
          </cell>
          <cell r="D59">
            <v>0.63261832000000007</v>
          </cell>
          <cell r="E59">
            <v>1.8227086748731796E-3</v>
          </cell>
          <cell r="F59">
            <v>9739.536522121065</v>
          </cell>
          <cell r="G59">
            <v>0.66417159999999997</v>
          </cell>
          <cell r="H59">
            <v>1.9136204226972108E-3</v>
          </cell>
          <cell r="I59">
            <v>9729.1781586963643</v>
          </cell>
          <cell r="J59">
            <v>1.3131000000000002</v>
          </cell>
          <cell r="K59">
            <v>3.7833219262065824E-3</v>
          </cell>
          <cell r="L59">
            <v>9518.4608607803893</v>
          </cell>
          <cell r="M59">
            <v>1.3966191999999999</v>
          </cell>
          <cell r="N59">
            <v>4.0239586032450652E-3</v>
          </cell>
          <cell r="O59">
            <v>9491.6589313132044</v>
          </cell>
        </row>
        <row r="60">
          <cell r="B60">
            <v>51</v>
          </cell>
          <cell r="C60">
            <v>3.145021744599746E-3</v>
          </cell>
          <cell r="D60">
            <v>0.63261832000000007</v>
          </cell>
          <cell r="E60">
            <v>1.9895983724321606E-3</v>
          </cell>
          <cell r="F60">
            <v>9720.1587561084089</v>
          </cell>
          <cell r="G60">
            <v>0.66417159999999997</v>
          </cell>
          <cell r="H60">
            <v>2.0888341241456047E-3</v>
          </cell>
          <cell r="I60">
            <v>9708.8555193585871</v>
          </cell>
          <cell r="J60">
            <v>1.3131000000000002</v>
          </cell>
          <cell r="K60">
            <v>4.1297280528339274E-3</v>
          </cell>
          <cell r="L60">
            <v>9479.152205943823</v>
          </cell>
          <cell r="M60">
            <v>1.3966191999999999</v>
          </cell>
          <cell r="N60">
            <v>4.3923977529255016E-3</v>
          </cell>
          <cell r="O60">
            <v>9449.9677899517683</v>
          </cell>
        </row>
        <row r="61">
          <cell r="B61">
            <v>52</v>
          </cell>
          <cell r="C61">
            <v>3.4487228810673445E-3</v>
          </cell>
          <cell r="D61">
            <v>0.63261832000000007</v>
          </cell>
          <cell r="E61">
            <v>2.1817252751663834E-3</v>
          </cell>
          <cell r="F61">
            <v>9698.9520400715774</v>
          </cell>
          <cell r="G61">
            <v>0.66417159999999997</v>
          </cell>
          <cell r="H61">
            <v>2.2905437938751079E-3</v>
          </cell>
          <cell r="I61">
            <v>9686.6169606030908</v>
          </cell>
          <cell r="J61">
            <v>1.3131000000000002</v>
          </cell>
          <cell r="K61">
            <v>4.5285180151295309E-3</v>
          </cell>
          <cell r="L61">
            <v>9436.2256944110522</v>
          </cell>
          <cell r="M61">
            <v>1.3966191999999999</v>
          </cell>
          <cell r="N61">
            <v>4.8165525911779694E-3</v>
          </cell>
          <cell r="O61">
            <v>9404.451523106527</v>
          </cell>
        </row>
        <row r="62">
          <cell r="B62">
            <v>53</v>
          </cell>
          <cell r="C62">
            <v>3.7953977966963151E-3</v>
          </cell>
          <cell r="D62">
            <v>0.63261832000000007</v>
          </cell>
          <cell r="E62">
            <v>2.4010381778777246E-3</v>
          </cell>
          <cell r="F62">
            <v>9675.6644859379612</v>
          </cell>
          <cell r="G62">
            <v>0.66417159999999997</v>
          </cell>
          <cell r="H62">
            <v>2.5207954272682661E-3</v>
          </cell>
          <cell r="I62">
            <v>9662.1989808631042</v>
          </cell>
          <cell r="J62">
            <v>1.3131000000000002</v>
          </cell>
          <cell r="K62">
            <v>4.9837368468419315E-3</v>
          </cell>
          <cell r="L62">
            <v>9389.1980287226997</v>
          </cell>
          <cell r="M62">
            <v>1.3966191999999999</v>
          </cell>
          <cell r="N62">
            <v>5.3007254345037698E-3</v>
          </cell>
          <cell r="O62">
            <v>9354.6011077204384</v>
          </cell>
        </row>
        <row r="63">
          <cell r="B63">
            <v>54</v>
          </cell>
          <cell r="C63">
            <v>4.1777060914866583E-3</v>
          </cell>
          <cell r="D63">
            <v>0.63261832000000007</v>
          </cell>
          <cell r="E63">
            <v>2.6428934090500563E-3</v>
          </cell>
          <cell r="F63">
            <v>9650.0927360398964</v>
          </cell>
          <cell r="G63">
            <v>0.66417159999999997</v>
          </cell>
          <cell r="H63">
            <v>2.7747137391124399E-3</v>
          </cell>
          <cell r="I63">
            <v>9635.3891446008656</v>
          </cell>
          <cell r="J63">
            <v>1.3131000000000002</v>
          </cell>
          <cell r="K63">
            <v>5.4857458687311315E-3</v>
          </cell>
          <cell r="L63">
            <v>9337.6912744259353</v>
          </cell>
          <cell r="M63">
            <v>1.3966191999999999</v>
          </cell>
          <cell r="N63">
            <v>5.8346645393272233E-3</v>
          </cell>
          <cell r="O63">
            <v>9300.0201483576711</v>
          </cell>
        </row>
        <row r="64">
          <cell r="B64">
            <v>55</v>
          </cell>
          <cell r="C64">
            <v>4.6130945583227447E-3</v>
          </cell>
          <cell r="D64">
            <v>0.63261832000000007</v>
          </cell>
          <cell r="E64">
            <v>2.9183281294872772E-3</v>
          </cell>
          <cell r="F64">
            <v>9621.9305989561508</v>
          </cell>
          <cell r="G64">
            <v>0.66417159999999997</v>
          </cell>
          <cell r="H64">
            <v>3.0638863937525107E-3</v>
          </cell>
          <cell r="I64">
            <v>9605.8674069022127</v>
          </cell>
          <cell r="J64">
            <v>1.3131000000000002</v>
          </cell>
          <cell r="K64">
            <v>6.0574544645335968E-3</v>
          </cell>
          <cell r="L64">
            <v>9281.1286347272271</v>
          </cell>
          <cell r="M64">
            <v>1.3966191999999999</v>
          </cell>
          <cell r="N64">
            <v>6.4427364315690645E-3</v>
          </cell>
          <cell r="O64">
            <v>9240.1025697335208</v>
          </cell>
        </row>
        <row r="65">
          <cell r="B65">
            <v>56</v>
          </cell>
          <cell r="C65">
            <v>5.1056032027954256E-3</v>
          </cell>
          <cell r="D65">
            <v>0.63261832000000007</v>
          </cell>
          <cell r="E65">
            <v>3.2298981207390617E-3</v>
          </cell>
          <cell r="F65">
            <v>9590.852743396701</v>
          </cell>
          <cell r="G65">
            <v>0.66417159999999997</v>
          </cell>
          <cell r="H65">
            <v>3.3909966481657622E-3</v>
          </cell>
          <cell r="I65">
            <v>9573.2939427226829</v>
          </cell>
          <cell r="J65">
            <v>1.3131000000000002</v>
          </cell>
          <cell r="K65">
            <v>6.7041675655906746E-3</v>
          </cell>
          <cell r="L65">
            <v>9218.9063931622131</v>
          </cell>
          <cell r="M65">
            <v>1.3966191999999999</v>
          </cell>
          <cell r="N65">
            <v>7.1305834606055852E-3</v>
          </cell>
          <cell r="O65">
            <v>9174.2152471754798</v>
          </cell>
        </row>
        <row r="66">
          <cell r="B66">
            <v>57</v>
          </cell>
          <cell r="C66">
            <v>5.619987973824651E-3</v>
          </cell>
          <cell r="D66">
            <v>0.63261832000000007</v>
          </cell>
          <cell r="E66">
            <v>3.5553073504211549E-3</v>
          </cell>
          <cell r="F66">
            <v>9556.7543141412953</v>
          </cell>
          <cell r="G66">
            <v>0.66417159999999997</v>
          </cell>
          <cell r="H66">
            <v>3.7326364045558763E-3</v>
          </cell>
          <cell r="I66">
            <v>9537.5603172405608</v>
          </cell>
          <cell r="J66">
            <v>1.3131000000000002</v>
          </cell>
          <cell r="K66">
            <v>7.3796062084291502E-3</v>
          </cell>
          <cell r="L66">
            <v>9150.8744943083057</v>
          </cell>
          <cell r="M66">
            <v>1.3966191999999999</v>
          </cell>
          <cell r="N66">
            <v>7.8489831080126044E-3</v>
          </cell>
          <cell r="O66">
            <v>9102.2069866711281</v>
          </cell>
        </row>
        <row r="67">
          <cell r="B67">
            <v>58</v>
          </cell>
          <cell r="C67">
            <v>6.1702892129606099E-3</v>
          </cell>
          <cell r="D67">
            <v>0.63261832000000007</v>
          </cell>
          <cell r="E67">
            <v>3.9034379958172638E-3</v>
          </cell>
          <cell r="F67">
            <v>9519.450116234786</v>
          </cell>
          <cell r="G67">
            <v>0.66417159999999997</v>
          </cell>
          <cell r="H67">
            <v>4.0981308590347888E-3</v>
          </cell>
          <cell r="I67">
            <v>9498.4741469845721</v>
          </cell>
          <cell r="J67">
            <v>1.3131000000000002</v>
          </cell>
          <cell r="K67">
            <v>8.1022067655385777E-3</v>
          </cell>
          <cell r="L67">
            <v>9076.7322170699263</v>
          </cell>
          <cell r="M67">
            <v>1.3966191999999999</v>
          </cell>
          <cell r="N67">
            <v>8.6175443843736765E-3</v>
          </cell>
          <cell r="O67">
            <v>9023.7683139677338</v>
          </cell>
        </row>
        <row r="68">
          <cell r="B68">
            <v>59</v>
          </cell>
          <cell r="C68">
            <v>6.7757222424396444E-3</v>
          </cell>
          <cell r="D68">
            <v>0.63261832000000007</v>
          </cell>
          <cell r="E68">
            <v>4.2864460217988008E-3</v>
          </cell>
          <cell r="F68">
            <v>9478.6455071543387</v>
          </cell>
          <cell r="G68">
            <v>0.66417159999999997</v>
          </cell>
          <cell r="H68">
            <v>4.5002422829167263E-3</v>
          </cell>
          <cell r="I68">
            <v>9455.7287120051205</v>
          </cell>
          <cell r="J68">
            <v>1.3131000000000002</v>
          </cell>
          <cell r="K68">
            <v>8.8972008765474987E-3</v>
          </cell>
          <cell r="L68">
            <v>8995.9747072320242</v>
          </cell>
          <cell r="M68">
            <v>1.3966191999999999</v>
          </cell>
          <cell r="N68">
            <v>9.4631037776582612E-3</v>
          </cell>
          <cell r="O68">
            <v>8938.3754579471133</v>
          </cell>
        </row>
        <row r="69">
          <cell r="B69">
            <v>60</v>
          </cell>
          <cell r="C69">
            <v>7.5010029440914869E-3</v>
          </cell>
          <cell r="D69">
            <v>0.63261832000000007</v>
          </cell>
          <cell r="E69">
            <v>4.7452718808062106E-3</v>
          </cell>
          <cell r="F69">
            <v>9433.6667571611088</v>
          </cell>
          <cell r="G69">
            <v>0.66417159999999997</v>
          </cell>
          <cell r="H69">
            <v>4.9819531269819535E-3</v>
          </cell>
          <cell r="I69">
            <v>9408.6207147804544</v>
          </cell>
          <cell r="J69">
            <v>1.3131000000000002</v>
          </cell>
          <cell r="K69">
            <v>9.8495669658865328E-3</v>
          </cell>
          <cell r="L69">
            <v>8907.3682519297199</v>
          </cell>
          <cell r="M69">
            <v>1.3966191999999999</v>
          </cell>
          <cell r="N69">
            <v>1.0476044730974696E-2</v>
          </cell>
          <cell r="O69">
            <v>8844.7366368274124</v>
          </cell>
        </row>
        <row r="70">
          <cell r="B70">
            <v>61</v>
          </cell>
          <cell r="C70">
            <v>8.2742651761118172E-3</v>
          </cell>
          <cell r="D70">
            <v>0.63261832000000007</v>
          </cell>
          <cell r="E70">
            <v>5.2344517349463627E-3</v>
          </cell>
          <cell r="F70">
            <v>9384.286683837181</v>
          </cell>
          <cell r="G70">
            <v>0.66417159999999997</v>
          </cell>
          <cell r="H70">
            <v>5.495531940842467E-3</v>
          </cell>
          <cell r="I70">
            <v>9356.9153391231066</v>
          </cell>
          <cell r="J70">
            <v>1.3131000000000002</v>
          </cell>
          <cell r="K70">
            <v>1.0864937602752428E-2</v>
          </cell>
          <cell r="L70">
            <v>8810.5902516677652</v>
          </cell>
          <cell r="M70">
            <v>1.3966191999999999</v>
          </cell>
          <cell r="N70">
            <v>1.1555997610849146E-2</v>
          </cell>
          <cell r="O70">
            <v>8742.5268813836446</v>
          </cell>
        </row>
        <row r="71">
          <cell r="B71">
            <v>62</v>
          </cell>
          <cell r="C71">
            <v>9.0435150193138511E-3</v>
          </cell>
          <cell r="D71">
            <v>0.63261832000000007</v>
          </cell>
          <cell r="E71">
            <v>5.7210932784130964E-3</v>
          </cell>
          <cell r="F71">
            <v>9330.5983043675787</v>
          </cell>
          <cell r="G71">
            <v>0.66417159999999997</v>
          </cell>
          <cell r="H71">
            <v>6.0064458400017114E-3</v>
          </cell>
          <cell r="I71">
            <v>9300.7135339091819</v>
          </cell>
          <cell r="J71">
            <v>1.3131000000000002</v>
          </cell>
          <cell r="K71">
            <v>1.1875039571861019E-2</v>
          </cell>
          <cell r="L71">
            <v>8705.9641437777573</v>
          </cell>
          <cell r="M71">
            <v>1.3966191999999999</v>
          </cell>
          <cell r="N71">
            <v>1.2630346711462095E-2</v>
          </cell>
          <cell r="O71">
            <v>8632.1057357374921</v>
          </cell>
        </row>
        <row r="72">
          <cell r="B72">
            <v>63</v>
          </cell>
          <cell r="C72">
            <v>9.8905893872935201E-3</v>
          </cell>
          <cell r="D72">
            <v>0.63261832000000007</v>
          </cell>
          <cell r="E72">
            <v>6.2569680419994568E-3</v>
          </cell>
          <cell r="F72">
            <v>9272.2170489644159</v>
          </cell>
          <cell r="G72">
            <v>0.66417159999999997</v>
          </cell>
          <cell r="H72">
            <v>6.5690485783017564E-3</v>
          </cell>
          <cell r="I72">
            <v>9239.6166948920636</v>
          </cell>
          <cell r="J72">
            <v>1.3131000000000002</v>
          </cell>
          <cell r="K72">
            <v>1.2987332924455123E-2</v>
          </cell>
          <cell r="L72">
            <v>8592.8968890141477</v>
          </cell>
          <cell r="M72">
            <v>1.3966191999999999</v>
          </cell>
          <cell r="N72">
            <v>1.3813387037610366E-2</v>
          </cell>
          <cell r="O72">
            <v>8512.8671182601738</v>
          </cell>
        </row>
        <row r="73">
          <cell r="B73">
            <v>64</v>
          </cell>
          <cell r="C73">
            <v>1.0791810686149936E-2</v>
          </cell>
          <cell r="D73">
            <v>0.63261832000000007</v>
          </cell>
          <cell r="E73">
            <v>6.8270971460302208E-3</v>
          </cell>
          <cell r="F73">
            <v>9208.914722412057</v>
          </cell>
          <cell r="G73">
            <v>0.66417159999999997</v>
          </cell>
          <cell r="H73">
            <v>7.1676141703173003E-3</v>
          </cell>
          <cell r="I73">
            <v>9173.3906873414544</v>
          </cell>
          <cell r="J73">
            <v>1.3131000000000002</v>
          </cell>
          <cell r="K73">
            <v>1.4170726611983483E-2</v>
          </cell>
          <cell r="L73">
            <v>8471.1292963949654</v>
          </cell>
          <cell r="M73">
            <v>1.3966191999999999</v>
          </cell>
          <cell r="N73">
            <v>1.5072050007042174E-2</v>
          </cell>
          <cell r="O73">
            <v>8384.5607593504519</v>
          </cell>
        </row>
        <row r="74">
          <cell r="B74">
            <v>65</v>
          </cell>
          <cell r="C74">
            <v>1.179480792249047E-2</v>
          </cell>
          <cell r="D74">
            <v>0.63261832000000007</v>
          </cell>
          <cell r="E74">
            <v>7.4616115726486125E-3</v>
          </cell>
          <cell r="F74">
            <v>9140.2013777477732</v>
          </cell>
          <cell r="G74">
            <v>0.66417159999999997</v>
          </cell>
          <cell r="H74">
            <v>7.833776449573171E-3</v>
          </cell>
          <cell r="I74">
            <v>9101.5283954122242</v>
          </cell>
          <cell r="J74">
            <v>1.3131000000000002</v>
          </cell>
          <cell r="K74">
            <v>1.5487762283022238E-2</v>
          </cell>
          <cell r="L74">
            <v>8339.9304595836547</v>
          </cell>
          <cell r="M74">
            <v>1.3966191999999999</v>
          </cell>
          <cell r="N74">
            <v>1.6472855204862302E-2</v>
          </cell>
          <cell r="O74">
            <v>8246.4431040053023</v>
          </cell>
        </row>
        <row r="75">
          <cell r="B75">
            <v>66</v>
          </cell>
          <cell r="C75">
            <v>1.295246090444727E-2</v>
          </cell>
          <cell r="D75">
            <v>0.63929798690909101</v>
          </cell>
          <cell r="E75">
            <v>8.2804821817318436E-3</v>
          </cell>
          <cell r="F75">
            <v>9064.5161031018924</v>
          </cell>
          <cell r="G75">
            <v>0.6702775709090909</v>
          </cell>
          <cell r="H75">
            <v>8.6817440323278816E-3</v>
          </cell>
          <cell r="I75">
            <v>9022.5112555802916</v>
          </cell>
          <cell r="J75">
            <v>1.307407272727273</v>
          </cell>
          <cell r="K75">
            <v>1.6934141586190034E-2</v>
          </cell>
          <cell r="L75">
            <v>8198.7008963620865</v>
          </cell>
          <cell r="M75">
            <v>1.3894079418181817</v>
          </cell>
          <cell r="N75">
            <v>1.7996252046728545E-2</v>
          </cell>
          <cell r="O75">
            <v>8098.0380354166164</v>
          </cell>
        </row>
        <row r="76">
          <cell r="B76">
            <v>67</v>
          </cell>
          <cell r="C76">
            <v>1.4188622256416773E-2</v>
          </cell>
          <cell r="D76">
            <v>0.64597765381818195</v>
          </cell>
          <cell r="E76">
            <v>9.1655329161125457E-3</v>
          </cell>
          <cell r="F76">
            <v>8981.4349823902794</v>
          </cell>
          <cell r="G76">
            <v>0.67638354181818183</v>
          </cell>
          <cell r="H76">
            <v>9.5969505753154601E-3</v>
          </cell>
          <cell r="I76">
            <v>8935.9226609952602</v>
          </cell>
          <cell r="J76">
            <v>1.3017145454545458</v>
          </cell>
          <cell r="K76">
            <v>1.8469535971137811E-2</v>
          </cell>
          <cell r="L76">
            <v>8047.2746952401276</v>
          </cell>
          <cell r="M76">
            <v>1.3821966836363635</v>
          </cell>
          <cell r="N76">
            <v>1.961146662818836E-2</v>
          </cell>
          <cell r="O76">
            <v>7939.223632731243</v>
          </cell>
        </row>
        <row r="77">
          <cell r="B77">
            <v>68</v>
          </cell>
          <cell r="C77">
            <v>1.5503496109021601E-2</v>
          </cell>
          <cell r="D77">
            <v>0.65265732072727289</v>
          </cell>
          <cell r="E77">
            <v>1.0118470232419739E-2</v>
          </cell>
          <cell r="F77">
            <v>8890.5565998765505</v>
          </cell>
          <cell r="G77">
            <v>0.68248951272727276</v>
          </cell>
          <cell r="H77">
            <v>1.0580973505015322E-2</v>
          </cell>
          <cell r="I77">
            <v>8841.3719000764031</v>
          </cell>
          <cell r="J77">
            <v>1.2960218181818186</v>
          </cell>
          <cell r="K77">
            <v>2.0092869215388925E-2</v>
          </cell>
          <cell r="L77">
            <v>7885.5818572483595</v>
          </cell>
          <cell r="M77">
            <v>1.3749854254545453</v>
          </cell>
          <cell r="N77">
            <v>2.1317081193495954E-2</v>
          </cell>
          <cell r="O77">
            <v>7769.982557938989</v>
          </cell>
        </row>
        <row r="78">
          <cell r="B78">
            <v>69</v>
          </cell>
          <cell r="C78">
            <v>1.6983421589326558E-2</v>
          </cell>
          <cell r="D78">
            <v>0.65933698763636384</v>
          </cell>
          <cell r="E78">
            <v>1.1197798030464959E-2</v>
          </cell>
          <cell r="F78">
            <v>8791.0019426927156</v>
          </cell>
          <cell r="G78">
            <v>0.68859548363636369</v>
          </cell>
          <cell r="H78">
            <v>1.1694707403102581E-2</v>
          </cell>
          <cell r="I78">
            <v>8737.9746426629954</v>
          </cell>
          <cell r="J78">
            <v>1.2903290909090914</v>
          </cell>
          <cell r="K78">
            <v>2.1914202939881576E-2</v>
          </cell>
          <cell r="L78">
            <v>7712.7756161295711</v>
          </cell>
          <cell r="M78">
            <v>1.367774167272727</v>
          </cell>
          <cell r="N78">
            <v>2.3229485321782789E-2</v>
          </cell>
          <cell r="O78">
            <v>7589.4898621588363</v>
          </cell>
        </row>
        <row r="79">
          <cell r="B79">
            <v>70</v>
          </cell>
          <cell r="C79">
            <v>1.8651765124269377E-2</v>
          </cell>
          <cell r="D79">
            <v>0.66601665454545478</v>
          </cell>
          <cell r="E79">
            <v>1.2422386209433478E-2</v>
          </cell>
          <cell r="F79">
            <v>8681.7967213927059</v>
          </cell>
          <cell r="G79">
            <v>0.69470145454545462</v>
          </cell>
          <cell r="H79">
            <v>1.2957408361670118E-2</v>
          </cell>
          <cell r="I79">
            <v>8624.7531369640928</v>
          </cell>
          <cell r="J79">
            <v>1.2846363636363642</v>
          </cell>
          <cell r="K79">
            <v>2.3960735724640973E-2</v>
          </cell>
          <cell r="L79">
            <v>7527.9718378880352</v>
          </cell>
          <cell r="M79">
            <v>1.3605629090909088</v>
          </cell>
          <cell r="N79">
            <v>2.5376899817156299E-2</v>
          </cell>
          <cell r="O79">
            <v>7396.8921382635081</v>
          </cell>
        </row>
        <row r="80">
          <cell r="B80">
            <v>71</v>
          </cell>
          <cell r="C80">
            <v>2.0562487060736975E-2</v>
          </cell>
          <cell r="D80">
            <v>0.67269632145454572</v>
          </cell>
          <cell r="E80">
            <v>1.3832309405714458E-2</v>
          </cell>
          <cell r="F80">
            <v>8561.7074229448845</v>
          </cell>
          <cell r="G80">
            <v>0.70080742545454555</v>
          </cell>
          <cell r="H80">
            <v>1.4410343617977486E-2</v>
          </cell>
          <cell r="I80">
            <v>8500.4674806402109</v>
          </cell>
          <cell r="J80">
            <v>1.2789436363636371</v>
          </cell>
          <cell r="K80">
            <v>2.6298261974139182E-2</v>
          </cell>
          <cell r="L80">
            <v>7329.9992623613134</v>
          </cell>
          <cell r="M80">
            <v>1.3533516509090906</v>
          </cell>
          <cell r="N80">
            <v>2.78282758104452E-2</v>
          </cell>
          <cell r="O80">
            <v>7191.0493836997975</v>
          </cell>
        </row>
        <row r="81">
          <cell r="B81">
            <v>72</v>
          </cell>
          <cell r="C81">
            <v>2.2765758884625162E-2</v>
          </cell>
          <cell r="D81">
            <v>0.67937598836363666</v>
          </cell>
          <cell r="E81">
            <v>1.5466509943090461E-2</v>
          </cell>
          <cell r="F81">
            <v>8429.2876899580751</v>
          </cell>
          <cell r="G81">
            <v>0.70691339636363648</v>
          </cell>
          <cell r="H81">
            <v>1.6093419933926007E-2</v>
          </cell>
          <cell r="I81">
            <v>8363.6658878395865</v>
          </cell>
          <cell r="J81">
            <v>1.2732509090909099</v>
          </cell>
          <cell r="K81">
            <v>2.8986523195993447E-2</v>
          </cell>
          <cell r="L81">
            <v>7117.5280687162622</v>
          </cell>
          <cell r="M81">
            <v>1.3461403927272724</v>
          </cell>
          <cell r="N81">
            <v>3.0645907605683705E-2</v>
          </cell>
          <cell r="O81">
            <v>6970.6731486990248</v>
          </cell>
        </row>
        <row r="82">
          <cell r="B82">
            <v>73</v>
          </cell>
          <cell r="C82">
            <v>2.5307340269123256E-2</v>
          </cell>
          <cell r="D82">
            <v>0.6860556552727276</v>
          </cell>
          <cell r="E82">
            <v>1.7362243911543243E-2</v>
          </cell>
          <cell r="F82">
            <v>8282.9363410844544</v>
          </cell>
          <cell r="G82">
            <v>0.71301936727272741</v>
          </cell>
          <cell r="H82">
            <v>1.8044623746045881E-2</v>
          </cell>
          <cell r="I82">
            <v>8212.7466837558823</v>
          </cell>
          <cell r="J82">
            <v>1.2675581818181827</v>
          </cell>
          <cell r="K82">
            <v>3.2078526218183953E-2</v>
          </cell>
          <cell r="L82">
            <v>6889.2082579552871</v>
          </cell>
          <cell r="M82">
            <v>1.3389291345454541</v>
          </cell>
          <cell r="N82">
            <v>3.3884735204184523E-2</v>
          </cell>
          <cell r="O82">
            <v>6734.4737348604385</v>
          </cell>
        </row>
        <row r="83">
          <cell r="B83">
            <v>74</v>
          </cell>
          <cell r="C83">
            <v>2.8334236526048284E-2</v>
          </cell>
          <cell r="D83">
            <v>0.69273532218181855</v>
          </cell>
          <cell r="E83">
            <v>1.9628126468647908E-2</v>
          </cell>
          <cell r="F83">
            <v>8120.3578190498893</v>
          </cell>
          <cell r="G83">
            <v>0.71912533818181834</v>
          </cell>
          <cell r="H83">
            <v>2.0375867423918101E-2</v>
          </cell>
          <cell r="I83">
            <v>8045.4048461414495</v>
          </cell>
          <cell r="J83">
            <v>1.2618654545454555</v>
          </cell>
          <cell r="K83">
            <v>3.5753994253140367E-2</v>
          </cell>
          <cell r="L83">
            <v>6642.891545491666</v>
          </cell>
          <cell r="M83">
            <v>1.3317178763636359</v>
          </cell>
          <cell r="N83">
            <v>3.7733209294853985E-2</v>
          </cell>
          <cell r="O83">
            <v>6480.3604279322526</v>
          </cell>
        </row>
        <row r="84">
          <cell r="B84">
            <v>75</v>
          </cell>
          <cell r="C84">
            <v>3.1824836496060993E-2</v>
          </cell>
          <cell r="D84">
            <v>0.69941498909090949</v>
          </cell>
          <cell r="E84">
            <v>2.2258767670712477E-2</v>
          </cell>
          <cell r="F84">
            <v>7939.6086609526046</v>
          </cell>
          <cell r="G84">
            <v>0.72523130909090927</v>
          </cell>
          <cell r="H84">
            <v>2.3080367833642462E-2</v>
          </cell>
          <cell r="I84">
            <v>7859.713942921936</v>
          </cell>
          <cell r="J84">
            <v>1.2561727272727283</v>
          </cell>
          <cell r="K84">
            <v>3.9977491656265594E-2</v>
          </cell>
          <cell r="L84">
            <v>6377.325404158295</v>
          </cell>
          <cell r="M84">
            <v>1.3245066181818177</v>
          </cell>
          <cell r="N84">
            <v>4.2152206561587031E-2</v>
          </cell>
          <cell r="O84">
            <v>6207.1989365805175</v>
          </cell>
        </row>
        <row r="85">
          <cell r="B85">
            <v>76</v>
          </cell>
          <cell r="C85">
            <v>3.5833906505717918E-2</v>
          </cell>
          <cell r="D85">
            <v>0.70609465600000043</v>
          </cell>
          <cell r="E85">
            <v>2.530212988729107E-2</v>
          </cell>
          <cell r="F85">
            <v>7738.7196513589206</v>
          </cell>
          <cell r="G85">
            <v>0.7313372800000002</v>
          </cell>
          <cell r="H85">
            <v>2.6206671715666055E-2</v>
          </cell>
          <cell r="I85">
            <v>7653.7369998407376</v>
          </cell>
          <cell r="J85">
            <v>1.2504800000000011</v>
          </cell>
          <cell r="K85">
            <v>4.4809583407270183E-2</v>
          </cell>
          <cell r="L85">
            <v>6091.5601095453612</v>
          </cell>
          <cell r="M85">
            <v>1.3172953599999995</v>
          </cell>
          <cell r="N85">
            <v>4.7203838770656009E-2</v>
          </cell>
          <cell r="O85">
            <v>5914.1953187607833</v>
          </cell>
        </row>
        <row r="86">
          <cell r="B86">
            <v>77</v>
          </cell>
          <cell r="C86">
            <v>4.0464987995425666E-2</v>
          </cell>
          <cell r="D86">
            <v>0.71277432290909137</v>
          </cell>
          <cell r="E86">
            <v>2.8842404419964041E-2</v>
          </cell>
          <cell r="F86">
            <v>7515.5163694817038</v>
          </cell>
          <cell r="G86">
            <v>0.73744325090909113</v>
          </cell>
          <cell r="H86">
            <v>2.984063229534405E-2</v>
          </cell>
          <cell r="I86">
            <v>7425.3446483432199</v>
          </cell>
          <cell r="J86">
            <v>1.244787272727274</v>
          </cell>
          <cell r="K86">
            <v>5.0370302047767795E-2</v>
          </cell>
          <cell r="L86">
            <v>5784.7263868854279</v>
          </cell>
          <cell r="M86">
            <v>1.3100841018181812</v>
          </cell>
          <cell r="N86">
            <v>5.3012537453070718E-2</v>
          </cell>
          <cell r="O86">
            <v>5600.668817920201</v>
          </cell>
        </row>
        <row r="87">
          <cell r="B87">
            <v>78</v>
          </cell>
          <cell r="C87">
            <v>4.5643336333418043E-2</v>
          </cell>
          <cell r="D87">
            <v>0.71945398981818232</v>
          </cell>
          <cell r="E87">
            <v>3.2838280433690817E-2</v>
          </cell>
          <cell r="F87">
            <v>7268.7197353366691</v>
          </cell>
          <cell r="G87">
            <v>0.74354922181818206</v>
          </cell>
          <cell r="H87">
            <v>3.3938067211898543E-2</v>
          </cell>
          <cell r="I87">
            <v>7173.3428025962367</v>
          </cell>
          <cell r="J87">
            <v>1.2390945454545468</v>
          </cell>
          <cell r="K87">
            <v>5.6556409087085632E-2</v>
          </cell>
          <cell r="L87">
            <v>5457.5630348918767</v>
          </cell>
          <cell r="M87">
            <v>1.302872843636363</v>
          </cell>
          <cell r="N87">
            <v>5.9467463401771295E-2</v>
          </cell>
          <cell r="O87">
            <v>5267.6112499650899</v>
          </cell>
        </row>
        <row r="88">
          <cell r="B88">
            <v>79</v>
          </cell>
          <cell r="C88">
            <v>5.1405899271918687E-2</v>
          </cell>
          <cell r="D88">
            <v>0.72613365672727326</v>
          </cell>
          <cell r="E88">
            <v>3.7327553615672193E-2</v>
          </cell>
          <cell r="F88">
            <v>6997.3962096985952</v>
          </cell>
          <cell r="G88">
            <v>0.74965519272727299</v>
          </cell>
          <cell r="H88">
            <v>3.8536699326008984E-2</v>
          </cell>
          <cell r="I88">
            <v>6896.9058478501947</v>
          </cell>
          <cell r="J88">
            <v>1.2334018181818196</v>
          </cell>
          <cell r="K88">
            <v>6.3404129627255987E-2</v>
          </cell>
          <cell r="L88">
            <v>5111.531000778672</v>
          </cell>
          <cell r="M88">
            <v>1.2956615854545448</v>
          </cell>
          <cell r="N88">
            <v>6.6604648952370796E-2</v>
          </cell>
          <cell r="O88">
            <v>4916.7638518436061</v>
          </cell>
        </row>
        <row r="89">
          <cell r="B89">
            <v>80</v>
          </cell>
          <cell r="C89">
            <v>5.7695679228970773E-2</v>
          </cell>
          <cell r="D89">
            <v>0.7328133236363642</v>
          </cell>
          <cell r="E89">
            <v>4.2280162455239613E-2</v>
          </cell>
          <cell r="F89">
            <v>6701.5451611888611</v>
          </cell>
          <cell r="G89">
            <v>0.75576116363636392</v>
          </cell>
          <cell r="H89">
            <v>4.3604153670877346E-2</v>
          </cell>
          <cell r="I89">
            <v>6596.1721054069621</v>
          </cell>
          <cell r="J89">
            <v>1.2277090909090924</v>
          </cell>
          <cell r="K89">
            <v>7.0833509895582319E-2</v>
          </cell>
          <cell r="L89">
            <v>4749.4633190534396</v>
          </cell>
          <cell r="M89">
            <v>1.2884503272727266</v>
          </cell>
          <cell r="N89">
            <v>7.4338016784789643E-2</v>
          </cell>
          <cell r="O89">
            <v>4551.2613780984093</v>
          </cell>
        </row>
        <row r="90">
          <cell r="B90">
            <v>81</v>
          </cell>
          <cell r="C90">
            <v>6.4609670970775093E-2</v>
          </cell>
          <cell r="D90">
            <v>0.73949299054545514</v>
          </cell>
          <cell r="E90">
            <v>4.7778398804336354E-2</v>
          </cell>
          <cell r="F90">
            <v>6381.3560638723093</v>
          </cell>
          <cell r="G90">
            <v>0.76186713454545485</v>
          </cell>
          <cell r="H90">
            <v>4.9223984886429074E-2</v>
          </cell>
          <cell r="I90">
            <v>6271.4822293821244</v>
          </cell>
          <cell r="J90">
            <v>1.2220163636363652</v>
          </cell>
          <cell r="K90">
            <v>7.8954075175448613E-2</v>
          </cell>
          <cell r="L90">
            <v>4374.4738351178585</v>
          </cell>
          <cell r="M90">
            <v>1.2812390690909083</v>
          </cell>
          <cell r="N90">
            <v>8.278043468886577E-2</v>
          </cell>
          <cell r="O90">
            <v>4174.5059828367766</v>
          </cell>
        </row>
        <row r="91">
          <cell r="B91">
            <v>82</v>
          </cell>
          <cell r="C91">
            <v>7.238829879618805E-2</v>
          </cell>
          <cell r="D91">
            <v>0.74617265745454608</v>
          </cell>
          <cell r="E91">
            <v>5.4014169281365355E-2</v>
          </cell>
          <cell r="F91">
            <v>6036.672417193643</v>
          </cell>
          <cell r="G91">
            <v>0.76797310545454578</v>
          </cell>
          <cell r="H91">
            <v>5.5592266625080093E-2</v>
          </cell>
          <cell r="I91">
            <v>5922.8363171518613</v>
          </cell>
          <cell r="J91">
            <v>1.216323636363638</v>
          </cell>
          <cell r="K91">
            <v>8.8047598821957007E-2</v>
          </cell>
          <cell r="L91">
            <v>3989.3119178262536</v>
          </cell>
          <cell r="M91">
            <v>1.2740278109090901</v>
          </cell>
          <cell r="N91">
            <v>9.2224705850740579E-2</v>
          </cell>
          <cell r="O91">
            <v>3789.513396497498</v>
          </cell>
        </row>
        <row r="92">
          <cell r="B92">
            <v>83</v>
          </cell>
          <cell r="C92">
            <v>8.1128882170520972E-2</v>
          </cell>
          <cell r="D92">
            <v>0.75285232436363703</v>
          </cell>
          <cell r="E92">
            <v>6.1078067515100344E-2</v>
          </cell>
          <cell r="F92">
            <v>5667.9641317297455</v>
          </cell>
          <cell r="G92">
            <v>0.77407907636363671</v>
          </cell>
          <cell r="H92">
            <v>6.280017017697119E-2</v>
          </cell>
          <cell r="I92">
            <v>5550.8811885043797</v>
          </cell>
          <cell r="J92">
            <v>1.2106309090909109</v>
          </cell>
          <cell r="K92">
            <v>9.8217132375627195E-2</v>
          </cell>
          <cell r="L92">
            <v>3597.4931411054449</v>
          </cell>
          <cell r="M92">
            <v>1.2668165527272719</v>
          </cell>
          <cell r="N92">
            <v>0.1027754108378764</v>
          </cell>
          <cell r="O92">
            <v>3400.044600296831</v>
          </cell>
        </row>
        <row r="93">
          <cell r="B93">
            <v>84</v>
          </cell>
          <cell r="C93">
            <v>9.0986516077001256E-2</v>
          </cell>
          <cell r="D93">
            <v>0.75953199127272797</v>
          </cell>
          <cell r="E93">
            <v>6.9107169734932847E-2</v>
          </cell>
          <cell r="F93">
            <v>5276.2671724267866</v>
          </cell>
          <cell r="G93">
            <v>0.78018504727272764</v>
          </cell>
          <cell r="H93">
            <v>7.0986319346716023E-2</v>
          </cell>
          <cell r="I93">
            <v>5156.8445638015291</v>
          </cell>
          <cell r="J93">
            <v>1.2049381818181837</v>
          </cell>
          <cell r="K93">
            <v>0.10963312725179283</v>
          </cell>
          <cell r="L93">
            <v>3203.0887177791797</v>
          </cell>
          <cell r="M93">
            <v>1.2596052945454537</v>
          </cell>
          <cell r="N93">
            <v>0.11460709738283582</v>
          </cell>
          <cell r="O93">
            <v>3010.375357684627</v>
          </cell>
        </row>
        <row r="94">
          <cell r="B94">
            <v>85</v>
          </cell>
          <cell r="C94">
            <v>0.10163566077153749</v>
          </cell>
          <cell r="D94">
            <v>0.76621165818181891</v>
          </cell>
          <cell r="E94">
            <v>7.7874428170164586E-2</v>
          </cell>
          <cell r="F94">
            <v>4865.3808835010395</v>
          </cell>
          <cell r="G94">
            <v>0.78629101818181857</v>
          </cell>
          <cell r="H94">
            <v>7.9915207191634127E-2</v>
          </cell>
          <cell r="I94">
            <v>4744.7342620302779</v>
          </cell>
          <cell r="J94">
            <v>1.1992454545454565</v>
          </cell>
          <cell r="K94">
            <v>0.1218861041999903</v>
          </cell>
          <cell r="L94">
            <v>2812.6767125621332</v>
          </cell>
          <cell r="M94">
            <v>1.2523940363636354</v>
          </cell>
          <cell r="N94">
            <v>0.12728789543215105</v>
          </cell>
          <cell r="O94">
            <v>2627.191013944142</v>
          </cell>
        </row>
        <row r="95">
          <cell r="B95">
            <v>86</v>
          </cell>
          <cell r="C95">
            <v>0.11276342591181704</v>
          </cell>
          <cell r="D95">
            <v>0.77289132509090985</v>
          </cell>
          <cell r="E95">
            <v>8.7153873674774909E-2</v>
          </cell>
          <cell r="F95">
            <v>4441.3440926007252</v>
          </cell>
          <cell r="G95">
            <v>0.7923969890909095</v>
          </cell>
          <cell r="H95">
            <v>8.9353399172099668E-2</v>
          </cell>
          <cell r="I95">
            <v>4320.7761275495486</v>
          </cell>
          <cell r="J95">
            <v>1.1935527272727293</v>
          </cell>
          <cell r="K95">
            <v>0.13458909453366558</v>
          </cell>
          <cell r="L95">
            <v>2434.1211006024682</v>
          </cell>
          <cell r="M95">
            <v>1.2451827781818172</v>
          </cell>
          <cell r="N95">
            <v>0.14041107595417585</v>
          </cell>
          <cell r="O95">
            <v>2258.3042969391026</v>
          </cell>
        </row>
        <row r="96">
          <cell r="B96">
            <v>87</v>
          </cell>
          <cell r="C96">
            <v>0.12490965290927573</v>
          </cell>
          <cell r="D96">
            <v>0.7795709920000008</v>
          </cell>
          <cell r="E96">
            <v>9.7375942028859866E-2</v>
          </cell>
          <cell r="F96">
            <v>4008.8640277094173</v>
          </cell>
          <cell r="G96">
            <v>0.79850296000000043</v>
          </cell>
          <cell r="H96">
            <v>9.9740727580629338E-2</v>
          </cell>
          <cell r="I96">
            <v>3889.8187728747425</v>
          </cell>
          <cell r="J96">
            <v>1.1878600000000021</v>
          </cell>
          <cell r="K96">
            <v>0.14837518030481253</v>
          </cell>
          <cell r="L96">
            <v>2072.9579434168281</v>
          </cell>
          <cell r="M96">
            <v>1.237971519999999</v>
          </cell>
          <cell r="N96">
            <v>0.15463459287476838</v>
          </cell>
          <cell r="O96">
            <v>1909.0923313945846</v>
          </cell>
        </row>
        <row r="97">
          <cell r="B97">
            <v>88</v>
          </cell>
          <cell r="C97">
            <v>0.13803127342998731</v>
          </cell>
          <cell r="D97">
            <v>0.78625065890909174</v>
          </cell>
          <cell r="E97">
            <v>0.10852717968438852</v>
          </cell>
          <cell r="F97">
            <v>3573.793321043916</v>
          </cell>
          <cell r="G97">
            <v>0.80460893090909136</v>
          </cell>
          <cell r="H97">
            <v>0.11106119534652255</v>
          </cell>
          <cell r="I97">
            <v>3457.8108502779301</v>
          </cell>
          <cell r="J97">
            <v>1.182167272727275</v>
          </cell>
          <cell r="K97">
            <v>0.16317605406180086</v>
          </cell>
          <cell r="L97">
            <v>1734.7008459740043</v>
          </cell>
          <cell r="M97">
            <v>1.2307602618181808</v>
          </cell>
          <cell r="N97">
            <v>0.16988340622578807</v>
          </cell>
          <cell r="O97">
            <v>1584.7692233377413</v>
          </cell>
        </row>
        <row r="98">
          <cell r="B98">
            <v>89</v>
          </cell>
          <cell r="C98">
            <v>0.15248948848157562</v>
          </cell>
          <cell r="D98">
            <v>0.79293032581818268</v>
          </cell>
          <cell r="E98">
            <v>0.12091353978554377</v>
          </cell>
          <cell r="F98">
            <v>3141.6733201345619</v>
          </cell>
          <cell r="G98">
            <v>0.81071490181818229</v>
          </cell>
          <cell r="H98">
            <v>0.12362550068264541</v>
          </cell>
          <cell r="I98">
            <v>3030.3372526464368</v>
          </cell>
          <cell r="J98">
            <v>1.1764745454545478</v>
          </cell>
          <cell r="K98">
            <v>0.17940000164795816</v>
          </cell>
          <cell r="L98">
            <v>1423.4955113475535</v>
          </cell>
          <cell r="M98">
            <v>1.2235490036363625</v>
          </cell>
          <cell r="N98">
            <v>0.18657836169665043</v>
          </cell>
          <cell r="O98">
            <v>1289.0855779801125</v>
          </cell>
        </row>
        <row r="99">
          <cell r="B99">
            <v>90</v>
          </cell>
          <cell r="C99">
            <v>0.16847775353087674</v>
          </cell>
          <cell r="D99">
            <v>0.79960999272727362</v>
          </cell>
          <cell r="E99">
            <v>0.13471649527553176</v>
          </cell>
          <cell r="F99">
            <v>2718.4381011453902</v>
          </cell>
          <cell r="G99">
            <v>0.81682087272727322</v>
          </cell>
          <cell r="H99">
            <v>0.13761614567422117</v>
          </cell>
          <cell r="I99">
            <v>2613.3139198442254</v>
          </cell>
          <cell r="J99">
            <v>1.1707818181818206</v>
          </cell>
          <cell r="K99">
            <v>0.19725069060206851</v>
          </cell>
          <cell r="L99">
            <v>1142.7100386653037</v>
          </cell>
          <cell r="M99">
            <v>1.2163377454545443</v>
          </cell>
          <cell r="N99">
            <v>0.20492585088899301</v>
          </cell>
          <cell r="O99">
            <v>1024.9186190438086</v>
          </cell>
        </row>
        <row r="100">
          <cell r="B100">
            <v>91</v>
          </cell>
          <cell r="C100">
            <v>0.18435779780889455</v>
          </cell>
          <cell r="D100">
            <v>0.80628965963636456</v>
          </cell>
          <cell r="E100">
            <v>0.1486457860466433</v>
          </cell>
          <cell r="F100">
            <v>2314.3537327814893</v>
          </cell>
          <cell r="G100">
            <v>0.82292684363636415</v>
          </cell>
          <cell r="H100">
            <v>0.15171298065062461</v>
          </cell>
          <cell r="I100">
            <v>2216.8402756888909</v>
          </cell>
          <cell r="J100">
            <v>1.1650890909090934</v>
          </cell>
          <cell r="K100">
            <v>0.21479325905116742</v>
          </cell>
          <cell r="L100">
            <v>897.26362530989763</v>
          </cell>
          <cell r="M100">
            <v>1.2091264872727261</v>
          </cell>
          <cell r="N100">
            <v>0.22291189646600415</v>
          </cell>
          <cell r="O100">
            <v>796.45206594943511</v>
          </cell>
        </row>
        <row r="101">
          <cell r="B101">
            <v>92</v>
          </cell>
          <cell r="C101">
            <v>0.20150767026226174</v>
          </cell>
          <cell r="D101">
            <v>0.81296932654545551</v>
          </cell>
          <cell r="E101">
            <v>0.16381955498685463</v>
          </cell>
          <cell r="F101">
            <v>1935.2173341950597</v>
          </cell>
          <cell r="G101">
            <v>0.82903281454545508</v>
          </cell>
          <cell r="H101">
            <v>0.16705647103002036</v>
          </cell>
          <cell r="I101">
            <v>1846.5027623950873</v>
          </cell>
          <cell r="J101">
            <v>1.1593963636363662</v>
          </cell>
          <cell r="K101">
            <v>0.23362726014690219</v>
          </cell>
          <cell r="L101">
            <v>687.63838289926969</v>
          </cell>
          <cell r="M101">
            <v>1.2019152290909079</v>
          </cell>
          <cell r="N101">
            <v>0.24219513766684145</v>
          </cell>
          <cell r="O101">
            <v>603.5552481917714</v>
          </cell>
        </row>
        <row r="102">
          <cell r="B102">
            <v>93</v>
          </cell>
          <cell r="C102">
            <v>0.21947818412782719</v>
          </cell>
          <cell r="D102">
            <v>0.81964899345454645</v>
          </cell>
          <cell r="E102">
            <v>0.17989507270560517</v>
          </cell>
          <cell r="F102">
            <v>1587.0812711588919</v>
          </cell>
          <cell r="G102">
            <v>0.83513878545454601</v>
          </cell>
          <cell r="H102">
            <v>0.1832947441262828</v>
          </cell>
          <cell r="I102">
            <v>1508.0485110334055</v>
          </cell>
          <cell r="J102">
            <v>1.153703636363639</v>
          </cell>
          <cell r="K102">
            <v>0.25321277913076257</v>
          </cell>
          <cell r="L102">
            <v>513.51955692836214</v>
          </cell>
          <cell r="M102">
            <v>1.1947039709090896</v>
          </cell>
          <cell r="N102">
            <v>0.26221145810543145</v>
          </cell>
          <cell r="O102">
            <v>445.29614651622143</v>
          </cell>
        </row>
        <row r="103">
          <cell r="B103">
            <v>94</v>
          </cell>
          <cell r="C103">
            <v>0.23804537449479032</v>
          </cell>
          <cell r="D103">
            <v>0.82632866036363739</v>
          </cell>
          <cell r="E103">
            <v>0.19670371541204046</v>
          </cell>
          <cell r="F103">
            <v>1274.8964884610739</v>
          </cell>
          <cell r="G103">
            <v>0.84124475636363694</v>
          </cell>
          <cell r="H103">
            <v>0.20025442307036059</v>
          </cell>
          <cell r="I103">
            <v>1206.0551264942947</v>
          </cell>
          <cell r="J103">
            <v>1.1480109090909119</v>
          </cell>
          <cell r="K103">
            <v>0.2732786867786508</v>
          </cell>
          <cell r="L103">
            <v>373.18560677582474</v>
          </cell>
          <cell r="M103">
            <v>1.1874927127272714</v>
          </cell>
          <cell r="N103">
            <v>0.28267714751099776</v>
          </cell>
          <cell r="O103">
            <v>319.42110202137667</v>
          </cell>
        </row>
        <row r="104">
          <cell r="B104">
            <v>95</v>
          </cell>
          <cell r="C104">
            <v>0.25796651698627704</v>
          </cell>
          <cell r="D104">
            <v>0.83300832727272833</v>
          </cell>
          <cell r="E104">
            <v>0.21488825680711049</v>
          </cell>
          <cell r="F104">
            <v>1000.9362044461674</v>
          </cell>
          <cell r="G104">
            <v>0.84735072727272787</v>
          </cell>
          <cell r="H104">
            <v>0.21858811578033435</v>
          </cell>
          <cell r="I104">
            <v>942.42580886669407</v>
          </cell>
          <cell r="J104">
            <v>1.1423181818181847</v>
          </cell>
          <cell r="K104">
            <v>0.29467984265373381</v>
          </cell>
          <cell r="L104">
            <v>263.21533089048654</v>
          </cell>
          <cell r="M104">
            <v>1.1802814545454532</v>
          </cell>
          <cell r="N104">
            <v>0.30447309589258742</v>
          </cell>
          <cell r="O104">
            <v>222.16597019550611</v>
          </cell>
        </row>
        <row r="105">
          <cell r="B105">
            <v>96</v>
          </cell>
          <cell r="C105">
            <v>0.27845540395654383</v>
          </cell>
          <cell r="D105">
            <v>0.83968799418181927</v>
          </cell>
          <cell r="E105">
            <v>0.23381565961735851</v>
          </cell>
          <cell r="F105">
            <v>766.90164556869149</v>
          </cell>
          <cell r="G105">
            <v>0.8534566981818188</v>
          </cell>
          <cell r="H105">
            <v>0.23764962965163647</v>
          </cell>
          <cell r="I105">
            <v>718.45866441538021</v>
          </cell>
          <cell r="J105">
            <v>1.1366254545454575</v>
          </cell>
          <cell r="K105">
            <v>0.31649950009274563</v>
          </cell>
          <cell r="L105">
            <v>179.90781024690094</v>
          </cell>
          <cell r="M105">
            <v>1.173070196363635</v>
          </cell>
          <cell r="N105">
            <v>0.32664773539781816</v>
          </cell>
          <cell r="O105">
            <v>149.59595914868487</v>
          </cell>
        </row>
        <row r="106">
          <cell r="B106">
            <v>97</v>
          </cell>
          <cell r="C106">
            <v>0.3001550888663278</v>
          </cell>
          <cell r="D106">
            <v>0.84636766109091022</v>
          </cell>
          <cell r="E106">
            <v>0.25404156052832816</v>
          </cell>
          <cell r="F106">
            <v>572.07675475667827</v>
          </cell>
          <cell r="G106">
            <v>0.85956266909090973</v>
          </cell>
          <cell r="H106">
            <v>0.25800210932715995</v>
          </cell>
          <cell r="I106">
            <v>533.09481353183799</v>
          </cell>
          <cell r="J106">
            <v>1.1309327272727303</v>
          </cell>
          <cell r="K106">
            <v>0.33945521325638484</v>
          </cell>
          <cell r="L106">
            <v>118.83716615304996</v>
          </cell>
          <cell r="M106">
            <v>1.1658589381818167</v>
          </cell>
          <cell r="N106">
            <v>0.34993849319556575</v>
          </cell>
          <cell r="O106">
            <v>97.246574616048676</v>
          </cell>
        </row>
        <row r="107">
          <cell r="B107">
            <v>98</v>
          </cell>
          <cell r="C107">
            <v>0.32312675535603558</v>
          </cell>
          <cell r="D107">
            <v>0.85304732800000116</v>
          </cell>
          <cell r="E107">
            <v>0.27564241526177619</v>
          </cell>
          <cell r="F107">
            <v>414.38813636042863</v>
          </cell>
          <cell r="G107">
            <v>0.86566864000000066</v>
          </cell>
          <cell r="H107">
            <v>0.27972069885667222</v>
          </cell>
          <cell r="I107">
            <v>383.97715973384487</v>
          </cell>
          <cell r="J107">
            <v>1.1252400000000031</v>
          </cell>
          <cell r="K107">
            <v>0.36359515019682648</v>
          </cell>
          <cell r="L107">
            <v>75.628548876666542</v>
          </cell>
          <cell r="M107">
            <v>1.1586476799999985</v>
          </cell>
          <cell r="N107">
            <v>0.37439006543919773</v>
          </cell>
          <cell r="O107">
            <v>60.838423181808388</v>
          </cell>
        </row>
        <row r="108">
          <cell r="B108">
            <v>99</v>
          </cell>
          <cell r="C108">
            <v>0.34652291522744605</v>
          </cell>
          <cell r="D108">
            <v>0.8597269949090921</v>
          </cell>
          <cell r="E108">
            <v>0.29791510457563025</v>
          </cell>
          <cell r="F108">
            <v>290.93565138171101</v>
          </cell>
          <cell r="G108">
            <v>0.87177461090909159</v>
          </cell>
          <cell r="H108">
            <v>0.30208987959349093</v>
          </cell>
          <cell r="I108">
            <v>267.98154578319702</v>
          </cell>
          <cell r="J108">
            <v>1.1195472727272759</v>
          </cell>
          <cell r="K108">
            <v>0.38794878468039229</v>
          </cell>
          <cell r="L108">
            <v>46.288545252822111</v>
          </cell>
          <cell r="M108">
            <v>1.1514364218181803</v>
          </cell>
          <cell r="N108">
            <v>0.39899910558749507</v>
          </cell>
          <cell r="O108">
            <v>36.563946746913317</v>
          </cell>
        </row>
        <row r="109">
          <cell r="B109">
            <v>100</v>
          </cell>
          <cell r="C109">
            <v>0.37097341737992373</v>
          </cell>
          <cell r="D109">
            <v>0.86640666181818304</v>
          </cell>
          <cell r="E109">
            <v>0.32141384017542324</v>
          </cell>
          <cell r="F109">
            <v>197.42490642717712</v>
          </cell>
          <cell r="G109">
            <v>0.87788058181818251</v>
          </cell>
          <cell r="H109">
            <v>0.32567035948856693</v>
          </cell>
          <cell r="I109">
            <v>180.7078994316814</v>
          </cell>
          <cell r="J109">
            <v>1.1138545454545488</v>
          </cell>
          <cell r="K109">
            <v>0.41321042719143553</v>
          </cell>
          <cell r="L109">
            <v>27.161635694833393</v>
          </cell>
          <cell r="M109">
            <v>1.1442251636363621</v>
          </cell>
          <cell r="N109">
            <v>0.42447711920628367</v>
          </cell>
          <cell r="O109">
            <v>21.043387964971583</v>
          </cell>
        </row>
        <row r="110">
          <cell r="B110">
            <v>101</v>
          </cell>
          <cell r="C110">
            <v>0.39558799944950446</v>
          </cell>
          <cell r="D110">
            <v>0.87308632872727399</v>
          </cell>
          <cell r="E110">
            <v>0.34538247412793471</v>
          </cell>
          <cell r="F110">
            <v>129.23780379088268</v>
          </cell>
          <cell r="G110">
            <v>0.88398655272727344</v>
          </cell>
          <cell r="H110">
            <v>0.349694471933646</v>
          </cell>
          <cell r="I110">
            <v>117.51534596568116</v>
          </cell>
          <cell r="J110">
            <v>1.1081618181818216</v>
          </cell>
          <cell r="K110">
            <v>0.43837551672087227</v>
          </cell>
          <cell r="L110">
            <v>15.254639612126716</v>
          </cell>
          <cell r="M110">
            <v>1.1370139054545438</v>
          </cell>
          <cell r="N110">
            <v>0.44978905620503101</v>
          </cell>
          <cell r="O110">
            <v>11.578302352850706</v>
          </cell>
        </row>
        <row r="111">
          <cell r="B111">
            <v>102</v>
          </cell>
          <cell r="C111">
            <v>0.41980049707080053</v>
          </cell>
          <cell r="D111">
            <v>0.87976599563636493</v>
          </cell>
          <cell r="E111">
            <v>0.36932620227413371</v>
          </cell>
          <cell r="F111">
            <v>81.506896526546342</v>
          </cell>
          <cell r="G111">
            <v>0.89009252363636437</v>
          </cell>
          <cell r="H111">
            <v>0.37366128386154901</v>
          </cell>
          <cell r="I111">
            <v>73.604410918710641</v>
          </cell>
          <cell r="J111">
            <v>1.1024690909090944</v>
          </cell>
          <cell r="K111">
            <v>0.46281707236883141</v>
          </cell>
          <cell r="L111">
            <v>8.1945319668006231</v>
          </cell>
          <cell r="M111">
            <v>1.1298026472727256</v>
          </cell>
          <cell r="N111">
            <v>0.47429171291699651</v>
          </cell>
          <cell r="O111">
            <v>6.0868094972462528</v>
          </cell>
        </row>
        <row r="112">
          <cell r="B112">
            <v>103</v>
          </cell>
          <cell r="C112">
            <v>0.44459121840721733</v>
          </cell>
          <cell r="D112">
            <v>0.88644566254545587</v>
          </cell>
          <cell r="E112">
            <v>0.39410595716287722</v>
          </cell>
          <cell r="F112">
            <v>49.384543055576202</v>
          </cell>
          <cell r="G112">
            <v>0.8961984945454553</v>
          </cell>
          <cell r="H112">
            <v>0.39844198062467789</v>
          </cell>
          <cell r="I112">
            <v>44.277323649546901</v>
          </cell>
          <cell r="J112">
            <v>1.0967763636363672</v>
          </cell>
          <cell r="K112">
            <v>0.48761713982932975</v>
          </cell>
          <cell r="L112">
            <v>4.1987377269092914</v>
          </cell>
          <cell r="M112">
            <v>1.1225913890909074</v>
          </cell>
          <cell r="N112">
            <v>0.49909427344937707</v>
          </cell>
          <cell r="O112">
            <v>3.0489177335933659</v>
          </cell>
        </row>
        <row r="113">
          <cell r="B113">
            <v>104</v>
          </cell>
          <cell r="C113">
            <v>0.46981582329306226</v>
          </cell>
          <cell r="D113">
            <v>0.89312532945454681</v>
          </cell>
          <cell r="E113">
            <v>0.41960441196157539</v>
          </cell>
          <cell r="F113">
            <v>28.662570906750048</v>
          </cell>
          <cell r="G113">
            <v>0.90230446545454623</v>
          </cell>
          <cell r="H113">
            <v>0.42391691529853409</v>
          </cell>
          <cell r="I113">
            <v>25.507417190356151</v>
          </cell>
          <cell r="J113">
            <v>1.09108363636364</v>
          </cell>
          <cell r="K113">
            <v>0.51260835689977169</v>
          </cell>
          <cell r="L113">
            <v>2.0464296796652373</v>
          </cell>
          <cell r="M113">
            <v>1.1153801309090892</v>
          </cell>
          <cell r="N113">
            <v>0.52402323448777732</v>
          </cell>
          <cell r="O113">
            <v>1.451214001148627</v>
          </cell>
        </row>
        <row r="114">
          <cell r="B114">
            <v>105</v>
          </cell>
          <cell r="C114">
            <v>0.49531220556264299</v>
          </cell>
          <cell r="D114">
            <v>0.89980499636363775</v>
          </cell>
          <cell r="E114">
            <v>0.44568439732515935</v>
          </cell>
          <cell r="F114">
            <v>15.888110266385505</v>
          </cell>
          <cell r="G114">
            <v>0.90841043636363716</v>
          </cell>
          <cell r="H114">
            <v>0.44994677679139605</v>
          </cell>
          <cell r="I114">
            <v>14.030437041281953</v>
          </cell>
          <cell r="J114">
            <v>1.0853909090909128</v>
          </cell>
          <cell r="K114">
            <v>0.53760736507946216</v>
          </cell>
          <cell r="L114">
            <v>0.94625401176000123</v>
          </cell>
          <cell r="M114">
            <v>1.1081688727272709</v>
          </cell>
          <cell r="N114">
            <v>0.54888956848641235</v>
          </cell>
          <cell r="O114">
            <v>0.65465777427671723</v>
          </cell>
        </row>
        <row r="115">
          <cell r="B115">
            <v>106</v>
          </cell>
          <cell r="C115">
            <v>0.5209182590502669</v>
          </cell>
          <cell r="D115">
            <v>0.9064846632727287</v>
          </cell>
          <cell r="E115">
            <v>0.47220441264779722</v>
          </cell>
          <cell r="F115">
            <v>8.3856744899635007</v>
          </cell>
          <cell r="G115">
            <v>0.91451640727272809</v>
          </cell>
          <cell r="H115">
            <v>0.47638829474941435</v>
          </cell>
          <cell r="I115">
            <v>7.3465010645966249</v>
          </cell>
          <cell r="J115">
            <v>1.0796981818181857</v>
          </cell>
          <cell r="K115">
            <v>0.56243449717246785</v>
          </cell>
          <cell r="L115">
            <v>0.41404811245833445</v>
          </cell>
          <cell r="M115">
            <v>1.1009576145454527</v>
          </cell>
          <cell r="N115">
            <v>0.57350892385715202</v>
          </cell>
          <cell r="O115">
            <v>0.27920569865655881</v>
          </cell>
        </row>
        <row r="116">
          <cell r="B116">
            <v>107</v>
          </cell>
          <cell r="C116">
            <v>0.54665980912289713</v>
          </cell>
          <cell r="D116">
            <v>0.91316433018181964</v>
          </cell>
          <cell r="E116">
            <v>0.49919023843503174</v>
          </cell>
          <cell r="F116">
            <v>4.199627641880058</v>
          </cell>
          <cell r="G116">
            <v>0.92062237818181902</v>
          </cell>
          <cell r="H116">
            <v>0.50326725353114077</v>
          </cell>
          <cell r="I116">
            <v>3.6492476507534799</v>
          </cell>
          <cell r="J116">
            <v>1.0740054545454585</v>
          </cell>
          <cell r="K116">
            <v>0.58711561677877067</v>
          </cell>
          <cell r="L116">
            <v>0.17095399953627363</v>
          </cell>
          <cell r="M116">
            <v>1.0937463563636345</v>
          </cell>
          <cell r="N116">
            <v>0.59790717439860863</v>
          </cell>
          <cell r="O116">
            <v>0.11226660829682633</v>
          </cell>
        </row>
        <row r="117">
          <cell r="B117">
            <v>108</v>
          </cell>
          <cell r="C117">
            <v>0.57258531688320202</v>
          </cell>
          <cell r="D117">
            <v>0.91984399709091058</v>
          </cell>
          <cell r="E117">
            <v>0.52668916655741016</v>
          </cell>
          <cell r="F117">
            <v>1.9877292593267886</v>
          </cell>
          <cell r="G117">
            <v>0.92672834909090995</v>
          </cell>
          <cell r="H117">
            <v>0.5306310454288653</v>
          </cell>
          <cell r="I117">
            <v>1.7128435548053302</v>
          </cell>
          <cell r="J117">
            <v>1.0683127272727313</v>
          </cell>
          <cell r="K117">
            <v>0.61170018147581462</v>
          </cell>
          <cell r="L117">
            <v>6.6381406995918726E-2</v>
          </cell>
          <cell r="M117">
            <v>1.0865350981818163</v>
          </cell>
          <cell r="N117">
            <v>0.62213404349715629</v>
          </cell>
          <cell r="O117">
            <v>4.2421729327410375E-2</v>
          </cell>
        </row>
        <row r="118">
          <cell r="B118">
            <v>109</v>
          </cell>
          <cell r="C118">
            <v>0.59854572710932663</v>
          </cell>
          <cell r="D118">
            <v>0.92652366400000152</v>
          </cell>
          <cell r="E118">
            <v>0.5545667801528783</v>
          </cell>
          <cell r="F118">
            <v>0.88540064416626574</v>
          </cell>
          <cell r="G118">
            <v>0.93283432000000088</v>
          </cell>
          <cell r="H118">
            <v>0.55834399633693477</v>
          </cell>
          <cell r="I118">
            <v>0.75648763931536056</v>
          </cell>
          <cell r="J118">
            <v>1.0626200000000041</v>
          </cell>
          <cell r="K118">
            <v>0.63602666054091517</v>
          </cell>
          <cell r="L118">
            <v>2.4161062382297194E-2</v>
          </cell>
          <cell r="M118">
            <v>1.079323839999998</v>
          </cell>
          <cell r="N118">
            <v>0.64602467259922935</v>
          </cell>
          <cell r="O118">
            <v>1.5016245527576961E-2</v>
          </cell>
        </row>
        <row r="119">
          <cell r="B119">
            <v>110</v>
          </cell>
          <cell r="C119">
            <v>0.62439216023913602</v>
          </cell>
          <cell r="D119">
            <v>0.93320333090909247</v>
          </cell>
          <cell r="E119">
            <v>0.58268484372868556</v>
          </cell>
          <cell r="F119">
            <v>0.36949110818296765</v>
          </cell>
          <cell r="G119">
            <v>0.93894029090909181</v>
          </cell>
          <cell r="H119">
            <v>0.58626695657629069</v>
          </cell>
          <cell r="I119">
            <v>0.31298393332636143</v>
          </cell>
          <cell r="J119">
            <v>1.0569272727272769</v>
          </cell>
          <cell r="K119">
            <v>0.6599371030338429</v>
          </cell>
          <cell r="L119">
            <v>8.2162808675040246E-3</v>
          </cell>
          <cell r="M119">
            <v>1.0721125818181798</v>
          </cell>
          <cell r="N119">
            <v>0.6694186909810107</v>
          </cell>
          <cell r="O119">
            <v>4.9640901030569354E-3</v>
          </cell>
        </row>
        <row r="120">
          <cell r="B120">
            <v>111</v>
          </cell>
          <cell r="C120">
            <v>0.65439911939105466</v>
          </cell>
          <cell r="D120">
            <v>0.93988299781818341</v>
          </cell>
          <cell r="E120">
            <v>0.6150586061028438</v>
          </cell>
          <cell r="F120">
            <v>0.14223242221655652</v>
          </cell>
          <cell r="G120">
            <v>0.94504626181818274</v>
          </cell>
          <cell r="H120">
            <v>0.61843744151762692</v>
          </cell>
          <cell r="I120">
            <v>0.11942295036388294</v>
          </cell>
          <cell r="J120">
            <v>1.0512345454545498</v>
          </cell>
          <cell r="K120">
            <v>0.68792696081891302</v>
          </cell>
          <cell r="L120">
            <v>2.5640797410873988E-3</v>
          </cell>
          <cell r="M120">
            <v>1.0649013236363616</v>
          </cell>
          <cell r="N120">
            <v>0.69687048842600352</v>
          </cell>
          <cell r="O120">
            <v>1.5047622083489587E-3</v>
          </cell>
        </row>
        <row r="121">
          <cell r="B121">
            <v>112</v>
          </cell>
          <cell r="C121">
            <v>0.68424289066266841</v>
          </cell>
          <cell r="D121">
            <v>0.94656266472727435</v>
          </cell>
          <cell r="E121">
            <v>0.64767877390634843</v>
          </cell>
          <cell r="F121">
            <v>5.0111501385607118E-2</v>
          </cell>
          <cell r="G121">
            <v>0.95115223272727367</v>
          </cell>
          <cell r="H121">
            <v>0.65081915318156081</v>
          </cell>
          <cell r="I121">
            <v>4.1700206937617078E-2</v>
          </cell>
          <cell r="J121">
            <v>1.0455418181818226</v>
          </cell>
          <cell r="K121">
            <v>0.71540455598143238</v>
          </cell>
          <cell r="L121">
            <v>7.2972541241378213E-4</v>
          </cell>
          <cell r="M121">
            <v>1.0576900654545434</v>
          </cell>
          <cell r="N121">
            <v>0.72371690781180376</v>
          </cell>
          <cell r="O121">
            <v>4.1574035593058915E-4</v>
          </cell>
        </row>
        <row r="122">
          <cell r="B122">
            <v>113</v>
          </cell>
          <cell r="C122">
            <v>0.71388658551268114</v>
          </cell>
          <cell r="D122">
            <v>0.95324233163636529</v>
          </cell>
          <cell r="E122">
            <v>0.68050691329803159</v>
          </cell>
          <cell r="F122">
            <v>1.6010278256957586E-2</v>
          </cell>
          <cell r="G122">
            <v>0.9572582036363646</v>
          </cell>
          <cell r="H122">
            <v>0.68337379044796709</v>
          </cell>
          <cell r="I122">
            <v>1.3203378460193082E-2</v>
          </cell>
          <cell r="J122">
            <v>1.0398490909090954</v>
          </cell>
          <cell r="K122">
            <v>0.74233431695755969</v>
          </cell>
          <cell r="L122">
            <v>1.8802519682302362E-4</v>
          </cell>
          <cell r="M122">
            <v>1.0504788072727251</v>
          </cell>
          <cell r="N122">
            <v>0.74992272887735956</v>
          </cell>
          <cell r="O122">
            <v>1.0396721370667698E-4</v>
          </cell>
        </row>
        <row r="123">
          <cell r="B123">
            <v>114</v>
          </cell>
          <cell r="C123">
            <v>0.74329384237895813</v>
          </cell>
          <cell r="D123">
            <v>0.95992199854545623</v>
          </cell>
          <cell r="E123">
            <v>0.71350411068294084</v>
          </cell>
          <cell r="F123">
            <v>4.58687890744064E-3</v>
          </cell>
          <cell r="G123">
            <v>0.96336417454545553</v>
          </cell>
          <cell r="H123">
            <v>0.71606265890812493</v>
          </cell>
          <cell r="I123">
            <v>3.7489321734169591E-3</v>
          </cell>
          <cell r="J123">
            <v>1.0341563636363682</v>
          </cell>
          <cell r="K123">
            <v>0.76868205714792714</v>
          </cell>
          <cell r="L123">
            <v>4.3493601733457927E-5</v>
          </cell>
          <cell r="M123">
            <v>1.0432675490909069</v>
          </cell>
          <cell r="N123">
            <v>0.77545434519305856</v>
          </cell>
          <cell r="O123">
            <v>2.3345386080219001E-5</v>
          </cell>
        </row>
        <row r="124">
          <cell r="B124">
            <v>115</v>
          </cell>
          <cell r="C124">
            <v>0.77242812403964423</v>
          </cell>
          <cell r="D124">
            <v>0.96660166545454718</v>
          </cell>
          <cell r="E124">
            <v>0.7466303111406517</v>
          </cell>
          <cell r="F124">
            <v>1.1621760816137425E-3</v>
          </cell>
          <cell r="G124">
            <v>0.96947014545454646</v>
          </cell>
          <cell r="H124">
            <v>0.74884600576589633</v>
          </cell>
          <cell r="I124">
            <v>9.4155928946640876E-4</v>
          </cell>
          <cell r="J124">
            <v>1.028463636363641</v>
          </cell>
          <cell r="K124">
            <v>0.79441423727935812</v>
          </cell>
          <cell r="L124">
            <v>8.9416652858407806E-6</v>
          </cell>
          <cell r="M124">
            <v>1.0360562909090887</v>
          </cell>
          <cell r="N124">
            <v>0.80027901718637928</v>
          </cell>
          <cell r="O124">
            <v>4.6625634521047594E-6</v>
          </cell>
        </row>
        <row r="125">
          <cell r="B125">
            <v>116</v>
          </cell>
          <cell r="C125">
            <v>0.80141379757682352</v>
          </cell>
          <cell r="D125">
            <v>0.97328133236363812</v>
          </cell>
          <cell r="E125">
            <v>0.78000108868017382</v>
          </cell>
          <cell r="F125">
            <v>2.556774727169648E-4</v>
          </cell>
          <cell r="G125">
            <v>0.97557611636363739</v>
          </cell>
          <cell r="H125">
            <v>0.78184016024023173</v>
          </cell>
          <cell r="I125">
            <v>2.0541042371431301E-4</v>
          </cell>
          <cell r="J125">
            <v>1.0227709090909138</v>
          </cell>
          <cell r="K125">
            <v>0.81966271830564941</v>
          </cell>
          <cell r="L125">
            <v>1.6125156114692647E-6</v>
          </cell>
          <cell r="M125">
            <v>1.0288450327272705</v>
          </cell>
          <cell r="N125">
            <v>0.82453060479601314</v>
          </cell>
          <cell r="O125">
            <v>8.1813718904103521E-7</v>
          </cell>
        </row>
        <row r="126">
          <cell r="B126">
            <v>117</v>
          </cell>
          <cell r="C126">
            <v>0.83039947111400259</v>
          </cell>
          <cell r="D126">
            <v>0.97996099927272906</v>
          </cell>
          <cell r="E126">
            <v>0.81375909550842374</v>
          </cell>
          <cell r="F126">
            <v>4.7617603776927836E-5</v>
          </cell>
          <cell r="G126">
            <v>0.98168208727272832</v>
          </cell>
          <cell r="H126">
            <v>0.81518828607336369</v>
          </cell>
          <cell r="I126">
            <v>3.796225246503877E-5</v>
          </cell>
          <cell r="J126">
            <v>1.0170781818181867</v>
          </cell>
          <cell r="K126">
            <v>0.84458118426341355</v>
          </cell>
          <cell r="L126">
            <v>2.5061526669131069E-7</v>
          </cell>
          <cell r="M126">
            <v>1.0216337745454522</v>
          </cell>
          <cell r="N126">
            <v>0.84836414605474564</v>
          </cell>
          <cell r="O126">
            <v>1.2405893130460737E-7</v>
          </cell>
        </row>
        <row r="127">
          <cell r="B127">
            <v>118</v>
          </cell>
          <cell r="C127">
            <v>0.85938514465118176</v>
          </cell>
          <cell r="D127">
            <v>0.98664066618182</v>
          </cell>
          <cell r="E127">
            <v>0.84790433162540169</v>
          </cell>
          <cell r="F127">
            <v>7.2424312728486366E-6</v>
          </cell>
          <cell r="G127">
            <v>0.98778805818181925</v>
          </cell>
          <cell r="H127">
            <v>0.84889038326529265</v>
          </cell>
          <cell r="I127">
            <v>5.7364614203782081E-6</v>
          </cell>
          <cell r="J127">
            <v>1.0113854545454595</v>
          </cell>
          <cell r="K127">
            <v>0.86916963515265089</v>
          </cell>
          <cell r="L127">
            <v>3.2788086777539879E-8</v>
          </cell>
          <cell r="M127">
            <v>1.014422516363634</v>
          </cell>
          <cell r="N127">
            <v>0.87177964096257743</v>
          </cell>
          <cell r="O127">
            <v>1.5906880713675699E-8</v>
          </cell>
        </row>
        <row r="128">
          <cell r="B128">
            <v>119</v>
          </cell>
          <cell r="C128">
            <v>0.88837081818836094</v>
          </cell>
          <cell r="D128">
            <v>0.99332033309091095</v>
          </cell>
          <cell r="E128">
            <v>0.88243679703110778</v>
          </cell>
          <cell r="F128">
            <v>8.5144341771815674E-7</v>
          </cell>
          <cell r="G128">
            <v>0.99389402909091018</v>
          </cell>
          <cell r="H128">
            <v>0.8829464518160185</v>
          </cell>
          <cell r="I128">
            <v>6.714731632757916E-7</v>
          </cell>
          <cell r="J128">
            <v>1.0056927272727323</v>
          </cell>
          <cell r="K128">
            <v>0.8934280709733613</v>
          </cell>
          <cell r="L128">
            <v>3.4942896569752508E-9</v>
          </cell>
          <cell r="M128">
            <v>1.0072112581818158</v>
          </cell>
          <cell r="N128">
            <v>0.89477708951950818</v>
          </cell>
          <cell r="O128">
            <v>1.6737682853589598E-9</v>
          </cell>
        </row>
        <row r="129">
          <cell r="B129">
            <v>120</v>
          </cell>
          <cell r="C129">
            <v>1</v>
          </cell>
          <cell r="D129">
            <v>1</v>
          </cell>
          <cell r="E129">
            <v>1</v>
          </cell>
          <cell r="F129">
            <v>0</v>
          </cell>
          <cell r="G129">
            <v>1</v>
          </cell>
          <cell r="H129">
            <v>1</v>
          </cell>
          <cell r="I129">
            <v>0</v>
          </cell>
          <cell r="J129">
            <v>1</v>
          </cell>
          <cell r="K129">
            <v>1</v>
          </cell>
          <cell r="L129">
            <v>0</v>
          </cell>
          <cell r="M129">
            <v>1</v>
          </cell>
          <cell r="N129">
            <v>1</v>
          </cell>
          <cell r="O129">
            <v>0</v>
          </cell>
        </row>
      </sheetData>
      <sheetData sheetId="7"/>
      <sheetData sheetId="8"/>
      <sheetData sheetId="9">
        <row r="8">
          <cell r="B8" t="str">
            <v>Age</v>
          </cell>
          <cell r="C8" t="str">
            <v>Mortality</v>
          </cell>
          <cell r="D8" t="str">
            <v>Loading Factor</v>
          </cell>
          <cell r="E8" t="str">
            <v>Revised Mortality</v>
          </cell>
          <cell r="F8" t="str">
            <v>lx</v>
          </cell>
          <cell r="G8" t="str">
            <v>Loading Factor</v>
          </cell>
          <cell r="H8" t="str">
            <v>Revised Mortality</v>
          </cell>
          <cell r="I8" t="str">
            <v>lx</v>
          </cell>
          <cell r="J8" t="str">
            <v>Loading Factor</v>
          </cell>
          <cell r="K8" t="str">
            <v>Revised Mortality</v>
          </cell>
          <cell r="L8" t="str">
            <v>lx</v>
          </cell>
          <cell r="M8" t="str">
            <v>Loading Factor</v>
          </cell>
          <cell r="N8" t="str">
            <v>Revised Mortality</v>
          </cell>
          <cell r="O8" t="str">
            <v>lx</v>
          </cell>
          <cell r="P8" t="str">
            <v>Loading Factor</v>
          </cell>
          <cell r="Q8" t="str">
            <v>Revised Mortality</v>
          </cell>
          <cell r="R8" t="str">
            <v>lx</v>
          </cell>
          <cell r="S8" t="str">
            <v>Loading Factor</v>
          </cell>
          <cell r="T8" t="str">
            <v>Revised Mortality</v>
          </cell>
          <cell r="U8" t="str">
            <v>lx</v>
          </cell>
          <cell r="V8" t="str">
            <v>Loading Factor</v>
          </cell>
          <cell r="W8" t="str">
            <v>Revised Mortality</v>
          </cell>
          <cell r="X8" t="str">
            <v>lx</v>
          </cell>
          <cell r="Y8" t="str">
            <v>Loading Factor</v>
          </cell>
          <cell r="Z8" t="str">
            <v>Revised Mortality</v>
          </cell>
          <cell r="AA8" t="str">
            <v>lx</v>
          </cell>
          <cell r="AB8" t="str">
            <v>Loading Factor</v>
          </cell>
          <cell r="AC8" t="str">
            <v>Revised Mortality</v>
          </cell>
          <cell r="AD8" t="str">
            <v>lx</v>
          </cell>
          <cell r="AE8" t="str">
            <v>Loading Factor</v>
          </cell>
          <cell r="AF8" t="str">
            <v>Revised Mortality</v>
          </cell>
          <cell r="AG8" t="str">
            <v>lx</v>
          </cell>
          <cell r="AH8" t="str">
            <v>Loading Factor</v>
          </cell>
          <cell r="AI8" t="str">
            <v>Revised Mortality</v>
          </cell>
          <cell r="AJ8" t="str">
            <v>lx</v>
          </cell>
          <cell r="AK8" t="str">
            <v>Loading Factor</v>
          </cell>
          <cell r="AL8" t="str">
            <v>Revised Mortality</v>
          </cell>
          <cell r="AM8" t="str">
            <v>lx</v>
          </cell>
          <cell r="AN8" t="str">
            <v>Loading Factor</v>
          </cell>
          <cell r="AO8" t="str">
            <v>Revised Mortality</v>
          </cell>
          <cell r="AP8" t="str">
            <v>lx</v>
          </cell>
          <cell r="AQ8" t="str">
            <v>Loading Factor</v>
          </cell>
          <cell r="AR8" t="str">
            <v>Revised Mortality</v>
          </cell>
          <cell r="AS8" t="str">
            <v>lx</v>
          </cell>
          <cell r="AT8" t="str">
            <v>Loading Factor</v>
          </cell>
          <cell r="AU8" t="str">
            <v>Revised Mortality</v>
          </cell>
          <cell r="AV8" t="str">
            <v>lx</v>
          </cell>
        </row>
        <row r="9">
          <cell r="B9">
            <v>1</v>
          </cell>
          <cell r="C9">
            <v>3.5467709367217283E-3</v>
          </cell>
          <cell r="D9">
            <v>1</v>
          </cell>
          <cell r="E9">
            <v>3.5467709367217283E-3</v>
          </cell>
          <cell r="F9">
            <v>10000</v>
          </cell>
          <cell r="G9">
            <v>1</v>
          </cell>
          <cell r="H9">
            <v>3.5467709367217283E-3</v>
          </cell>
          <cell r="I9">
            <v>10000</v>
          </cell>
          <cell r="J9">
            <v>1</v>
          </cell>
          <cell r="K9">
            <v>3.5467709367217283E-3</v>
          </cell>
          <cell r="L9">
            <v>10000</v>
          </cell>
          <cell r="M9">
            <v>1</v>
          </cell>
          <cell r="N9">
            <v>3.5467709367217283E-3</v>
          </cell>
          <cell r="O9">
            <v>10000</v>
          </cell>
          <cell r="P9">
            <v>1</v>
          </cell>
          <cell r="Q9">
            <v>3.5467709367217283E-3</v>
          </cell>
          <cell r="R9">
            <v>10000</v>
          </cell>
          <cell r="S9">
            <v>1</v>
          </cell>
          <cell r="T9">
            <v>3.5467709367217283E-3</v>
          </cell>
          <cell r="U9">
            <v>10000</v>
          </cell>
          <cell r="V9">
            <v>1</v>
          </cell>
          <cell r="W9">
            <v>3.5467709367217283E-3</v>
          </cell>
          <cell r="X9">
            <v>10000</v>
          </cell>
          <cell r="Y9">
            <v>1</v>
          </cell>
          <cell r="Z9">
            <v>3.5467709367217283E-3</v>
          </cell>
          <cell r="AA9">
            <v>10000</v>
          </cell>
          <cell r="AB9">
            <v>1</v>
          </cell>
          <cell r="AC9">
            <v>3.5467709367217283E-3</v>
          </cell>
          <cell r="AD9">
            <v>10000</v>
          </cell>
          <cell r="AE9">
            <v>1</v>
          </cell>
          <cell r="AF9">
            <v>3.5467709367217283E-3</v>
          </cell>
          <cell r="AG9">
            <v>10000</v>
          </cell>
          <cell r="AH9">
            <v>1</v>
          </cell>
          <cell r="AI9">
            <v>3.5467709367217283E-3</v>
          </cell>
          <cell r="AJ9">
            <v>10000</v>
          </cell>
          <cell r="AK9">
            <v>1</v>
          </cell>
          <cell r="AL9">
            <v>3.5467709367217283E-3</v>
          </cell>
          <cell r="AM9">
            <v>10000</v>
          </cell>
          <cell r="AN9">
            <v>1</v>
          </cell>
          <cell r="AO9">
            <v>3.5467709367217283E-3</v>
          </cell>
          <cell r="AP9">
            <v>10000</v>
          </cell>
          <cell r="AQ9">
            <v>1</v>
          </cell>
          <cell r="AR9">
            <v>3.5467709367217283E-3</v>
          </cell>
          <cell r="AS9">
            <v>10000</v>
          </cell>
          <cell r="AT9">
            <v>1</v>
          </cell>
          <cell r="AU9">
            <v>3.5467709367217283E-3</v>
          </cell>
          <cell r="AV9">
            <v>10000</v>
          </cell>
        </row>
        <row r="10">
          <cell r="B10">
            <v>2</v>
          </cell>
          <cell r="C10">
            <v>3.3729701321473949E-4</v>
          </cell>
          <cell r="D10">
            <v>1</v>
          </cell>
          <cell r="E10">
            <v>3.3729701321473949E-4</v>
          </cell>
          <cell r="F10">
            <v>9964.532290632782</v>
          </cell>
          <cell r="G10">
            <v>1</v>
          </cell>
          <cell r="H10">
            <v>3.3729701321473949E-4</v>
          </cell>
          <cell r="I10">
            <v>9964.532290632782</v>
          </cell>
          <cell r="J10">
            <v>1</v>
          </cell>
          <cell r="K10">
            <v>3.3729701321473949E-4</v>
          </cell>
          <cell r="L10">
            <v>9964.532290632782</v>
          </cell>
          <cell r="M10">
            <v>1</v>
          </cell>
          <cell r="N10">
            <v>3.3729701321473949E-4</v>
          </cell>
          <cell r="O10">
            <v>9964.532290632782</v>
          </cell>
          <cell r="P10">
            <v>1</v>
          </cell>
          <cell r="Q10">
            <v>3.3729701321473949E-4</v>
          </cell>
          <cell r="R10">
            <v>9964.532290632782</v>
          </cell>
          <cell r="S10">
            <v>1</v>
          </cell>
          <cell r="T10">
            <v>3.3729701321473949E-4</v>
          </cell>
          <cell r="U10">
            <v>9964.532290632782</v>
          </cell>
          <cell r="V10">
            <v>1</v>
          </cell>
          <cell r="W10">
            <v>3.3729701321473949E-4</v>
          </cell>
          <cell r="X10">
            <v>9964.532290632782</v>
          </cell>
          <cell r="Y10">
            <v>1</v>
          </cell>
          <cell r="Z10">
            <v>3.3729701321473949E-4</v>
          </cell>
          <cell r="AA10">
            <v>9964.532290632782</v>
          </cell>
          <cell r="AB10">
            <v>1</v>
          </cell>
          <cell r="AC10">
            <v>3.3729701321473949E-4</v>
          </cell>
          <cell r="AD10">
            <v>9964.532290632782</v>
          </cell>
          <cell r="AE10">
            <v>1</v>
          </cell>
          <cell r="AF10">
            <v>3.3729701321473949E-4</v>
          </cell>
          <cell r="AG10">
            <v>9964.532290632782</v>
          </cell>
          <cell r="AH10">
            <v>1</v>
          </cell>
          <cell r="AI10">
            <v>3.3729701321473949E-4</v>
          </cell>
          <cell r="AJ10">
            <v>9964.532290632782</v>
          </cell>
          <cell r="AK10">
            <v>1</v>
          </cell>
          <cell r="AL10">
            <v>3.3729701321473949E-4</v>
          </cell>
          <cell r="AM10">
            <v>9964.532290632782</v>
          </cell>
          <cell r="AN10">
            <v>1</v>
          </cell>
          <cell r="AO10">
            <v>3.3729701321473949E-4</v>
          </cell>
          <cell r="AP10">
            <v>9964.532290632782</v>
          </cell>
          <cell r="AQ10">
            <v>1</v>
          </cell>
          <cell r="AR10">
            <v>3.3729701321473949E-4</v>
          </cell>
          <cell r="AS10">
            <v>9964.532290632782</v>
          </cell>
          <cell r="AT10">
            <v>1</v>
          </cell>
          <cell r="AU10">
            <v>3.3729701321473949E-4</v>
          </cell>
          <cell r="AV10">
            <v>9964.532290632782</v>
          </cell>
        </row>
        <row r="11">
          <cell r="B11">
            <v>3</v>
          </cell>
          <cell r="C11">
            <v>2.4023107547649304E-4</v>
          </cell>
          <cell r="D11">
            <v>1</v>
          </cell>
          <cell r="E11">
            <v>2.4023107547649304E-4</v>
          </cell>
          <cell r="F11">
            <v>9961.1712836530696</v>
          </cell>
          <cell r="G11">
            <v>1</v>
          </cell>
          <cell r="H11">
            <v>2.4023107547649304E-4</v>
          </cell>
          <cell r="I11">
            <v>9961.1712836530696</v>
          </cell>
          <cell r="J11">
            <v>1</v>
          </cell>
          <cell r="K11">
            <v>2.4023107547649304E-4</v>
          </cell>
          <cell r="L11">
            <v>9961.1712836530696</v>
          </cell>
          <cell r="M11">
            <v>1</v>
          </cell>
          <cell r="N11">
            <v>2.4023107547649304E-4</v>
          </cell>
          <cell r="O11">
            <v>9961.1712836530696</v>
          </cell>
          <cell r="P11">
            <v>1</v>
          </cell>
          <cell r="Q11">
            <v>2.4023107547649304E-4</v>
          </cell>
          <cell r="R11">
            <v>9961.1712836530696</v>
          </cell>
          <cell r="S11">
            <v>1</v>
          </cell>
          <cell r="T11">
            <v>2.4023107547649304E-4</v>
          </cell>
          <cell r="U11">
            <v>9961.1712836530696</v>
          </cell>
          <cell r="V11">
            <v>1</v>
          </cell>
          <cell r="W11">
            <v>2.4023107547649304E-4</v>
          </cell>
          <cell r="X11">
            <v>9961.1712836530696</v>
          </cell>
          <cell r="Y11">
            <v>1</v>
          </cell>
          <cell r="Z11">
            <v>2.4023107547649304E-4</v>
          </cell>
          <cell r="AA11">
            <v>9961.1712836530696</v>
          </cell>
          <cell r="AB11">
            <v>1</v>
          </cell>
          <cell r="AC11">
            <v>2.4023107547649304E-4</v>
          </cell>
          <cell r="AD11">
            <v>9961.1712836530696</v>
          </cell>
          <cell r="AE11">
            <v>1</v>
          </cell>
          <cell r="AF11">
            <v>2.4023107547649304E-4</v>
          </cell>
          <cell r="AG11">
            <v>9961.1712836530696</v>
          </cell>
          <cell r="AH11">
            <v>1</v>
          </cell>
          <cell r="AI11">
            <v>2.4023107547649304E-4</v>
          </cell>
          <cell r="AJ11">
            <v>9961.1712836530696</v>
          </cell>
          <cell r="AK11">
            <v>1</v>
          </cell>
          <cell r="AL11">
            <v>2.4023107547649304E-4</v>
          </cell>
          <cell r="AM11">
            <v>9961.1712836530696</v>
          </cell>
          <cell r="AN11">
            <v>1</v>
          </cell>
          <cell r="AO11">
            <v>2.4023107547649304E-4</v>
          </cell>
          <cell r="AP11">
            <v>9961.1712836530696</v>
          </cell>
          <cell r="AQ11">
            <v>1</v>
          </cell>
          <cell r="AR11">
            <v>2.4023107547649304E-4</v>
          </cell>
          <cell r="AS11">
            <v>9961.1712836530696</v>
          </cell>
          <cell r="AT11">
            <v>1</v>
          </cell>
          <cell r="AU11">
            <v>2.4023107547649304E-4</v>
          </cell>
          <cell r="AV11">
            <v>9961.1712836530696</v>
          </cell>
        </row>
        <row r="12">
          <cell r="B12">
            <v>4</v>
          </cell>
          <cell r="C12">
            <v>1.8043713926302416E-4</v>
          </cell>
          <cell r="D12">
            <v>1</v>
          </cell>
          <cell r="E12">
            <v>1.8043713926302416E-4</v>
          </cell>
          <cell r="F12">
            <v>9958.7783007625931</v>
          </cell>
          <cell r="G12">
            <v>1</v>
          </cell>
          <cell r="H12">
            <v>1.8043713926302416E-4</v>
          </cell>
          <cell r="I12">
            <v>9958.7783007625931</v>
          </cell>
          <cell r="J12">
            <v>1</v>
          </cell>
          <cell r="K12">
            <v>1.8043713926302416E-4</v>
          </cell>
          <cell r="L12">
            <v>9958.7783007625931</v>
          </cell>
          <cell r="M12">
            <v>1</v>
          </cell>
          <cell r="N12">
            <v>1.8043713926302416E-4</v>
          </cell>
          <cell r="O12">
            <v>9958.7783007625931</v>
          </cell>
          <cell r="P12">
            <v>1</v>
          </cell>
          <cell r="Q12">
            <v>1.8043713926302416E-4</v>
          </cell>
          <cell r="R12">
            <v>9958.7783007625931</v>
          </cell>
          <cell r="S12">
            <v>1</v>
          </cell>
          <cell r="T12">
            <v>1.8043713926302416E-4</v>
          </cell>
          <cell r="U12">
            <v>9958.7783007625931</v>
          </cell>
          <cell r="V12">
            <v>1</v>
          </cell>
          <cell r="W12">
            <v>1.8043713926302416E-4</v>
          </cell>
          <cell r="X12">
            <v>9958.7783007625931</v>
          </cell>
          <cell r="Y12">
            <v>1</v>
          </cell>
          <cell r="Z12">
            <v>1.8043713926302416E-4</v>
          </cell>
          <cell r="AA12">
            <v>9958.7783007625931</v>
          </cell>
          <cell r="AB12">
            <v>1</v>
          </cell>
          <cell r="AC12">
            <v>1.8043713926302416E-4</v>
          </cell>
          <cell r="AD12">
            <v>9958.7783007625931</v>
          </cell>
          <cell r="AE12">
            <v>1</v>
          </cell>
          <cell r="AF12">
            <v>1.8043713926302416E-4</v>
          </cell>
          <cell r="AG12">
            <v>9958.7783007625931</v>
          </cell>
          <cell r="AH12">
            <v>1</v>
          </cell>
          <cell r="AI12">
            <v>1.8043713926302416E-4</v>
          </cell>
          <cell r="AJ12">
            <v>9958.7783007625931</v>
          </cell>
          <cell r="AK12">
            <v>1</v>
          </cell>
          <cell r="AL12">
            <v>1.8043713926302416E-4</v>
          </cell>
          <cell r="AM12">
            <v>9958.7783007625931</v>
          </cell>
          <cell r="AN12">
            <v>1</v>
          </cell>
          <cell r="AO12">
            <v>1.8043713926302416E-4</v>
          </cell>
          <cell r="AP12">
            <v>9958.7783007625931</v>
          </cell>
          <cell r="AQ12">
            <v>1</v>
          </cell>
          <cell r="AR12">
            <v>1.8043713926302416E-4</v>
          </cell>
          <cell r="AS12">
            <v>9958.7783007625931</v>
          </cell>
          <cell r="AT12">
            <v>1</v>
          </cell>
          <cell r="AU12">
            <v>1.8043713926302416E-4</v>
          </cell>
          <cell r="AV12">
            <v>9958.7783007625931</v>
          </cell>
        </row>
        <row r="13">
          <cell r="B13">
            <v>5</v>
          </cell>
          <cell r="C13">
            <v>1.5766389199491741E-4</v>
          </cell>
          <cell r="D13">
            <v>1</v>
          </cell>
          <cell r="E13">
            <v>1.5766389199491741E-4</v>
          </cell>
          <cell r="F13">
            <v>9956.9813672954479</v>
          </cell>
          <cell r="G13">
            <v>1</v>
          </cell>
          <cell r="H13">
            <v>1.5766389199491741E-4</v>
          </cell>
          <cell r="I13">
            <v>9956.9813672954479</v>
          </cell>
          <cell r="J13">
            <v>1</v>
          </cell>
          <cell r="K13">
            <v>1.5766389199491741E-4</v>
          </cell>
          <cell r="L13">
            <v>9956.9813672954479</v>
          </cell>
          <cell r="M13">
            <v>1</v>
          </cell>
          <cell r="N13">
            <v>1.5766389199491741E-4</v>
          </cell>
          <cell r="O13">
            <v>9956.9813672954479</v>
          </cell>
          <cell r="P13">
            <v>1</v>
          </cell>
          <cell r="Q13">
            <v>1.5766389199491741E-4</v>
          </cell>
          <cell r="R13">
            <v>9956.9813672954479</v>
          </cell>
          <cell r="S13">
            <v>1</v>
          </cell>
          <cell r="T13">
            <v>1.5766389199491741E-4</v>
          </cell>
          <cell r="U13">
            <v>9956.9813672954479</v>
          </cell>
          <cell r="V13">
            <v>1</v>
          </cell>
          <cell r="W13">
            <v>1.5766389199491741E-4</v>
          </cell>
          <cell r="X13">
            <v>9956.9813672954479</v>
          </cell>
          <cell r="Y13">
            <v>1</v>
          </cell>
          <cell r="Z13">
            <v>1.5766389199491741E-4</v>
          </cell>
          <cell r="AA13">
            <v>9956.9813672954479</v>
          </cell>
          <cell r="AB13">
            <v>1</v>
          </cell>
          <cell r="AC13">
            <v>1.5766389199491741E-4</v>
          </cell>
          <cell r="AD13">
            <v>9956.9813672954479</v>
          </cell>
          <cell r="AE13">
            <v>1</v>
          </cell>
          <cell r="AF13">
            <v>1.5766389199491741E-4</v>
          </cell>
          <cell r="AG13">
            <v>9956.9813672954479</v>
          </cell>
          <cell r="AH13">
            <v>1</v>
          </cell>
          <cell r="AI13">
            <v>1.5766389199491741E-4</v>
          </cell>
          <cell r="AJ13">
            <v>9956.9813672954479</v>
          </cell>
          <cell r="AK13">
            <v>1</v>
          </cell>
          <cell r="AL13">
            <v>1.5766389199491741E-4</v>
          </cell>
          <cell r="AM13">
            <v>9956.9813672954479</v>
          </cell>
          <cell r="AN13">
            <v>1</v>
          </cell>
          <cell r="AO13">
            <v>1.5766389199491741E-4</v>
          </cell>
          <cell r="AP13">
            <v>9956.9813672954479</v>
          </cell>
          <cell r="AQ13">
            <v>1</v>
          </cell>
          <cell r="AR13">
            <v>1.5766389199491741E-4</v>
          </cell>
          <cell r="AS13">
            <v>9956.9813672954479</v>
          </cell>
          <cell r="AT13">
            <v>1</v>
          </cell>
          <cell r="AU13">
            <v>1.5766389199491741E-4</v>
          </cell>
          <cell r="AV13">
            <v>9956.9813672954479</v>
          </cell>
        </row>
        <row r="14">
          <cell r="B14">
            <v>6</v>
          </cell>
          <cell r="C14">
            <v>1.474379697585769E-4</v>
          </cell>
          <cell r="D14">
            <v>1</v>
          </cell>
          <cell r="E14">
            <v>1.474379697585769E-4</v>
          </cell>
          <cell r="F14">
            <v>9955.4115108605602</v>
          </cell>
          <cell r="G14">
            <v>1</v>
          </cell>
          <cell r="H14">
            <v>1.474379697585769E-4</v>
          </cell>
          <cell r="I14">
            <v>9955.4115108605602</v>
          </cell>
          <cell r="J14">
            <v>1</v>
          </cell>
          <cell r="K14">
            <v>1.474379697585769E-4</v>
          </cell>
          <cell r="L14">
            <v>9955.4115108605602</v>
          </cell>
          <cell r="M14">
            <v>1</v>
          </cell>
          <cell r="N14">
            <v>1.474379697585769E-4</v>
          </cell>
          <cell r="O14">
            <v>9955.4115108605602</v>
          </cell>
          <cell r="P14">
            <v>1</v>
          </cell>
          <cell r="Q14">
            <v>1.474379697585769E-4</v>
          </cell>
          <cell r="R14">
            <v>9955.4115108605602</v>
          </cell>
          <cell r="S14">
            <v>1</v>
          </cell>
          <cell r="T14">
            <v>1.474379697585769E-4</v>
          </cell>
          <cell r="U14">
            <v>9955.4115108605602</v>
          </cell>
          <cell r="V14">
            <v>1</v>
          </cell>
          <cell r="W14">
            <v>1.474379697585769E-4</v>
          </cell>
          <cell r="X14">
            <v>9955.4115108605602</v>
          </cell>
          <cell r="Y14">
            <v>1</v>
          </cell>
          <cell r="Z14">
            <v>1.474379697585769E-4</v>
          </cell>
          <cell r="AA14">
            <v>9955.4115108605602</v>
          </cell>
          <cell r="AB14">
            <v>1</v>
          </cell>
          <cell r="AC14">
            <v>1.474379697585769E-4</v>
          </cell>
          <cell r="AD14">
            <v>9955.4115108605602</v>
          </cell>
          <cell r="AE14">
            <v>1</v>
          </cell>
          <cell r="AF14">
            <v>1.474379697585769E-4</v>
          </cell>
          <cell r="AG14">
            <v>9955.4115108605602</v>
          </cell>
          <cell r="AH14">
            <v>1</v>
          </cell>
          <cell r="AI14">
            <v>1.474379697585769E-4</v>
          </cell>
          <cell r="AJ14">
            <v>9955.4115108605602</v>
          </cell>
          <cell r="AK14">
            <v>1</v>
          </cell>
          <cell r="AL14">
            <v>1.474379697585769E-4</v>
          </cell>
          <cell r="AM14">
            <v>9955.4115108605602</v>
          </cell>
          <cell r="AN14">
            <v>1</v>
          </cell>
          <cell r="AO14">
            <v>1.474379697585769E-4</v>
          </cell>
          <cell r="AP14">
            <v>9955.4115108605602</v>
          </cell>
          <cell r="AQ14">
            <v>1</v>
          </cell>
          <cell r="AR14">
            <v>1.474379697585769E-4</v>
          </cell>
          <cell r="AS14">
            <v>9955.4115108605602</v>
          </cell>
          <cell r="AT14">
            <v>1</v>
          </cell>
          <cell r="AU14">
            <v>1.474379697585769E-4</v>
          </cell>
          <cell r="AV14">
            <v>9955.4115108605602</v>
          </cell>
        </row>
        <row r="15">
          <cell r="B15">
            <v>7</v>
          </cell>
          <cell r="C15">
            <v>1.3814060864040663E-4</v>
          </cell>
          <cell r="D15">
            <v>1</v>
          </cell>
          <cell r="E15">
            <v>1.3814060864040663E-4</v>
          </cell>
          <cell r="F15">
            <v>9953.9437051992882</v>
          </cell>
          <cell r="G15">
            <v>1</v>
          </cell>
          <cell r="H15">
            <v>1.3814060864040663E-4</v>
          </cell>
          <cell r="I15">
            <v>9953.9437051992882</v>
          </cell>
          <cell r="J15">
            <v>1</v>
          </cell>
          <cell r="K15">
            <v>1.3814060864040663E-4</v>
          </cell>
          <cell r="L15">
            <v>9953.9437051992882</v>
          </cell>
          <cell r="M15">
            <v>1</v>
          </cell>
          <cell r="N15">
            <v>1.3814060864040663E-4</v>
          </cell>
          <cell r="O15">
            <v>9953.9437051992882</v>
          </cell>
          <cell r="P15">
            <v>1</v>
          </cell>
          <cell r="Q15">
            <v>1.3814060864040663E-4</v>
          </cell>
          <cell r="R15">
            <v>9953.9437051992882</v>
          </cell>
          <cell r="S15">
            <v>1</v>
          </cell>
          <cell r="T15">
            <v>1.3814060864040663E-4</v>
          </cell>
          <cell r="U15">
            <v>9953.9437051992882</v>
          </cell>
          <cell r="V15">
            <v>1</v>
          </cell>
          <cell r="W15">
            <v>1.3814060864040663E-4</v>
          </cell>
          <cell r="X15">
            <v>9953.9437051992882</v>
          </cell>
          <cell r="Y15">
            <v>1</v>
          </cell>
          <cell r="Z15">
            <v>1.3814060864040663E-4</v>
          </cell>
          <cell r="AA15">
            <v>9953.9437051992882</v>
          </cell>
          <cell r="AB15">
            <v>1</v>
          </cell>
          <cell r="AC15">
            <v>1.3814060864040663E-4</v>
          </cell>
          <cell r="AD15">
            <v>9953.9437051992882</v>
          </cell>
          <cell r="AE15">
            <v>1</v>
          </cell>
          <cell r="AF15">
            <v>1.3814060864040663E-4</v>
          </cell>
          <cell r="AG15">
            <v>9953.9437051992882</v>
          </cell>
          <cell r="AH15">
            <v>1</v>
          </cell>
          <cell r="AI15">
            <v>1.3814060864040663E-4</v>
          </cell>
          <cell r="AJ15">
            <v>9953.9437051992882</v>
          </cell>
          <cell r="AK15">
            <v>1</v>
          </cell>
          <cell r="AL15">
            <v>1.3814060864040663E-4</v>
          </cell>
          <cell r="AM15">
            <v>9953.9437051992882</v>
          </cell>
          <cell r="AN15">
            <v>1</v>
          </cell>
          <cell r="AO15">
            <v>1.3814060864040663E-4</v>
          </cell>
          <cell r="AP15">
            <v>9953.9437051992882</v>
          </cell>
          <cell r="AQ15">
            <v>1</v>
          </cell>
          <cell r="AR15">
            <v>1.3814060864040663E-4</v>
          </cell>
          <cell r="AS15">
            <v>9953.9437051992882</v>
          </cell>
          <cell r="AT15">
            <v>1</v>
          </cell>
          <cell r="AU15">
            <v>1.3814060864040663E-4</v>
          </cell>
          <cell r="AV15">
            <v>9953.9437051992882</v>
          </cell>
        </row>
        <row r="16">
          <cell r="B16">
            <v>8</v>
          </cell>
          <cell r="C16">
            <v>1.2860488919949175E-4</v>
          </cell>
          <cell r="D16">
            <v>1</v>
          </cell>
          <cell r="E16">
            <v>1.2860488919949175E-4</v>
          </cell>
          <cell r="F16">
            <v>9952.5686613574799</v>
          </cell>
          <cell r="G16">
            <v>1</v>
          </cell>
          <cell r="H16">
            <v>1.2860488919949175E-4</v>
          </cell>
          <cell r="I16">
            <v>9952.5686613574799</v>
          </cell>
          <cell r="J16">
            <v>1</v>
          </cell>
          <cell r="K16">
            <v>1.2860488919949175E-4</v>
          </cell>
          <cell r="L16">
            <v>9952.5686613574799</v>
          </cell>
          <cell r="M16">
            <v>1</v>
          </cell>
          <cell r="N16">
            <v>1.2860488919949175E-4</v>
          </cell>
          <cell r="O16">
            <v>9952.5686613574799</v>
          </cell>
          <cell r="P16">
            <v>1</v>
          </cell>
          <cell r="Q16">
            <v>1.2860488919949175E-4</v>
          </cell>
          <cell r="R16">
            <v>9952.5686613574799</v>
          </cell>
          <cell r="S16">
            <v>1</v>
          </cell>
          <cell r="T16">
            <v>1.2860488919949175E-4</v>
          </cell>
          <cell r="U16">
            <v>9952.5686613574799</v>
          </cell>
          <cell r="V16">
            <v>1</v>
          </cell>
          <cell r="W16">
            <v>1.2860488919949175E-4</v>
          </cell>
          <cell r="X16">
            <v>9952.5686613574799</v>
          </cell>
          <cell r="Y16">
            <v>1</v>
          </cell>
          <cell r="Z16">
            <v>1.2860488919949175E-4</v>
          </cell>
          <cell r="AA16">
            <v>9952.5686613574799</v>
          </cell>
          <cell r="AB16">
            <v>1</v>
          </cell>
          <cell r="AC16">
            <v>1.2860488919949175E-4</v>
          </cell>
          <cell r="AD16">
            <v>9952.5686613574799</v>
          </cell>
          <cell r="AE16">
            <v>1</v>
          </cell>
          <cell r="AF16">
            <v>1.2860488919949175E-4</v>
          </cell>
          <cell r="AG16">
            <v>9952.5686613574799</v>
          </cell>
          <cell r="AH16">
            <v>1</v>
          </cell>
          <cell r="AI16">
            <v>1.2860488919949175E-4</v>
          </cell>
          <cell r="AJ16">
            <v>9952.5686613574799</v>
          </cell>
          <cell r="AK16">
            <v>1</v>
          </cell>
          <cell r="AL16">
            <v>1.2860488919949175E-4</v>
          </cell>
          <cell r="AM16">
            <v>9952.5686613574799</v>
          </cell>
          <cell r="AN16">
            <v>1</v>
          </cell>
          <cell r="AO16">
            <v>1.2860488919949175E-4</v>
          </cell>
          <cell r="AP16">
            <v>9952.5686613574799</v>
          </cell>
          <cell r="AQ16">
            <v>1</v>
          </cell>
          <cell r="AR16">
            <v>1.2860488919949175E-4</v>
          </cell>
          <cell r="AS16">
            <v>9952.5686613574799</v>
          </cell>
          <cell r="AT16">
            <v>1</v>
          </cell>
          <cell r="AU16">
            <v>1.2860488919949175E-4</v>
          </cell>
          <cell r="AV16">
            <v>9952.5686613574799</v>
          </cell>
        </row>
        <row r="17">
          <cell r="B17">
            <v>9</v>
          </cell>
          <cell r="C17">
            <v>1.2627726836086407E-4</v>
          </cell>
          <cell r="D17">
            <v>1</v>
          </cell>
          <cell r="E17">
            <v>1.2627726836086407E-4</v>
          </cell>
          <cell r="F17">
            <v>9951.2887123675355</v>
          </cell>
          <cell r="G17">
            <v>1</v>
          </cell>
          <cell r="H17">
            <v>1.2627726836086407E-4</v>
          </cell>
          <cell r="I17">
            <v>9951.2887123675355</v>
          </cell>
          <cell r="J17">
            <v>1</v>
          </cell>
          <cell r="K17">
            <v>1.2627726836086407E-4</v>
          </cell>
          <cell r="L17">
            <v>9951.2887123675355</v>
          </cell>
          <cell r="M17">
            <v>1</v>
          </cell>
          <cell r="N17">
            <v>1.2627726836086407E-4</v>
          </cell>
          <cell r="O17">
            <v>9951.2887123675355</v>
          </cell>
          <cell r="P17">
            <v>1</v>
          </cell>
          <cell r="Q17">
            <v>1.2627726836086407E-4</v>
          </cell>
          <cell r="R17">
            <v>9951.2887123675355</v>
          </cell>
          <cell r="S17">
            <v>1</v>
          </cell>
          <cell r="T17">
            <v>1.2627726836086407E-4</v>
          </cell>
          <cell r="U17">
            <v>9951.2887123675355</v>
          </cell>
          <cell r="V17">
            <v>1</v>
          </cell>
          <cell r="W17">
            <v>1.2627726836086407E-4</v>
          </cell>
          <cell r="X17">
            <v>9951.2887123675355</v>
          </cell>
          <cell r="Y17">
            <v>1</v>
          </cell>
          <cell r="Z17">
            <v>1.2627726836086407E-4</v>
          </cell>
          <cell r="AA17">
            <v>9951.2887123675355</v>
          </cell>
          <cell r="AB17">
            <v>1</v>
          </cell>
          <cell r="AC17">
            <v>1.2627726836086407E-4</v>
          </cell>
          <cell r="AD17">
            <v>9951.2887123675355</v>
          </cell>
          <cell r="AE17">
            <v>1</v>
          </cell>
          <cell r="AF17">
            <v>1.2627726836086407E-4</v>
          </cell>
          <cell r="AG17">
            <v>9951.2887123675355</v>
          </cell>
          <cell r="AH17">
            <v>1</v>
          </cell>
          <cell r="AI17">
            <v>1.2627726836086407E-4</v>
          </cell>
          <cell r="AJ17">
            <v>9951.2887123675355</v>
          </cell>
          <cell r="AK17">
            <v>1</v>
          </cell>
          <cell r="AL17">
            <v>1.2627726836086407E-4</v>
          </cell>
          <cell r="AM17">
            <v>9951.2887123675355</v>
          </cell>
          <cell r="AN17">
            <v>1</v>
          </cell>
          <cell r="AO17">
            <v>1.2627726836086407E-4</v>
          </cell>
          <cell r="AP17">
            <v>9951.2887123675355</v>
          </cell>
          <cell r="AQ17">
            <v>1</v>
          </cell>
          <cell r="AR17">
            <v>1.2627726836086407E-4</v>
          </cell>
          <cell r="AS17">
            <v>9951.2887123675355</v>
          </cell>
          <cell r="AT17">
            <v>1</v>
          </cell>
          <cell r="AU17">
            <v>1.2627726836086407E-4</v>
          </cell>
          <cell r="AV17">
            <v>9951.2887123675355</v>
          </cell>
        </row>
        <row r="18">
          <cell r="B18">
            <v>10</v>
          </cell>
          <cell r="C18">
            <v>1.2500360584498095E-4</v>
          </cell>
          <cell r="D18">
            <v>1</v>
          </cell>
          <cell r="E18">
            <v>1.2500360584498095E-4</v>
          </cell>
          <cell r="F18">
            <v>9950.0320908122667</v>
          </cell>
          <cell r="G18">
            <v>1</v>
          </cell>
          <cell r="H18">
            <v>1.2500360584498095E-4</v>
          </cell>
          <cell r="I18">
            <v>9950.0320908122667</v>
          </cell>
          <cell r="J18">
            <v>1</v>
          </cell>
          <cell r="K18">
            <v>1.2500360584498095E-4</v>
          </cell>
          <cell r="L18">
            <v>9950.0320908122667</v>
          </cell>
          <cell r="M18">
            <v>1</v>
          </cell>
          <cell r="N18">
            <v>1.2500360584498095E-4</v>
          </cell>
          <cell r="O18">
            <v>9950.0320908122667</v>
          </cell>
          <cell r="P18">
            <v>1</v>
          </cell>
          <cell r="Q18">
            <v>1.2500360584498095E-4</v>
          </cell>
          <cell r="R18">
            <v>9950.0320908122667</v>
          </cell>
          <cell r="S18">
            <v>1</v>
          </cell>
          <cell r="T18">
            <v>1.2500360584498095E-4</v>
          </cell>
          <cell r="U18">
            <v>9950.0320908122667</v>
          </cell>
          <cell r="V18">
            <v>1</v>
          </cell>
          <cell r="W18">
            <v>1.2500360584498095E-4</v>
          </cell>
          <cell r="X18">
            <v>9950.0320908122667</v>
          </cell>
          <cell r="Y18">
            <v>1</v>
          </cell>
          <cell r="Z18">
            <v>1.2500360584498095E-4</v>
          </cell>
          <cell r="AA18">
            <v>9950.0320908122667</v>
          </cell>
          <cell r="AB18">
            <v>1</v>
          </cell>
          <cell r="AC18">
            <v>1.2500360584498095E-4</v>
          </cell>
          <cell r="AD18">
            <v>9950.0320908122667</v>
          </cell>
          <cell r="AE18">
            <v>1</v>
          </cell>
          <cell r="AF18">
            <v>1.2500360584498095E-4</v>
          </cell>
          <cell r="AG18">
            <v>9950.0320908122667</v>
          </cell>
          <cell r="AH18">
            <v>1</v>
          </cell>
          <cell r="AI18">
            <v>1.2500360584498095E-4</v>
          </cell>
          <cell r="AJ18">
            <v>9950.0320908122667</v>
          </cell>
          <cell r="AK18">
            <v>1</v>
          </cell>
          <cell r="AL18">
            <v>1.2500360584498095E-4</v>
          </cell>
          <cell r="AM18">
            <v>9950.0320908122667</v>
          </cell>
          <cell r="AN18">
            <v>1</v>
          </cell>
          <cell r="AO18">
            <v>1.2500360584498095E-4</v>
          </cell>
          <cell r="AP18">
            <v>9950.0320908122667</v>
          </cell>
          <cell r="AQ18">
            <v>1</v>
          </cell>
          <cell r="AR18">
            <v>1.2500360584498095E-4</v>
          </cell>
          <cell r="AS18">
            <v>9950.0320908122667</v>
          </cell>
          <cell r="AT18">
            <v>1</v>
          </cell>
          <cell r="AU18">
            <v>1.2500360584498095E-4</v>
          </cell>
          <cell r="AV18">
            <v>9950.0320908122667</v>
          </cell>
        </row>
        <row r="19">
          <cell r="B19">
            <v>11</v>
          </cell>
          <cell r="C19">
            <v>1.3696678500635325E-4</v>
          </cell>
          <cell r="D19">
            <v>1</v>
          </cell>
          <cell r="E19">
            <v>1.3696678500635325E-4</v>
          </cell>
          <cell r="F19">
            <v>9948.7883009226425</v>
          </cell>
          <cell r="G19">
            <v>1</v>
          </cell>
          <cell r="H19">
            <v>1.3696678500635325E-4</v>
          </cell>
          <cell r="I19">
            <v>9948.7883009226425</v>
          </cell>
          <cell r="J19">
            <v>1</v>
          </cell>
          <cell r="K19">
            <v>1.3696678500635325E-4</v>
          </cell>
          <cell r="L19">
            <v>9948.7883009226425</v>
          </cell>
          <cell r="M19">
            <v>1</v>
          </cell>
          <cell r="N19">
            <v>1.3696678500635325E-4</v>
          </cell>
          <cell r="O19">
            <v>9948.7883009226425</v>
          </cell>
          <cell r="P19">
            <v>1</v>
          </cell>
          <cell r="Q19">
            <v>1.3696678500635325E-4</v>
          </cell>
          <cell r="R19">
            <v>9948.7883009226425</v>
          </cell>
          <cell r="S19">
            <v>1</v>
          </cell>
          <cell r="T19">
            <v>1.3696678500635325E-4</v>
          </cell>
          <cell r="U19">
            <v>9948.7883009226425</v>
          </cell>
          <cell r="V19">
            <v>1</v>
          </cell>
          <cell r="W19">
            <v>1.3696678500635325E-4</v>
          </cell>
          <cell r="X19">
            <v>9948.7883009226425</v>
          </cell>
          <cell r="Y19">
            <v>1</v>
          </cell>
          <cell r="Z19">
            <v>1.3696678500635325E-4</v>
          </cell>
          <cell r="AA19">
            <v>9948.7883009226425</v>
          </cell>
          <cell r="AB19">
            <v>1</v>
          </cell>
          <cell r="AC19">
            <v>1.3696678500635325E-4</v>
          </cell>
          <cell r="AD19">
            <v>9948.7883009226425</v>
          </cell>
          <cell r="AE19">
            <v>1</v>
          </cell>
          <cell r="AF19">
            <v>1.3696678500635325E-4</v>
          </cell>
          <cell r="AG19">
            <v>9948.7883009226425</v>
          </cell>
          <cell r="AH19">
            <v>1</v>
          </cell>
          <cell r="AI19">
            <v>1.3696678500635325E-4</v>
          </cell>
          <cell r="AJ19">
            <v>9948.7883009226425</v>
          </cell>
          <cell r="AK19">
            <v>1</v>
          </cell>
          <cell r="AL19">
            <v>1.3696678500635325E-4</v>
          </cell>
          <cell r="AM19">
            <v>9948.7883009226425</v>
          </cell>
          <cell r="AN19">
            <v>1</v>
          </cell>
          <cell r="AO19">
            <v>1.3696678500635325E-4</v>
          </cell>
          <cell r="AP19">
            <v>9948.7883009226425</v>
          </cell>
          <cell r="AQ19">
            <v>1</v>
          </cell>
          <cell r="AR19">
            <v>1.3696678500635325E-4</v>
          </cell>
          <cell r="AS19">
            <v>9948.7883009226425</v>
          </cell>
          <cell r="AT19">
            <v>1</v>
          </cell>
          <cell r="AU19">
            <v>1.3696678500635325E-4</v>
          </cell>
          <cell r="AV19">
            <v>9948.7883009226425</v>
          </cell>
        </row>
        <row r="20">
          <cell r="B20">
            <v>12</v>
          </cell>
          <cell r="C20">
            <v>1.4521640584498093E-4</v>
          </cell>
          <cell r="D20">
            <v>1</v>
          </cell>
          <cell r="E20">
            <v>1.4521640584498093E-4</v>
          </cell>
          <cell r="F20">
            <v>9947.4256473743571</v>
          </cell>
          <cell r="G20">
            <v>1</v>
          </cell>
          <cell r="H20">
            <v>1.4521640584498093E-4</v>
          </cell>
          <cell r="I20">
            <v>9947.4256473743571</v>
          </cell>
          <cell r="J20">
            <v>1</v>
          </cell>
          <cell r="K20">
            <v>1.4521640584498093E-4</v>
          </cell>
          <cell r="L20">
            <v>9947.4256473743571</v>
          </cell>
          <cell r="M20">
            <v>1</v>
          </cell>
          <cell r="N20">
            <v>1.4521640584498093E-4</v>
          </cell>
          <cell r="O20">
            <v>9947.4256473743571</v>
          </cell>
          <cell r="P20">
            <v>1</v>
          </cell>
          <cell r="Q20">
            <v>1.4521640584498093E-4</v>
          </cell>
          <cell r="R20">
            <v>9947.4256473743571</v>
          </cell>
          <cell r="S20">
            <v>1</v>
          </cell>
          <cell r="T20">
            <v>1.4521640584498093E-4</v>
          </cell>
          <cell r="U20">
            <v>9947.4256473743571</v>
          </cell>
          <cell r="V20">
            <v>1</v>
          </cell>
          <cell r="W20">
            <v>1.4521640584498093E-4</v>
          </cell>
          <cell r="X20">
            <v>9947.4256473743571</v>
          </cell>
          <cell r="Y20">
            <v>1</v>
          </cell>
          <cell r="Z20">
            <v>1.4521640584498093E-4</v>
          </cell>
          <cell r="AA20">
            <v>9947.4256473743571</v>
          </cell>
          <cell r="AB20">
            <v>1</v>
          </cell>
          <cell r="AC20">
            <v>1.4521640584498093E-4</v>
          </cell>
          <cell r="AD20">
            <v>9947.4256473743571</v>
          </cell>
          <cell r="AE20">
            <v>1</v>
          </cell>
          <cell r="AF20">
            <v>1.4521640584498093E-4</v>
          </cell>
          <cell r="AG20">
            <v>9947.4256473743571</v>
          </cell>
          <cell r="AH20">
            <v>1</v>
          </cell>
          <cell r="AI20">
            <v>1.4521640584498093E-4</v>
          </cell>
          <cell r="AJ20">
            <v>9947.4256473743571</v>
          </cell>
          <cell r="AK20">
            <v>1</v>
          </cell>
          <cell r="AL20">
            <v>1.4521640584498093E-4</v>
          </cell>
          <cell r="AM20">
            <v>9947.4256473743571</v>
          </cell>
          <cell r="AN20">
            <v>1</v>
          </cell>
          <cell r="AO20">
            <v>1.4521640584498093E-4</v>
          </cell>
          <cell r="AP20">
            <v>9947.4256473743571</v>
          </cell>
          <cell r="AQ20">
            <v>1</v>
          </cell>
          <cell r="AR20">
            <v>1.4521640584498093E-4</v>
          </cell>
          <cell r="AS20">
            <v>9947.4256473743571</v>
          </cell>
          <cell r="AT20">
            <v>1</v>
          </cell>
          <cell r="AU20">
            <v>1.4521640584498093E-4</v>
          </cell>
          <cell r="AV20">
            <v>9947.4256473743571</v>
          </cell>
        </row>
        <row r="21">
          <cell r="B21">
            <v>13</v>
          </cell>
          <cell r="C21">
            <v>1.6118866836086404E-4</v>
          </cell>
          <cell r="D21">
            <v>1</v>
          </cell>
          <cell r="E21">
            <v>1.6118866836086404E-4</v>
          </cell>
          <cell r="F21">
            <v>9945.9811179744356</v>
          </cell>
          <cell r="G21">
            <v>1</v>
          </cell>
          <cell r="H21">
            <v>1.6118866836086404E-4</v>
          </cell>
          <cell r="I21">
            <v>9945.9811179744356</v>
          </cell>
          <cell r="J21">
            <v>1</v>
          </cell>
          <cell r="K21">
            <v>1.6118866836086404E-4</v>
          </cell>
          <cell r="L21">
            <v>9945.9811179744356</v>
          </cell>
          <cell r="M21">
            <v>1</v>
          </cell>
          <cell r="N21">
            <v>1.6118866836086404E-4</v>
          </cell>
          <cell r="O21">
            <v>9945.9811179744356</v>
          </cell>
          <cell r="P21">
            <v>1</v>
          </cell>
          <cell r="Q21">
            <v>1.6118866836086404E-4</v>
          </cell>
          <cell r="R21">
            <v>9945.9811179744356</v>
          </cell>
          <cell r="S21">
            <v>1</v>
          </cell>
          <cell r="T21">
            <v>1.6118866836086404E-4</v>
          </cell>
          <cell r="U21">
            <v>9945.9811179744356</v>
          </cell>
          <cell r="V21">
            <v>1</v>
          </cell>
          <cell r="W21">
            <v>1.6118866836086404E-4</v>
          </cell>
          <cell r="X21">
            <v>9945.9811179744356</v>
          </cell>
          <cell r="Y21">
            <v>1</v>
          </cell>
          <cell r="Z21">
            <v>1.6118866836086404E-4</v>
          </cell>
          <cell r="AA21">
            <v>9945.9811179744356</v>
          </cell>
          <cell r="AB21">
            <v>1</v>
          </cell>
          <cell r="AC21">
            <v>1.6118866836086404E-4</v>
          </cell>
          <cell r="AD21">
            <v>9945.9811179744356</v>
          </cell>
          <cell r="AE21">
            <v>1</v>
          </cell>
          <cell r="AF21">
            <v>1.6118866836086404E-4</v>
          </cell>
          <cell r="AG21">
            <v>9945.9811179744356</v>
          </cell>
          <cell r="AH21">
            <v>1</v>
          </cell>
          <cell r="AI21">
            <v>1.6118866836086404E-4</v>
          </cell>
          <cell r="AJ21">
            <v>9945.9811179744356</v>
          </cell>
          <cell r="AK21">
            <v>1</v>
          </cell>
          <cell r="AL21">
            <v>1.6118866836086404E-4</v>
          </cell>
          <cell r="AM21">
            <v>9945.9811179744356</v>
          </cell>
          <cell r="AN21">
            <v>1</v>
          </cell>
          <cell r="AO21">
            <v>1.6118866836086404E-4</v>
          </cell>
          <cell r="AP21">
            <v>9945.9811179744356</v>
          </cell>
          <cell r="AQ21">
            <v>1</v>
          </cell>
          <cell r="AR21">
            <v>1.6118866836086404E-4</v>
          </cell>
          <cell r="AS21">
            <v>9945.9811179744356</v>
          </cell>
          <cell r="AT21">
            <v>1</v>
          </cell>
          <cell r="AU21">
            <v>1.6118866836086404E-4</v>
          </cell>
          <cell r="AV21">
            <v>9945.9811179744356</v>
          </cell>
        </row>
        <row r="22">
          <cell r="B22">
            <v>14</v>
          </cell>
          <cell r="C22">
            <v>1.8100057255400254E-4</v>
          </cell>
          <cell r="D22">
            <v>1</v>
          </cell>
          <cell r="E22">
            <v>1.8100057255400254E-4</v>
          </cell>
          <cell r="F22">
            <v>9944.3779385224861</v>
          </cell>
          <cell r="G22">
            <v>1</v>
          </cell>
          <cell r="H22">
            <v>1.8100057255400254E-4</v>
          </cell>
          <cell r="I22">
            <v>9944.3779385224861</v>
          </cell>
          <cell r="J22">
            <v>1</v>
          </cell>
          <cell r="K22">
            <v>1.8100057255400254E-4</v>
          </cell>
          <cell r="L22">
            <v>9944.3779385224861</v>
          </cell>
          <cell r="M22">
            <v>1</v>
          </cell>
          <cell r="N22">
            <v>1.8100057255400254E-4</v>
          </cell>
          <cell r="O22">
            <v>9944.3779385224861</v>
          </cell>
          <cell r="P22">
            <v>1</v>
          </cell>
          <cell r="Q22">
            <v>1.8100057255400254E-4</v>
          </cell>
          <cell r="R22">
            <v>9944.3779385224861</v>
          </cell>
          <cell r="S22">
            <v>1</v>
          </cell>
          <cell r="T22">
            <v>1.8100057255400254E-4</v>
          </cell>
          <cell r="U22">
            <v>9944.3779385224861</v>
          </cell>
          <cell r="V22">
            <v>1</v>
          </cell>
          <cell r="W22">
            <v>1.8100057255400254E-4</v>
          </cell>
          <cell r="X22">
            <v>9944.3779385224861</v>
          </cell>
          <cell r="Y22">
            <v>1</v>
          </cell>
          <cell r="Z22">
            <v>1.8100057255400254E-4</v>
          </cell>
          <cell r="AA22">
            <v>9944.3779385224861</v>
          </cell>
          <cell r="AB22">
            <v>1</v>
          </cell>
          <cell r="AC22">
            <v>1.8100057255400254E-4</v>
          </cell>
          <cell r="AD22">
            <v>9944.3779385224861</v>
          </cell>
          <cell r="AE22">
            <v>1</v>
          </cell>
          <cell r="AF22">
            <v>1.8100057255400254E-4</v>
          </cell>
          <cell r="AG22">
            <v>9944.3779385224861</v>
          </cell>
          <cell r="AH22">
            <v>1</v>
          </cell>
          <cell r="AI22">
            <v>1.8100057255400254E-4</v>
          </cell>
          <cell r="AJ22">
            <v>9944.3779385224861</v>
          </cell>
          <cell r="AK22">
            <v>1</v>
          </cell>
          <cell r="AL22">
            <v>1.8100057255400254E-4</v>
          </cell>
          <cell r="AM22">
            <v>9944.3779385224861</v>
          </cell>
          <cell r="AN22">
            <v>1</v>
          </cell>
          <cell r="AO22">
            <v>1.8100057255400254E-4</v>
          </cell>
          <cell r="AP22">
            <v>9944.3779385224861</v>
          </cell>
          <cell r="AQ22">
            <v>1</v>
          </cell>
          <cell r="AR22">
            <v>1.8100057255400254E-4</v>
          </cell>
          <cell r="AS22">
            <v>9944.3779385224861</v>
          </cell>
          <cell r="AT22">
            <v>1</v>
          </cell>
          <cell r="AU22">
            <v>1.8100057255400254E-4</v>
          </cell>
          <cell r="AV22">
            <v>9944.3779385224861</v>
          </cell>
        </row>
        <row r="23">
          <cell r="B23">
            <v>15</v>
          </cell>
          <cell r="C23">
            <v>2.1694796289707752E-4</v>
          </cell>
          <cell r="D23">
            <v>1</v>
          </cell>
          <cell r="E23">
            <v>2.1694796289707752E-4</v>
          </cell>
          <cell r="F23">
            <v>9942.5780004219196</v>
          </cell>
          <cell r="G23">
            <v>1</v>
          </cell>
          <cell r="H23">
            <v>2.1694796289707752E-4</v>
          </cell>
          <cell r="I23">
            <v>9942.5780004219196</v>
          </cell>
          <cell r="J23">
            <v>1</v>
          </cell>
          <cell r="K23">
            <v>2.1694796289707752E-4</v>
          </cell>
          <cell r="L23">
            <v>9942.5780004219196</v>
          </cell>
          <cell r="M23">
            <v>1</v>
          </cell>
          <cell r="N23">
            <v>2.1694796289707752E-4</v>
          </cell>
          <cell r="O23">
            <v>9942.5780004219196</v>
          </cell>
          <cell r="P23">
            <v>1</v>
          </cell>
          <cell r="Q23">
            <v>2.1694796289707752E-4</v>
          </cell>
          <cell r="R23">
            <v>9942.5780004219196</v>
          </cell>
          <cell r="S23">
            <v>1</v>
          </cell>
          <cell r="T23">
            <v>2.1694796289707752E-4</v>
          </cell>
          <cell r="U23">
            <v>9942.5780004219196</v>
          </cell>
          <cell r="V23">
            <v>1</v>
          </cell>
          <cell r="W23">
            <v>2.1694796289707752E-4</v>
          </cell>
          <cell r="X23">
            <v>9942.5780004219196</v>
          </cell>
          <cell r="Y23">
            <v>1</v>
          </cell>
          <cell r="Z23">
            <v>2.1694796289707752E-4</v>
          </cell>
          <cell r="AA23">
            <v>9942.5780004219196</v>
          </cell>
          <cell r="AB23">
            <v>1</v>
          </cell>
          <cell r="AC23">
            <v>2.1694796289707752E-4</v>
          </cell>
          <cell r="AD23">
            <v>9942.5780004219196</v>
          </cell>
          <cell r="AE23">
            <v>1</v>
          </cell>
          <cell r="AF23">
            <v>2.1694796289707752E-4</v>
          </cell>
          <cell r="AG23">
            <v>9942.5780004219196</v>
          </cell>
          <cell r="AH23">
            <v>1</v>
          </cell>
          <cell r="AI23">
            <v>2.1694796289707752E-4</v>
          </cell>
          <cell r="AJ23">
            <v>9942.5780004219196</v>
          </cell>
          <cell r="AK23">
            <v>1</v>
          </cell>
          <cell r="AL23">
            <v>2.1694796289707752E-4</v>
          </cell>
          <cell r="AM23">
            <v>9942.5780004219196</v>
          </cell>
          <cell r="AN23">
            <v>1</v>
          </cell>
          <cell r="AO23">
            <v>2.1694796289707752E-4</v>
          </cell>
          <cell r="AP23">
            <v>9942.5780004219196</v>
          </cell>
          <cell r="AQ23">
            <v>1</v>
          </cell>
          <cell r="AR23">
            <v>2.1694796289707752E-4</v>
          </cell>
          <cell r="AS23">
            <v>9942.5780004219196</v>
          </cell>
          <cell r="AT23">
            <v>1</v>
          </cell>
          <cell r="AU23">
            <v>2.1694796289707752E-4</v>
          </cell>
          <cell r="AV23">
            <v>9942.5780004219196</v>
          </cell>
        </row>
        <row r="24">
          <cell r="B24">
            <v>16</v>
          </cell>
          <cell r="C24">
            <v>2.6258807827191869E-4</v>
          </cell>
          <cell r="D24">
            <v>1</v>
          </cell>
          <cell r="E24">
            <v>2.6258807827191869E-4</v>
          </cell>
          <cell r="F24">
            <v>9940.4209783787828</v>
          </cell>
          <cell r="G24">
            <v>1</v>
          </cell>
          <cell r="H24">
            <v>2.6258807827191869E-4</v>
          </cell>
          <cell r="I24">
            <v>9940.4209783787828</v>
          </cell>
          <cell r="J24">
            <v>1</v>
          </cell>
          <cell r="K24">
            <v>2.6258807827191869E-4</v>
          </cell>
          <cell r="L24">
            <v>9940.4209783787828</v>
          </cell>
          <cell r="M24">
            <v>1</v>
          </cell>
          <cell r="N24">
            <v>2.6258807827191869E-4</v>
          </cell>
          <cell r="O24">
            <v>9940.4209783787828</v>
          </cell>
          <cell r="P24">
            <v>1</v>
          </cell>
          <cell r="Q24">
            <v>2.6258807827191869E-4</v>
          </cell>
          <cell r="R24">
            <v>9940.4209783787828</v>
          </cell>
          <cell r="S24">
            <v>1</v>
          </cell>
          <cell r="T24">
            <v>2.6258807827191869E-4</v>
          </cell>
          <cell r="U24">
            <v>9940.4209783787828</v>
          </cell>
          <cell r="V24">
            <v>1</v>
          </cell>
          <cell r="W24">
            <v>2.6258807827191869E-4</v>
          </cell>
          <cell r="X24">
            <v>9940.4209783787828</v>
          </cell>
          <cell r="Y24">
            <v>1</v>
          </cell>
          <cell r="Z24">
            <v>2.6258807827191869E-4</v>
          </cell>
          <cell r="AA24">
            <v>9940.4209783787828</v>
          </cell>
          <cell r="AB24">
            <v>1</v>
          </cell>
          <cell r="AC24">
            <v>2.6258807827191869E-4</v>
          </cell>
          <cell r="AD24">
            <v>9940.4209783787828</v>
          </cell>
          <cell r="AE24">
            <v>1</v>
          </cell>
          <cell r="AF24">
            <v>2.6258807827191869E-4</v>
          </cell>
          <cell r="AG24">
            <v>9940.4209783787828</v>
          </cell>
          <cell r="AH24">
            <v>1</v>
          </cell>
          <cell r="AI24">
            <v>2.6258807827191869E-4</v>
          </cell>
          <cell r="AJ24">
            <v>9940.4209783787828</v>
          </cell>
          <cell r="AK24">
            <v>1</v>
          </cell>
          <cell r="AL24">
            <v>2.6258807827191869E-4</v>
          </cell>
          <cell r="AM24">
            <v>9940.4209783787828</v>
          </cell>
          <cell r="AN24">
            <v>1</v>
          </cell>
          <cell r="AO24">
            <v>2.6258807827191869E-4</v>
          </cell>
          <cell r="AP24">
            <v>9940.4209783787828</v>
          </cell>
          <cell r="AQ24">
            <v>1</v>
          </cell>
          <cell r="AR24">
            <v>2.6258807827191869E-4</v>
          </cell>
          <cell r="AS24">
            <v>9940.4209783787828</v>
          </cell>
          <cell r="AT24">
            <v>1</v>
          </cell>
          <cell r="AU24">
            <v>2.6258807827191869E-4</v>
          </cell>
          <cell r="AV24">
            <v>9940.4209783787828</v>
          </cell>
        </row>
        <row r="25">
          <cell r="B25">
            <v>17</v>
          </cell>
          <cell r="C25">
            <v>3.1455799364675985E-4</v>
          </cell>
          <cell r="D25">
            <v>1</v>
          </cell>
          <cell r="E25">
            <v>3.1455799364675985E-4</v>
          </cell>
          <cell r="F25">
            <v>9937.8107423368565</v>
          </cell>
          <cell r="G25">
            <v>1</v>
          </cell>
          <cell r="H25">
            <v>3.1455799364675985E-4</v>
          </cell>
          <cell r="I25">
            <v>9937.8107423368565</v>
          </cell>
          <cell r="J25">
            <v>1</v>
          </cell>
          <cell r="K25">
            <v>3.1455799364675985E-4</v>
          </cell>
          <cell r="L25">
            <v>9937.8107423368565</v>
          </cell>
          <cell r="M25">
            <v>1</v>
          </cell>
          <cell r="N25">
            <v>3.1455799364675985E-4</v>
          </cell>
          <cell r="O25">
            <v>9937.8107423368565</v>
          </cell>
          <cell r="P25">
            <v>1</v>
          </cell>
          <cell r="Q25">
            <v>3.1455799364675985E-4</v>
          </cell>
          <cell r="R25">
            <v>9937.8107423368565</v>
          </cell>
          <cell r="S25">
            <v>1</v>
          </cell>
          <cell r="T25">
            <v>3.1455799364675985E-4</v>
          </cell>
          <cell r="U25">
            <v>9937.8107423368565</v>
          </cell>
          <cell r="V25">
            <v>1</v>
          </cell>
          <cell r="W25">
            <v>3.1455799364675985E-4</v>
          </cell>
          <cell r="X25">
            <v>9937.8107423368565</v>
          </cell>
          <cell r="Y25">
            <v>1</v>
          </cell>
          <cell r="Z25">
            <v>3.1455799364675985E-4</v>
          </cell>
          <cell r="AA25">
            <v>9937.8107423368565</v>
          </cell>
          <cell r="AB25">
            <v>1</v>
          </cell>
          <cell r="AC25">
            <v>3.1455799364675985E-4</v>
          </cell>
          <cell r="AD25">
            <v>9937.8107423368565</v>
          </cell>
          <cell r="AE25">
            <v>1</v>
          </cell>
          <cell r="AF25">
            <v>3.1455799364675985E-4</v>
          </cell>
          <cell r="AG25">
            <v>9937.8107423368565</v>
          </cell>
          <cell r="AH25">
            <v>1</v>
          </cell>
          <cell r="AI25">
            <v>3.1455799364675985E-4</v>
          </cell>
          <cell r="AJ25">
            <v>9937.8107423368565</v>
          </cell>
          <cell r="AK25">
            <v>1</v>
          </cell>
          <cell r="AL25">
            <v>3.1455799364675985E-4</v>
          </cell>
          <cell r="AM25">
            <v>9937.8107423368565</v>
          </cell>
          <cell r="AN25">
            <v>1</v>
          </cell>
          <cell r="AO25">
            <v>3.1455799364675985E-4</v>
          </cell>
          <cell r="AP25">
            <v>9937.8107423368565</v>
          </cell>
          <cell r="AQ25">
            <v>1</v>
          </cell>
          <cell r="AR25">
            <v>3.1455799364675985E-4</v>
          </cell>
          <cell r="AS25">
            <v>9937.8107423368565</v>
          </cell>
          <cell r="AT25">
            <v>1</v>
          </cell>
          <cell r="AU25">
            <v>3.1455799364675985E-4</v>
          </cell>
          <cell r="AV25">
            <v>9937.8107423368565</v>
          </cell>
        </row>
        <row r="26">
          <cell r="B26">
            <v>18</v>
          </cell>
          <cell r="C26">
            <v>3.7621994790343078E-4</v>
          </cell>
          <cell r="D26">
            <v>0.65</v>
          </cell>
          <cell r="E26">
            <v>2.4454296613723E-4</v>
          </cell>
          <cell r="F26">
            <v>9934.6847245285062</v>
          </cell>
          <cell r="G26">
            <v>0.96499999999999997</v>
          </cell>
          <cell r="H26">
            <v>3.6305224972681068E-4</v>
          </cell>
          <cell r="I26">
            <v>9934.6847245285062</v>
          </cell>
          <cell r="J26">
            <v>0.9</v>
          </cell>
          <cell r="K26">
            <v>3.3859795311308769E-4</v>
          </cell>
          <cell r="L26">
            <v>9934.6847245285062</v>
          </cell>
          <cell r="M26">
            <v>0.92500000000000004</v>
          </cell>
          <cell r="N26">
            <v>3.480034518106735E-4</v>
          </cell>
          <cell r="O26">
            <v>9934.6847245285062</v>
          </cell>
          <cell r="P26">
            <v>0.62724999999999997</v>
          </cell>
          <cell r="Q26">
            <v>2.3598396232242695E-4</v>
          </cell>
          <cell r="R26">
            <v>9934.6847245285062</v>
          </cell>
          <cell r="S26">
            <v>0.58500000000000008</v>
          </cell>
          <cell r="T26">
            <v>2.2008866952350704E-4</v>
          </cell>
          <cell r="U26">
            <v>9934.6847245285062</v>
          </cell>
          <cell r="V26">
            <v>0.60125000000000006</v>
          </cell>
          <cell r="W26">
            <v>2.2620224367693779E-4</v>
          </cell>
          <cell r="X26">
            <v>9934.6847245285062</v>
          </cell>
          <cell r="Y26">
            <v>0.86849999999999994</v>
          </cell>
          <cell r="Z26">
            <v>3.2674702475412963E-4</v>
          </cell>
          <cell r="AA26">
            <v>9934.6847245285062</v>
          </cell>
          <cell r="AB26">
            <v>0.892625</v>
          </cell>
          <cell r="AC26">
            <v>3.3582333099729989E-4</v>
          </cell>
          <cell r="AD26">
            <v>9934.6847245285062</v>
          </cell>
          <cell r="AE26">
            <v>0.83250000000000002</v>
          </cell>
          <cell r="AF26">
            <v>3.1320310662960615E-4</v>
          </cell>
          <cell r="AG26">
            <v>9934.6847245285062</v>
          </cell>
          <cell r="AH26">
            <v>0.56452499999999994</v>
          </cell>
          <cell r="AI26">
            <v>2.1238556609018424E-4</v>
          </cell>
          <cell r="AJ26">
            <v>9934.6847245285062</v>
          </cell>
          <cell r="AK26">
            <v>0.58020625000000003</v>
          </cell>
          <cell r="AL26">
            <v>2.1828516514824496E-4</v>
          </cell>
          <cell r="AM26">
            <v>9934.6847245285062</v>
          </cell>
          <cell r="AN26">
            <v>0.54112500000000008</v>
          </cell>
          <cell r="AO26">
            <v>2.0358201930924401E-4</v>
          </cell>
          <cell r="AP26">
            <v>9934.6847245285062</v>
          </cell>
          <cell r="AQ26">
            <v>0.80336249999999998</v>
          </cell>
          <cell r="AR26">
            <v>3.0224099789756992E-4</v>
          </cell>
          <cell r="AS26">
            <v>9934.6847245285062</v>
          </cell>
          <cell r="AT26">
            <v>0.52218562499999999</v>
          </cell>
          <cell r="AU26">
            <v>1.9645664863342043E-4</v>
          </cell>
          <cell r="AV26">
            <v>9934.6847245285062</v>
          </cell>
        </row>
        <row r="27">
          <cell r="B27">
            <v>19</v>
          </cell>
          <cell r="C27">
            <v>4.0409004185200869E-4</v>
          </cell>
          <cell r="D27">
            <v>0.65343137254901962</v>
          </cell>
          <cell r="E27">
            <v>2.6404511068074882E-4</v>
          </cell>
          <cell r="F27">
            <v>9932.2552672583315</v>
          </cell>
          <cell r="G27">
            <v>0.96499999999999997</v>
          </cell>
          <cell r="H27">
            <v>3.8994689038718836E-4</v>
          </cell>
          <cell r="I27">
            <v>9931.0779148889396</v>
          </cell>
          <cell r="J27">
            <v>0.9</v>
          </cell>
          <cell r="K27">
            <v>3.6368103766680785E-4</v>
          </cell>
          <cell r="L27">
            <v>9931.3208606159569</v>
          </cell>
          <cell r="M27">
            <v>0.92500000000000004</v>
          </cell>
          <cell r="N27">
            <v>3.7378328871310804E-4</v>
          </cell>
          <cell r="O27">
            <v>9931.2274199517196</v>
          </cell>
          <cell r="P27">
            <v>0.63056127450980393</v>
          </cell>
          <cell r="Q27">
            <v>2.5480353180692262E-4</v>
          </cell>
          <cell r="R27">
            <v>9932.3402982627886</v>
          </cell>
          <cell r="S27">
            <v>0.58808823529411769</v>
          </cell>
          <cell r="T27">
            <v>2.3764059961267395E-4</v>
          </cell>
          <cell r="U27">
            <v>9932.4982129853488</v>
          </cell>
          <cell r="V27">
            <v>0.6044240196078432</v>
          </cell>
          <cell r="W27">
            <v>2.4424172737969269E-4</v>
          </cell>
          <cell r="X27">
            <v>9932.437476553594</v>
          </cell>
          <cell r="Y27">
            <v>0.86849999999999994</v>
          </cell>
          <cell r="Z27">
            <v>3.509522013484695E-4</v>
          </cell>
          <cell r="AA27">
            <v>9931.4385958528965</v>
          </cell>
          <cell r="AB27">
            <v>0.892625</v>
          </cell>
          <cell r="AC27">
            <v>3.6070087360814924E-4</v>
          </cell>
          <cell r="AD27">
            <v>9931.3484256119064</v>
          </cell>
          <cell r="AE27">
            <v>0.83250000000000002</v>
          </cell>
          <cell r="AF27">
            <v>3.3640495984179724E-4</v>
          </cell>
          <cell r="AG27">
            <v>9931.5731504093983</v>
          </cell>
          <cell r="AH27">
            <v>0.5675051470588236</v>
          </cell>
          <cell r="AI27">
            <v>2.2932317862623037E-4</v>
          </cell>
          <cell r="AJ27">
            <v>9932.5747408893603</v>
          </cell>
          <cell r="AK27">
            <v>0.58326917892156871</v>
          </cell>
          <cell r="AL27">
            <v>2.3569326692140345E-4</v>
          </cell>
          <cell r="AM27">
            <v>9932.5161302327178</v>
          </cell>
          <cell r="AN27">
            <v>0.54398161764705888</v>
          </cell>
          <cell r="AO27">
            <v>2.1981755464172342E-4</v>
          </cell>
          <cell r="AP27">
            <v>9932.662201351086</v>
          </cell>
          <cell r="AQ27">
            <v>0.80336249999999998</v>
          </cell>
          <cell r="AR27">
            <v>3.2463078624733434E-4</v>
          </cell>
          <cell r="AS27">
            <v>9931.6820555035665</v>
          </cell>
          <cell r="AT27">
            <v>0.52494226102941188</v>
          </cell>
          <cell r="AU27">
            <v>2.1212394022926311E-4</v>
          </cell>
          <cell r="AV27">
            <v>9932.7329896622959</v>
          </cell>
        </row>
        <row r="28">
          <cell r="B28">
            <v>20</v>
          </cell>
          <cell r="C28">
            <v>4.1722753110560518E-4</v>
          </cell>
          <cell r="D28">
            <v>0.65686274509803921</v>
          </cell>
          <cell r="E28">
            <v>2.7406122141250539E-4</v>
          </cell>
          <cell r="F28">
            <v>9929.6327038169784</v>
          </cell>
          <cell r="G28">
            <v>0.96499999999999997</v>
          </cell>
          <cell r="H28">
            <v>4.0262456751690898E-4</v>
          </cell>
          <cell r="I28">
            <v>9927.2053219378358</v>
          </cell>
          <cell r="J28">
            <v>0.9</v>
          </cell>
          <cell r="K28">
            <v>3.7550477799504466E-4</v>
          </cell>
          <cell r="L28">
            <v>9927.709027539966</v>
          </cell>
          <cell r="M28">
            <v>0.92500000000000004</v>
          </cell>
          <cell r="N28">
            <v>3.8593546627268481E-4</v>
          </cell>
          <cell r="O28">
            <v>9927.5152931057328</v>
          </cell>
          <cell r="P28">
            <v>0.63387254901960777</v>
          </cell>
          <cell r="Q28">
            <v>2.6446907866306763E-4</v>
          </cell>
          <cell r="R28">
            <v>9929.8095028756834</v>
          </cell>
          <cell r="S28">
            <v>0.5911764705882353</v>
          </cell>
          <cell r="T28">
            <v>2.4665509927125482E-4</v>
          </cell>
          <cell r="U28">
            <v>9930.1378481543634</v>
          </cell>
          <cell r="V28">
            <v>0.60759803921568634</v>
          </cell>
          <cell r="W28">
            <v>2.5350662980656749E-4</v>
          </cell>
          <cell r="X28">
            <v>9930.0115608672295</v>
          </cell>
          <cell r="Y28">
            <v>0.86849999999999994</v>
          </cell>
          <cell r="Z28">
            <v>3.6236211076521809E-4</v>
          </cell>
          <cell r="AA28">
            <v>9927.9531356151238</v>
          </cell>
          <cell r="AB28">
            <v>0.892625</v>
          </cell>
          <cell r="AC28">
            <v>3.724277249531408E-4</v>
          </cell>
          <cell r="AD28">
            <v>9927.766179558681</v>
          </cell>
          <cell r="AE28">
            <v>0.83250000000000002</v>
          </cell>
          <cell r="AF28">
            <v>3.4734191964541633E-4</v>
          </cell>
          <cell r="AG28">
            <v>9928.2321199425696</v>
          </cell>
          <cell r="AH28">
            <v>0.57048529411764703</v>
          </cell>
          <cell r="AI28">
            <v>2.3802217079676091E-4</v>
          </cell>
          <cell r="AJ28">
            <v>9930.2969712778377</v>
          </cell>
          <cell r="AK28">
            <v>0.58633210784313716</v>
          </cell>
          <cell r="AL28">
            <v>2.4463389776333759E-4</v>
          </cell>
          <cell r="AM28">
            <v>9930.1751030572341</v>
          </cell>
          <cell r="AN28">
            <v>0.54683823529411768</v>
          </cell>
          <cell r="AO28">
            <v>2.2815596682591074E-4</v>
          </cell>
          <cell r="AP28">
            <v>9930.4788278349024</v>
          </cell>
          <cell r="AQ28">
            <v>0.80336249999999998</v>
          </cell>
          <cell r="AR28">
            <v>3.3518495245782673E-4</v>
          </cell>
          <cell r="AS28">
            <v>9928.4579257491296</v>
          </cell>
          <cell r="AT28">
            <v>0.52769889705882356</v>
          </cell>
          <cell r="AU28">
            <v>2.2017050798700386E-4</v>
          </cell>
          <cell r="AV28">
            <v>9930.6260192032842</v>
          </cell>
        </row>
        <row r="29">
          <cell r="B29">
            <v>21</v>
          </cell>
          <cell r="C29">
            <v>4.2752368004191765E-4</v>
          </cell>
          <cell r="D29">
            <v>0.66029411764705881</v>
          </cell>
          <cell r="E29">
            <v>2.8229137108650148E-4</v>
          </cell>
          <cell r="F29">
            <v>9926.9113765499933</v>
          </cell>
          <cell r="G29">
            <v>0.96499999999999997</v>
          </cell>
          <cell r="H29">
            <v>4.1256035124045054E-4</v>
          </cell>
          <cell r="I29">
            <v>9923.2083851884381</v>
          </cell>
          <cell r="J29">
            <v>0.9</v>
          </cell>
          <cell r="K29">
            <v>3.8477131203772591E-4</v>
          </cell>
          <cell r="L29">
            <v>9923.9811253655789</v>
          </cell>
          <cell r="M29">
            <v>0.92500000000000004</v>
          </cell>
          <cell r="N29">
            <v>3.9545940403877387E-4</v>
          </cell>
          <cell r="O29">
            <v>9923.6839128621596</v>
          </cell>
          <cell r="P29">
            <v>0.63718382352941172</v>
          </cell>
          <cell r="Q29">
            <v>2.7241117309847394E-4</v>
          </cell>
          <cell r="R29">
            <v>9927.1833753051578</v>
          </cell>
          <cell r="S29">
            <v>0.59426470588235292</v>
          </cell>
          <cell r="T29">
            <v>2.5406223397785136E-4</v>
          </cell>
          <cell r="U29">
            <v>9927.6885290176506</v>
          </cell>
          <cell r="V29">
            <v>0.61077205882352947</v>
          </cell>
          <cell r="W29">
            <v>2.6111951825501391E-4</v>
          </cell>
          <cell r="X29">
            <v>9927.4942371024936</v>
          </cell>
          <cell r="Y29">
            <v>0.86849999999999994</v>
          </cell>
          <cell r="Z29">
            <v>3.7130431611640544E-4</v>
          </cell>
          <cell r="AA29">
            <v>9924.3556215613244</v>
          </cell>
          <cell r="AB29">
            <v>0.892625</v>
          </cell>
          <cell r="AC29">
            <v>3.8161832489741677E-4</v>
          </cell>
          <cell r="AD29">
            <v>9924.0688041865615</v>
          </cell>
          <cell r="AE29">
            <v>0.83250000000000002</v>
          </cell>
          <cell r="AF29">
            <v>3.5591346363489644E-4</v>
          </cell>
          <cell r="AG29">
            <v>9924.7836287393438</v>
          </cell>
          <cell r="AH29">
            <v>0.57346544117647058</v>
          </cell>
          <cell r="AI29">
            <v>2.4517005578862655E-4</v>
          </cell>
          <cell r="AJ29">
            <v>9927.9333404360787</v>
          </cell>
          <cell r="AK29">
            <v>0.58939503676470584</v>
          </cell>
          <cell r="AL29">
            <v>2.5198033511608837E-4</v>
          </cell>
          <cell r="AM29">
            <v>9927.7458456163004</v>
          </cell>
          <cell r="AN29">
            <v>0.54969485294117648</v>
          </cell>
          <cell r="AO29">
            <v>2.350075664295125E-4</v>
          </cell>
          <cell r="AP29">
            <v>9928.2131298368931</v>
          </cell>
          <cell r="AQ29">
            <v>0.80336249999999998</v>
          </cell>
          <cell r="AR29">
            <v>3.4345649240767509E-4</v>
          </cell>
          <cell r="AS29">
            <v>9925.1300560513082</v>
          </cell>
          <cell r="AT29">
            <v>0.53045553308823534</v>
          </cell>
          <cell r="AU29">
            <v>2.2678230160447959E-4</v>
          </cell>
          <cell r="AV29">
            <v>9928.4395882280078</v>
          </cell>
        </row>
        <row r="30">
          <cell r="B30">
            <v>22</v>
          </cell>
          <cell r="C30">
            <v>4.2509412939744268E-4</v>
          </cell>
          <cell r="D30">
            <v>0.6637254901960784</v>
          </cell>
          <cell r="E30">
            <v>2.821458094137928E-4</v>
          </cell>
          <cell r="F30">
            <v>9924.1090951268525</v>
          </cell>
          <cell r="G30">
            <v>0.96499999999999997</v>
          </cell>
          <cell r="H30">
            <v>4.1021583486853218E-4</v>
          </cell>
          <cell r="I30">
            <v>9919.1144628516122</v>
          </cell>
          <cell r="J30">
            <v>0.9</v>
          </cell>
          <cell r="K30">
            <v>3.8258471645769839E-4</v>
          </cell>
          <cell r="L30">
            <v>9920.1626621273335</v>
          </cell>
          <cell r="M30">
            <v>0.92500000000000004</v>
          </cell>
          <cell r="N30">
            <v>3.9321206969263452E-4</v>
          </cell>
          <cell r="O30">
            <v>9919.7594987361099</v>
          </cell>
          <cell r="P30">
            <v>0.64049509803921567</v>
          </cell>
          <cell r="Q30">
            <v>2.7227070608431007E-4</v>
          </cell>
          <cell r="R30">
            <v>9924.4790996363263</v>
          </cell>
          <cell r="S30">
            <v>0.59735294117647053</v>
          </cell>
          <cell r="T30">
            <v>2.5393122847241351E-4</v>
          </cell>
          <cell r="U30">
            <v>9925.1662782917319</v>
          </cell>
          <cell r="V30">
            <v>0.6139460784313725</v>
          </cell>
          <cell r="W30">
            <v>2.6098487370775834E-4</v>
          </cell>
          <cell r="X30">
            <v>9924.9019745898222</v>
          </cell>
          <cell r="Y30">
            <v>0.86849999999999994</v>
          </cell>
          <cell r="Z30">
            <v>3.6919425138167892E-4</v>
          </cell>
          <cell r="AA30">
            <v>9920.6706654843638</v>
          </cell>
          <cell r="AB30">
            <v>0.892625</v>
          </cell>
          <cell r="AC30">
            <v>3.7944964725339229E-4</v>
          </cell>
          <cell r="AD30">
            <v>9920.28159767334</v>
          </cell>
          <cell r="AE30">
            <v>0.83250000000000002</v>
          </cell>
          <cell r="AF30">
            <v>3.5389086272337103E-4</v>
          </cell>
          <cell r="AG30">
            <v>9921.2512646222112</v>
          </cell>
          <cell r="AH30">
            <v>0.57644558823529413</v>
          </cell>
          <cell r="AI30">
            <v>2.4504363547587908E-4</v>
          </cell>
          <cell r="AJ30">
            <v>9925.4993084651378</v>
          </cell>
          <cell r="AK30">
            <v>0.59245796568627451</v>
          </cell>
          <cell r="AL30">
            <v>2.5185040312798685E-4</v>
          </cell>
          <cell r="AM30">
            <v>9925.2442488911747</v>
          </cell>
          <cell r="AN30">
            <v>0.55255147058823528</v>
          </cell>
          <cell r="AO30">
            <v>2.3488638633698252E-4</v>
          </cell>
          <cell r="AP30">
            <v>9925.8799246302569</v>
          </cell>
          <cell r="AQ30">
            <v>0.80336249999999998</v>
          </cell>
          <cell r="AR30">
            <v>3.4150468252805303E-4</v>
          </cell>
          <cell r="AS30">
            <v>9921.7212056955668</v>
          </cell>
          <cell r="AT30">
            <v>0.53321216911764713</v>
          </cell>
          <cell r="AU30">
            <v>2.2666536281518818E-4</v>
          </cell>
          <cell r="AV30">
            <v>9926.1879938468483</v>
          </cell>
        </row>
        <row r="31">
          <cell r="B31">
            <v>23</v>
          </cell>
          <cell r="C31">
            <v>4.1635508457529494E-4</v>
          </cell>
          <cell r="D31">
            <v>0.667156862745098</v>
          </cell>
          <cell r="E31">
            <v>2.7777415201322373E-4</v>
          </cell>
          <cell r="F31">
            <v>9921.3090493334967</v>
          </cell>
          <cell r="G31">
            <v>0.96499999999999997</v>
          </cell>
          <cell r="H31">
            <v>4.0178265661515959E-4</v>
          </cell>
          <cell r="I31">
            <v>9915.0454850310762</v>
          </cell>
          <cell r="J31">
            <v>0.9</v>
          </cell>
          <cell r="K31">
            <v>3.7471957611776545E-4</v>
          </cell>
          <cell r="L31">
            <v>9916.367359508029</v>
          </cell>
          <cell r="M31">
            <v>0.92500000000000004</v>
          </cell>
          <cell r="N31">
            <v>3.8512845323214782E-4</v>
          </cell>
          <cell r="O31">
            <v>9915.8589295727579</v>
          </cell>
          <cell r="P31">
            <v>0.64380637254901951</v>
          </cell>
          <cell r="Q31">
            <v>2.6805205669276085E-4</v>
          </cell>
          <cell r="R31">
            <v>9921.7769547043499</v>
          </cell>
          <cell r="S31">
            <v>0.60044117647058826</v>
          </cell>
          <cell r="T31">
            <v>2.4999673681190136E-4</v>
          </cell>
          <cell r="U31">
            <v>9922.6459686258931</v>
          </cell>
          <cell r="V31">
            <v>0.61712009803921564</v>
          </cell>
          <cell r="W31">
            <v>2.5694109061223192E-4</v>
          </cell>
          <cell r="X31">
            <v>9922.3117253014225</v>
          </cell>
          <cell r="Y31">
            <v>0.86849999999999994</v>
          </cell>
          <cell r="Z31">
            <v>3.6160439095364361E-4</v>
          </cell>
          <cell r="AA31">
            <v>9917.0080109048158</v>
          </cell>
          <cell r="AB31">
            <v>0.892625</v>
          </cell>
          <cell r="AC31">
            <v>3.7164895736902263E-4</v>
          </cell>
          <cell r="AD31">
            <v>9916.5173503204496</v>
          </cell>
          <cell r="AE31">
            <v>0.83250000000000002</v>
          </cell>
          <cell r="AF31">
            <v>3.4661560790893303E-4</v>
          </cell>
          <cell r="AG31">
            <v>9917.7402244528785</v>
          </cell>
          <cell r="AH31">
            <v>0.57942573529411756</v>
          </cell>
          <cell r="AI31">
            <v>2.4124685102348478E-4</v>
          </cell>
          <cell r="AJ31">
            <v>9923.0671280306778</v>
          </cell>
          <cell r="AK31">
            <v>0.59552089460784308</v>
          </cell>
          <cell r="AL31">
            <v>2.479481524408038E-4</v>
          </cell>
          <cell r="AM31">
            <v>9922.7445721259464</v>
          </cell>
          <cell r="AN31">
            <v>0.5554080882352942</v>
          </cell>
          <cell r="AO31">
            <v>2.3124698155100879E-4</v>
          </cell>
          <cell r="AP31">
            <v>9923.5484705635463</v>
          </cell>
          <cell r="AQ31">
            <v>0.80336249999999998</v>
          </cell>
          <cell r="AR31">
            <v>3.3448406163212038E-4</v>
          </cell>
          <cell r="AS31">
            <v>9918.3328914450849</v>
          </cell>
          <cell r="AT31">
            <v>0.5359688051470588</v>
          </cell>
          <cell r="AU31">
            <v>2.2315333719672345E-4</v>
          </cell>
          <cell r="AV31">
            <v>9923.9380708438512</v>
          </cell>
        </row>
        <row r="32">
          <cell r="B32">
            <v>24</v>
          </cell>
          <cell r="C32">
            <v>3.9306328136580969E-4</v>
          </cell>
          <cell r="D32">
            <v>0.6705882352941176</v>
          </cell>
          <cell r="E32">
            <v>2.6358361221001355E-4</v>
          </cell>
          <cell r="F32">
            <v>9918.5531661254572</v>
          </cell>
          <cell r="G32">
            <v>0.96499999999999997</v>
          </cell>
          <cell r="H32">
            <v>3.7930606651800632E-4</v>
          </cell>
          <cell r="I32">
            <v>9911.0617917156396</v>
          </cell>
          <cell r="J32">
            <v>0.9</v>
          </cell>
          <cell r="K32">
            <v>3.5375695322922872E-4</v>
          </cell>
          <cell r="L32">
            <v>9912.6515025344452</v>
          </cell>
          <cell r="M32">
            <v>0.92500000000000004</v>
          </cell>
          <cell r="N32">
            <v>3.6358353526337399E-4</v>
          </cell>
          <cell r="O32">
            <v>9912.0400501607437</v>
          </cell>
          <cell r="P32">
            <v>0.64711764705882346</v>
          </cell>
          <cell r="Q32">
            <v>2.5435818578266306E-4</v>
          </cell>
          <cell r="R32">
            <v>9919.1174019855953</v>
          </cell>
          <cell r="S32">
            <v>0.60352941176470587</v>
          </cell>
          <cell r="T32">
            <v>2.3722525098901219E-4</v>
          </cell>
          <cell r="U32">
            <v>9920.1653395131962</v>
          </cell>
          <cell r="V32">
            <v>0.62029411764705877</v>
          </cell>
          <cell r="W32">
            <v>2.4381484129426252E-4</v>
          </cell>
          <cell r="X32">
            <v>9919.7622757053286</v>
          </cell>
          <cell r="Y32">
            <v>0.86849999999999994</v>
          </cell>
          <cell r="Z32">
            <v>3.4137545986620571E-4</v>
          </cell>
          <cell r="AA32">
            <v>9913.4219772629494</v>
          </cell>
          <cell r="AB32">
            <v>0.892625</v>
          </cell>
          <cell r="AC32">
            <v>3.5085811152915587E-4</v>
          </cell>
          <cell r="AD32">
            <v>9912.8318869864706</v>
          </cell>
          <cell r="AE32">
            <v>0.83250000000000002</v>
          </cell>
          <cell r="AF32">
            <v>3.2722518173703655E-4</v>
          </cell>
          <cell r="AG32">
            <v>9914.3025808958973</v>
          </cell>
          <cell r="AH32">
            <v>0.58240588235294111</v>
          </cell>
          <cell r="AI32">
            <v>2.2892236720439675E-4</v>
          </cell>
          <cell r="AJ32">
            <v>9920.6732193335465</v>
          </cell>
          <cell r="AK32">
            <v>0.59858382352941175</v>
          </cell>
          <cell r="AL32">
            <v>2.3528132184896336E-4</v>
          </cell>
          <cell r="AM32">
            <v>9920.2842459421463</v>
          </cell>
          <cell r="AN32">
            <v>0.558264705882353</v>
          </cell>
          <cell r="AO32">
            <v>2.1943335716483631E-4</v>
          </cell>
          <cell r="AP32">
            <v>9921.2536799334539</v>
          </cell>
          <cell r="AQ32">
            <v>0.80336249999999998</v>
          </cell>
          <cell r="AR32">
            <v>3.1577230037624029E-4</v>
          </cell>
          <cell r="AS32">
            <v>9915.015367174934</v>
          </cell>
          <cell r="AT32">
            <v>0.53872544117647059</v>
          </cell>
          <cell r="AU32">
            <v>2.1175318966406702E-4</v>
          </cell>
          <cell r="AV32">
            <v>9921.7235109452085</v>
          </cell>
        </row>
        <row r="33">
          <cell r="B33">
            <v>25</v>
          </cell>
          <cell r="C33">
            <v>3.7005464497728938E-4</v>
          </cell>
          <cell r="D33">
            <v>0.67401960784313719</v>
          </cell>
          <cell r="E33">
            <v>2.4942408668812395E-4</v>
          </cell>
          <cell r="F33">
            <v>9915.9387980540323</v>
          </cell>
          <cell r="G33">
            <v>0.96499999999999997</v>
          </cell>
          <cell r="H33">
            <v>3.5710273240308424E-4</v>
          </cell>
          <cell r="I33">
            <v>9907.3024658524064</v>
          </cell>
          <cell r="J33">
            <v>0.9</v>
          </cell>
          <cell r="K33">
            <v>3.3304918047956047E-4</v>
          </cell>
          <cell r="L33">
            <v>9909.1448331404845</v>
          </cell>
          <cell r="M33">
            <v>0.92500000000000004</v>
          </cell>
          <cell r="N33">
            <v>3.4230054660399267E-4</v>
          </cell>
          <cell r="O33">
            <v>9908.4361955976347</v>
          </cell>
          <cell r="P33">
            <v>0.65042892156862742</v>
          </cell>
          <cell r="Q33">
            <v>2.4069424365403961E-4</v>
          </cell>
          <cell r="R33">
            <v>9916.5943932786613</v>
          </cell>
          <cell r="S33">
            <v>0.60661764705882348</v>
          </cell>
          <cell r="T33">
            <v>2.2448167801931155E-4</v>
          </cell>
          <cell r="U33">
            <v>9917.8120258006784</v>
          </cell>
          <cell r="V33">
            <v>0.62346813725490191</v>
          </cell>
          <cell r="W33">
            <v>2.3071728018651466E-4</v>
          </cell>
          <cell r="X33">
            <v>9917.3436904404007</v>
          </cell>
          <cell r="Y33">
            <v>0.86849999999999994</v>
          </cell>
          <cell r="Z33">
            <v>3.2139245916277582E-4</v>
          </cell>
          <cell r="AA33">
            <v>9910.0377782766136</v>
          </cell>
          <cell r="AB33">
            <v>0.892625</v>
          </cell>
          <cell r="AC33">
            <v>3.3032002747285293E-4</v>
          </cell>
          <cell r="AD33">
            <v>9909.3538895106976</v>
          </cell>
          <cell r="AE33">
            <v>0.83250000000000002</v>
          </cell>
          <cell r="AF33">
            <v>3.0807049194359342E-4</v>
          </cell>
          <cell r="AG33">
            <v>9911.0583714320674</v>
          </cell>
          <cell r="AH33">
            <v>0.58538602941176465</v>
          </cell>
          <cell r="AI33">
            <v>2.1662481928863564E-4</v>
          </cell>
          <cell r="AJ33">
            <v>9918.4021553359162</v>
          </cell>
          <cell r="AK33">
            <v>0.60164675245098043</v>
          </cell>
          <cell r="AL33">
            <v>2.2264217537998668E-4</v>
          </cell>
          <cell r="AM33">
            <v>9917.9501883516441</v>
          </cell>
          <cell r="AN33">
            <v>0.5611213235294118</v>
          </cell>
          <cell r="AO33">
            <v>2.0764555216786323E-4</v>
          </cell>
          <cell r="AP33">
            <v>9919.0766259311822</v>
          </cell>
          <cell r="AQ33">
            <v>0.80336249999999998</v>
          </cell>
          <cell r="AR33">
            <v>2.9728802472556761E-4</v>
          </cell>
          <cell r="AS33">
            <v>9911.8844799641756</v>
          </cell>
          <cell r="AT33">
            <v>0.54148207720588237</v>
          </cell>
          <cell r="AU33">
            <v>2.00377957841988E-4</v>
          </cell>
          <cell r="AV33">
            <v>9919.6225543448018</v>
          </cell>
        </row>
        <row r="34">
          <cell r="B34">
            <v>26</v>
          </cell>
          <cell r="C34">
            <v>3.5164549319944351E-4</v>
          </cell>
          <cell r="D34">
            <v>0.67745098039215679</v>
          </cell>
          <cell r="E34">
            <v>2.3822258411844652E-4</v>
          </cell>
          <cell r="F34">
            <v>9913.4655240756729</v>
          </cell>
          <cell r="G34">
            <v>0.96499999999999997</v>
          </cell>
          <cell r="H34">
            <v>3.3933790093746297E-4</v>
          </cell>
          <cell r="I34">
            <v>9903.7645410711066</v>
          </cell>
          <cell r="J34">
            <v>0.9</v>
          </cell>
          <cell r="K34">
            <v>3.1648094387949914E-4</v>
          </cell>
          <cell r="L34">
            <v>9905.8446005745536</v>
          </cell>
          <cell r="M34">
            <v>0.92500000000000004</v>
          </cell>
          <cell r="N34">
            <v>3.2527208120948525E-4</v>
          </cell>
          <cell r="O34">
            <v>9905.0445324718912</v>
          </cell>
          <cell r="P34">
            <v>0.65374019607843126</v>
          </cell>
          <cell r="Q34">
            <v>2.2988479367430086E-4</v>
          </cell>
          <cell r="R34">
            <v>9914.2075260915481</v>
          </cell>
          <cell r="S34">
            <v>0.6097058823529411</v>
          </cell>
          <cell r="T34">
            <v>2.1440032570660186E-4</v>
          </cell>
          <cell r="U34">
            <v>9915.5856587148464</v>
          </cell>
          <cell r="V34">
            <v>0.62664215686274505</v>
          </cell>
          <cell r="W34">
            <v>2.2035589030956304E-4</v>
          </cell>
          <cell r="X34">
            <v>9915.0555878774667</v>
          </cell>
          <cell r="Y34">
            <v>0.86849999999999994</v>
          </cell>
          <cell r="Z34">
            <v>3.0540411084371664E-4</v>
          </cell>
          <cell r="AA34">
            <v>9906.8527668646584</v>
          </cell>
          <cell r="AB34">
            <v>0.892625</v>
          </cell>
          <cell r="AC34">
            <v>3.1388755836715324E-4</v>
          </cell>
          <cell r="AD34">
            <v>9906.0806314616748</v>
          </cell>
          <cell r="AE34">
            <v>0.83250000000000002</v>
          </cell>
          <cell r="AF34">
            <v>2.9274487308853674E-4</v>
          </cell>
          <cell r="AG34">
            <v>9908.0050668038984</v>
          </cell>
          <cell r="AH34">
            <v>0.5883661764705882</v>
          </cell>
          <cell r="AI34">
            <v>2.0689631430687079E-4</v>
          </cell>
          <cell r="AJ34">
            <v>9916.2535832613848</v>
          </cell>
          <cell r="AK34">
            <v>0.60470968137254899</v>
          </cell>
          <cell r="AL34">
            <v>2.1264343414872832E-4</v>
          </cell>
          <cell r="AM34">
            <v>9915.7420343463982</v>
          </cell>
          <cell r="AN34">
            <v>0.56397794117647049</v>
          </cell>
          <cell r="AO34">
            <v>1.983203012786067E-4</v>
          </cell>
          <cell r="AP34">
            <v>9917.0169737881952</v>
          </cell>
          <cell r="AQ34">
            <v>0.80336249999999998</v>
          </cell>
          <cell r="AR34">
            <v>2.8249880253043794E-4</v>
          </cell>
          <cell r="AS34">
            <v>9908.9377954058182</v>
          </cell>
          <cell r="AT34">
            <v>0.54423871323529416</v>
          </cell>
          <cell r="AU34">
            <v>1.9137909073385553E-4</v>
          </cell>
          <cell r="AV34">
            <v>9917.6348806347978</v>
          </cell>
        </row>
        <row r="35">
          <cell r="B35">
            <v>27</v>
          </cell>
          <cell r="C35">
            <v>3.594759689723301E-4</v>
          </cell>
          <cell r="D35">
            <v>0.68088235294117638</v>
          </cell>
          <cell r="E35">
            <v>2.4476084357968945E-4</v>
          </cell>
          <cell r="F35">
            <v>9911.103912700959</v>
          </cell>
          <cell r="G35">
            <v>0.96499999999999997</v>
          </cell>
          <cell r="H35">
            <v>3.4689431005829852E-4</v>
          </cell>
          <cell r="I35">
            <v>9900.4038184003603</v>
          </cell>
          <cell r="J35">
            <v>0.9</v>
          </cell>
          <cell r="K35">
            <v>3.2352837207509709E-4</v>
          </cell>
          <cell r="L35">
            <v>9902.7095895254406</v>
          </cell>
          <cell r="M35">
            <v>0.92500000000000004</v>
          </cell>
          <cell r="N35">
            <v>3.3251527129940538E-4</v>
          </cell>
          <cell r="O35">
            <v>9901.8226980223408</v>
          </cell>
          <cell r="P35">
            <v>0.65705147058823521</v>
          </cell>
          <cell r="Q35">
            <v>2.361942140544003E-4</v>
          </cell>
          <cell r="R35">
            <v>9911.9284005399695</v>
          </cell>
          <cell r="S35">
            <v>0.61279411764705871</v>
          </cell>
          <cell r="T35">
            <v>2.2028475922172049E-4</v>
          </cell>
          <cell r="U35">
            <v>9913.4597539200458</v>
          </cell>
          <cell r="V35">
            <v>0.62981617647058818</v>
          </cell>
          <cell r="W35">
            <v>2.2640378031121275E-4</v>
          </cell>
          <cell r="X35">
            <v>9912.870746975932</v>
          </cell>
          <cell r="Y35">
            <v>0.86849999999999994</v>
          </cell>
          <cell r="Z35">
            <v>3.1220487905246868E-4</v>
          </cell>
          <cell r="AA35">
            <v>9903.8271733041347</v>
          </cell>
          <cell r="AB35">
            <v>0.892625</v>
          </cell>
          <cell r="AC35">
            <v>3.2087723680392614E-4</v>
          </cell>
          <cell r="AD35">
            <v>9902.9712359992773</v>
          </cell>
          <cell r="AE35">
            <v>0.83250000000000002</v>
          </cell>
          <cell r="AF35">
            <v>2.9926374416946484E-4</v>
          </cell>
          <cell r="AG35">
            <v>9905.1045491180575</v>
          </cell>
          <cell r="AH35">
            <v>0.59134632352941174</v>
          </cell>
          <cell r="AI35">
            <v>2.1257479264896029E-4</v>
          </cell>
          <cell r="AJ35">
            <v>9914.2019469432744</v>
          </cell>
          <cell r="AK35">
            <v>0.60777261029411755</v>
          </cell>
          <cell r="AL35">
            <v>2.1847964800032028E-4</v>
          </cell>
          <cell r="AM35">
            <v>9913.6335169080812</v>
          </cell>
          <cell r="AN35">
            <v>0.56683455882352929</v>
          </cell>
          <cell r="AO35">
            <v>2.0376340228009143E-4</v>
          </cell>
          <cell r="AP35">
            <v>9915.0502279941684</v>
          </cell>
          <cell r="AQ35">
            <v>0.80336249999999998</v>
          </cell>
          <cell r="AR35">
            <v>2.8878951312353353E-4</v>
          </cell>
          <cell r="AS35">
            <v>9906.1385323442682</v>
          </cell>
          <cell r="AT35">
            <v>0.54699534926470594</v>
          </cell>
          <cell r="AU35">
            <v>1.9663168320028829E-4</v>
          </cell>
          <cell r="AV35">
            <v>9915.7368526891114</v>
          </cell>
        </row>
        <row r="36">
          <cell r="B36">
            <v>28</v>
          </cell>
          <cell r="C36">
            <v>3.6877500668170218E-4</v>
          </cell>
          <cell r="D36">
            <v>0.68431372549019598</v>
          </cell>
          <cell r="E36">
            <v>2.5235779869002751E-4</v>
          </cell>
          <cell r="F36">
            <v>9908.6780625464799</v>
          </cell>
          <cell r="G36">
            <v>0.96499999999999997</v>
          </cell>
          <cell r="H36">
            <v>3.5586788144784261E-4</v>
          </cell>
          <cell r="I36">
            <v>9896.9694246484778</v>
          </cell>
          <cell r="J36">
            <v>0.9</v>
          </cell>
          <cell r="K36">
            <v>3.3189750601353196E-4</v>
          </cell>
          <cell r="L36">
            <v>9899.5057820128095</v>
          </cell>
          <cell r="M36">
            <v>0.92500000000000004</v>
          </cell>
          <cell r="N36">
            <v>3.4111688118057456E-4</v>
          </cell>
          <cell r="O36">
            <v>9898.5301907615485</v>
          </cell>
          <cell r="P36">
            <v>0.66036274509803905</v>
          </cell>
          <cell r="Q36">
            <v>2.4352527573587654E-4</v>
          </cell>
          <cell r="R36">
            <v>9909.5872604016404</v>
          </cell>
          <cell r="S36">
            <v>0.61588235294117644</v>
          </cell>
          <cell r="T36">
            <v>2.271220188210248E-4</v>
          </cell>
          <cell r="U36">
            <v>9911.2759698250993</v>
          </cell>
          <cell r="V36">
            <v>0.63299019607843132</v>
          </cell>
          <cell r="W36">
            <v>2.3343096378827547E-4</v>
          </cell>
          <cell r="X36">
            <v>9910.6264355650801</v>
          </cell>
          <cell r="Y36">
            <v>0.86849999999999994</v>
          </cell>
          <cell r="Z36">
            <v>3.2028109330305832E-4</v>
          </cell>
          <cell r="AA36">
            <v>9900.7351501393368</v>
          </cell>
          <cell r="AB36">
            <v>0.892625</v>
          </cell>
          <cell r="AC36">
            <v>3.2917779033925443E-4</v>
          </cell>
          <cell r="AD36">
            <v>9899.7935979529211</v>
          </cell>
          <cell r="AE36">
            <v>0.83250000000000002</v>
          </cell>
          <cell r="AF36">
            <v>3.070051930625171E-4</v>
          </cell>
          <cell r="AG36">
            <v>9902.1403104442979</v>
          </cell>
          <cell r="AH36">
            <v>0.59432647058823518</v>
          </cell>
          <cell r="AI36">
            <v>2.1917274816228891E-4</v>
          </cell>
          <cell r="AJ36">
            <v>9912.0944375201234</v>
          </cell>
          <cell r="AK36">
            <v>0.61083553921568612</v>
          </cell>
          <cell r="AL36">
            <v>2.2526088005568579E-4</v>
          </cell>
          <cell r="AM36">
            <v>9911.4675897469024</v>
          </cell>
          <cell r="AN36">
            <v>0.5696911764705882</v>
          </cell>
          <cell r="AO36">
            <v>2.1008786740944795E-4</v>
          </cell>
          <cell r="AP36">
            <v>9913.0299036259348</v>
          </cell>
          <cell r="AQ36">
            <v>0.80336249999999998</v>
          </cell>
          <cell r="AR36">
            <v>2.9626001130532897E-4</v>
          </cell>
          <cell r="AS36">
            <v>9903.2777434205782</v>
          </cell>
          <cell r="AT36">
            <v>0.54975198529411762</v>
          </cell>
          <cell r="AU36">
            <v>2.0273479205011727E-4</v>
          </cell>
          <cell r="AV36">
            <v>9913.7871046615965</v>
          </cell>
        </row>
        <row r="37">
          <cell r="B37">
            <v>29</v>
          </cell>
          <cell r="C37">
            <v>3.7881225900736115E-4</v>
          </cell>
          <cell r="D37">
            <v>0.68774509803921557</v>
          </cell>
          <cell r="E37">
            <v>2.6052627420947432E-4</v>
          </cell>
          <cell r="F37">
            <v>9906.1775303626873</v>
          </cell>
          <cell r="G37">
            <v>0.96499999999999997</v>
          </cell>
          <cell r="H37">
            <v>3.655538299421035E-4</v>
          </cell>
          <cell r="I37">
            <v>9893.4474111065738</v>
          </cell>
          <cell r="J37">
            <v>0.9</v>
          </cell>
          <cell r="K37">
            <v>3.4093103310662502E-4</v>
          </cell>
          <cell r="L37">
            <v>9896.2201607329935</v>
          </cell>
          <cell r="M37">
            <v>0.92500000000000004</v>
          </cell>
          <cell r="N37">
            <v>3.5040133958180909E-4</v>
          </cell>
          <cell r="O37">
            <v>9895.1536350146052</v>
          </cell>
          <cell r="P37">
            <v>0.663674019607843</v>
          </cell>
          <cell r="Q37">
            <v>2.514078546121427E-4</v>
          </cell>
          <cell r="R37">
            <v>9907.1740254316228</v>
          </cell>
          <cell r="S37">
            <v>0.61897058823529405</v>
          </cell>
          <cell r="T37">
            <v>2.3447364678852689E-4</v>
          </cell>
          <cell r="U37">
            <v>9909.0249008177398</v>
          </cell>
          <cell r="V37">
            <v>0.63616421568627446</v>
          </cell>
          <cell r="W37">
            <v>2.4098680364376376E-4</v>
          </cell>
          <cell r="X37">
            <v>9908.3129884844802</v>
          </cell>
          <cell r="Y37">
            <v>0.86849999999999994</v>
          </cell>
          <cell r="Z37">
            <v>3.2899844694789313E-4</v>
          </cell>
          <cell r="AA37">
            <v>9897.5641318609469</v>
          </cell>
          <cell r="AB37">
            <v>0.892625</v>
          </cell>
          <cell r="AC37">
            <v>3.3813729269644577E-4</v>
          </cell>
          <cell r="AD37">
            <v>9896.5348057715328</v>
          </cell>
          <cell r="AE37">
            <v>0.83250000000000002</v>
          </cell>
          <cell r="AF37">
            <v>3.1536120562362816E-4</v>
          </cell>
          <cell r="AG37">
            <v>9899.1003019465588</v>
          </cell>
          <cell r="AH37">
            <v>0.59730661764705872</v>
          </cell>
          <cell r="AI37">
            <v>2.2626706915092844E-4</v>
          </cell>
          <cell r="AJ37">
            <v>9909.9219765422076</v>
          </cell>
          <cell r="AK37">
            <v>0.61389846813725479</v>
          </cell>
          <cell r="AL37">
            <v>2.3255226551623201E-4</v>
          </cell>
          <cell r="AM37">
            <v>9909.2349238349925</v>
          </cell>
          <cell r="AN37">
            <v>0.572547794117647</v>
          </cell>
          <cell r="AO37">
            <v>2.1688812327938739E-4</v>
          </cell>
          <cell r="AP37">
            <v>9910.947296313916</v>
          </cell>
          <cell r="AQ37">
            <v>0.80336249999999998</v>
          </cell>
          <cell r="AR37">
            <v>3.0432356342680115E-4</v>
          </cell>
          <cell r="AS37">
            <v>9900.343798244352</v>
          </cell>
          <cell r="AT37">
            <v>0.55250862132352929</v>
          </cell>
          <cell r="AU37">
            <v>2.092970389646088E-4</v>
          </cell>
          <cell r="AV37">
            <v>9911.7772350945033</v>
          </cell>
        </row>
        <row r="38">
          <cell r="B38">
            <v>30</v>
          </cell>
          <cell r="C38">
            <v>3.9179843615012362E-4</v>
          </cell>
          <cell r="D38">
            <v>0.69117647058823517</v>
          </cell>
          <cell r="E38">
            <v>2.7080186028023245E-4</v>
          </cell>
          <cell r="F38">
            <v>9903.596710839045</v>
          </cell>
          <cell r="G38">
            <v>0.96499999999999997</v>
          </cell>
          <cell r="H38">
            <v>3.7808549088486928E-4</v>
          </cell>
          <cell r="I38">
            <v>9889.8308235141139</v>
          </cell>
          <cell r="J38">
            <v>0.91</v>
          </cell>
          <cell r="K38">
            <v>3.5653657689661253E-4</v>
          </cell>
          <cell r="L38">
            <v>9892.8462321697443</v>
          </cell>
          <cell r="M38">
            <v>0.92500000000000004</v>
          </cell>
          <cell r="N38">
            <v>3.6241355343886436E-4</v>
          </cell>
          <cell r="O38">
            <v>9891.6863599255284</v>
          </cell>
          <cell r="P38">
            <v>0.66698529411764695</v>
          </cell>
          <cell r="Q38">
            <v>2.6132379517042434E-4</v>
          </cell>
          <cell r="R38">
            <v>9904.6832840646202</v>
          </cell>
          <cell r="S38">
            <v>0.62897058823529406</v>
          </cell>
          <cell r="T38">
            <v>2.4642969285501153E-4</v>
          </cell>
          <cell r="U38">
            <v>9906.7014956131261</v>
          </cell>
          <cell r="V38">
            <v>0.6393382352941176</v>
          </cell>
          <cell r="W38">
            <v>2.5049172075921505E-4</v>
          </cell>
          <cell r="X38">
            <v>9905.9252158078834</v>
          </cell>
          <cell r="Y38">
            <v>0.87814999999999999</v>
          </cell>
          <cell r="Z38">
            <v>3.4405779670523107E-4</v>
          </cell>
          <cell r="AA38">
            <v>9894.3078486329978</v>
          </cell>
          <cell r="AB38">
            <v>0.892625</v>
          </cell>
          <cell r="AC38">
            <v>3.4972907906850409E-4</v>
          </cell>
          <cell r="AD38">
            <v>9893.1884182852318</v>
          </cell>
          <cell r="AE38">
            <v>0.84175000000000011</v>
          </cell>
          <cell r="AF38">
            <v>3.2979633362936658E-4</v>
          </cell>
          <cell r="AG38">
            <v>9895.9785097407475</v>
          </cell>
          <cell r="AH38">
            <v>0.60695661764705877</v>
          </cell>
          <cell r="AI38">
            <v>2.3780465360508614E-4</v>
          </cell>
          <cell r="AJ38">
            <v>9907.67968754106</v>
          </cell>
          <cell r="AK38">
            <v>0.61696139705882347</v>
          </cell>
          <cell r="AL38">
            <v>2.4172451053264252E-4</v>
          </cell>
          <cell r="AM38">
            <v>9906.9305088039218</v>
          </cell>
          <cell r="AN38">
            <v>0.58179779411764698</v>
          </cell>
          <cell r="AO38">
            <v>2.2794746589088568E-4</v>
          </cell>
          <cell r="AP38">
            <v>9908.7977295548972</v>
          </cell>
          <cell r="AQ38">
            <v>0.81228875</v>
          </cell>
          <cell r="AR38">
            <v>3.1825346195233874E-4</v>
          </cell>
          <cell r="AS38">
            <v>9897.3308903405195</v>
          </cell>
          <cell r="AT38">
            <v>0.56143487132352943</v>
          </cell>
          <cell r="AU38">
            <v>2.1996930458470471E-4</v>
          </cell>
          <cell r="AV38">
            <v>9909.7027294683212</v>
          </cell>
        </row>
        <row r="39">
          <cell r="B39">
            <v>31</v>
          </cell>
          <cell r="C39">
            <v>4.1115832807341957E-4</v>
          </cell>
          <cell r="D39">
            <v>0.69460784313725477</v>
          </cell>
          <cell r="E39">
            <v>2.8559379945099775E-4</v>
          </cell>
          <cell r="F39">
            <v>9900.9147984262836</v>
          </cell>
          <cell r="G39">
            <v>0.96499999999999997</v>
          </cell>
          <cell r="H39">
            <v>3.9676778659084987E-4</v>
          </cell>
          <cell r="I39">
            <v>9886.0916219724368</v>
          </cell>
          <cell r="J39">
            <v>0.91</v>
          </cell>
          <cell r="K39">
            <v>3.7415407854681182E-4</v>
          </cell>
          <cell r="L39">
            <v>9889.3190706383612</v>
          </cell>
          <cell r="M39">
            <v>0.92500000000000004</v>
          </cell>
          <cell r="N39">
            <v>3.803214534679131E-4</v>
          </cell>
          <cell r="O39">
            <v>9888.1014787223248</v>
          </cell>
          <cell r="P39">
            <v>0.6702965686274508</v>
          </cell>
          <cell r="Q39">
            <v>2.7559801647021283E-4</v>
          </cell>
          <cell r="R39">
            <v>9902.0949546388674</v>
          </cell>
          <cell r="S39">
            <v>0.6320931372549019</v>
          </cell>
          <cell r="T39">
            <v>2.59890357500408E-4</v>
          </cell>
          <cell r="U39">
            <v>9904.2601902063561</v>
          </cell>
          <cell r="V39">
            <v>0.64251225490196073</v>
          </cell>
          <cell r="W39">
            <v>2.6417426449217295E-4</v>
          </cell>
          <cell r="X39">
            <v>9903.4438635548631</v>
          </cell>
          <cell r="Y39">
            <v>0.87814999999999999</v>
          </cell>
          <cell r="Z39">
            <v>3.6105868579767341E-4</v>
          </cell>
          <cell r="AA39">
            <v>9890.903634874674</v>
          </cell>
          <cell r="AB39">
            <v>0.892625</v>
          </cell>
          <cell r="AC39">
            <v>3.6701020259653614E-4</v>
          </cell>
          <cell r="AD39">
            <v>9889.7284826106534</v>
          </cell>
          <cell r="AE39">
            <v>0.84175000000000011</v>
          </cell>
          <cell r="AF39">
            <v>3.4609252265580096E-4</v>
          </cell>
          <cell r="AG39">
            <v>9892.7148523105589</v>
          </cell>
          <cell r="AH39">
            <v>0.60996987745098019</v>
          </cell>
          <cell r="AI39">
            <v>2.5079419498789365E-4</v>
          </cell>
          <cell r="AJ39">
            <v>9905.3235952049345</v>
          </cell>
          <cell r="AK39">
            <v>0.62002432598039203</v>
          </cell>
          <cell r="AL39">
            <v>2.5492816523494684E-4</v>
          </cell>
          <cell r="AM39">
            <v>9904.5357608758004</v>
          </cell>
          <cell r="AN39">
            <v>0.58468615196078433</v>
          </cell>
          <cell r="AO39">
            <v>2.4039858068787741E-4</v>
          </cell>
          <cell r="AP39">
            <v>9906.5390442224198</v>
          </cell>
          <cell r="AQ39">
            <v>0.81228875</v>
          </cell>
          <cell r="AR39">
            <v>3.3397928436284787E-4</v>
          </cell>
          <cell r="AS39">
            <v>9894.18103052058</v>
          </cell>
          <cell r="AT39">
            <v>0.5642221366421567</v>
          </cell>
          <cell r="AU39">
            <v>2.3198463036380162E-4</v>
          </cell>
          <cell r="AV39">
            <v>9907.5228990502783</v>
          </cell>
        </row>
        <row r="40">
          <cell r="B40">
            <v>32</v>
          </cell>
          <cell r="C40">
            <v>4.3444717251780524E-4</v>
          </cell>
          <cell r="D40">
            <v>0.69803921568627436</v>
          </cell>
          <cell r="E40">
            <v>3.0326116356144828E-4</v>
          </cell>
          <cell r="F40">
            <v>9898.0871585509594</v>
          </cell>
          <cell r="G40">
            <v>0.96499999999999997</v>
          </cell>
          <cell r="H40">
            <v>4.1924152147968202E-4</v>
          </cell>
          <cell r="I40">
            <v>9882.1691392815519</v>
          </cell>
          <cell r="J40">
            <v>0.91</v>
          </cell>
          <cell r="K40">
            <v>3.953469269912028E-4</v>
          </cell>
          <cell r="L40">
            <v>9885.6189415740319</v>
          </cell>
          <cell r="M40">
            <v>0.92500000000000004</v>
          </cell>
          <cell r="N40">
            <v>4.0186363457896985E-4</v>
          </cell>
          <cell r="O40">
            <v>9884.3408215958989</v>
          </cell>
          <cell r="P40">
            <v>0.67360784313725475</v>
          </cell>
          <cell r="Q40">
            <v>2.926470228367976E-4</v>
          </cell>
          <cell r="R40">
            <v>9899.3659569104693</v>
          </cell>
          <cell r="S40">
            <v>0.63521568627450964</v>
          </cell>
          <cell r="T40">
            <v>2.7596765884091792E-4</v>
          </cell>
          <cell r="U40">
            <v>9901.6861684847463</v>
          </cell>
          <cell r="V40">
            <v>0.64568627450980387</v>
          </cell>
          <cell r="W40">
            <v>2.8051657629433969E-4</v>
          </cell>
          <cell r="X40">
            <v>9900.8276285562679</v>
          </cell>
          <cell r="Y40">
            <v>0.87814999999999999</v>
          </cell>
          <cell r="Z40">
            <v>3.8150978454651069E-4</v>
          </cell>
          <cell r="AA40">
            <v>9887.332438206915</v>
          </cell>
          <cell r="AB40">
            <v>0.892625</v>
          </cell>
          <cell r="AC40">
            <v>3.877984073687059E-4</v>
          </cell>
          <cell r="AD40">
            <v>9886.0988513566263</v>
          </cell>
          <cell r="AE40">
            <v>0.84175000000000011</v>
          </cell>
          <cell r="AF40">
            <v>3.6569590746686259E-4</v>
          </cell>
          <cell r="AG40">
            <v>9889.2910576714075</v>
          </cell>
          <cell r="AH40">
            <v>0.61298313725490183</v>
          </cell>
          <cell r="AI40">
            <v>2.6630879078148585E-4</v>
          </cell>
          <cell r="AJ40">
            <v>9902.8393975477811</v>
          </cell>
          <cell r="AK40">
            <v>0.62308725490196071</v>
          </cell>
          <cell r="AL40">
            <v>2.7069849612403784E-4</v>
          </cell>
          <cell r="AM40">
            <v>9902.0108157467766</v>
          </cell>
          <cell r="AN40">
            <v>0.58757450980392145</v>
          </cell>
          <cell r="AO40">
            <v>2.5527008442784908E-4</v>
          </cell>
          <cell r="AP40">
            <v>9904.1575262966599</v>
          </cell>
          <cell r="AQ40">
            <v>0.81228875</v>
          </cell>
          <cell r="AR40">
            <v>3.5289655070552237E-4</v>
          </cell>
          <cell r="AS40">
            <v>9890.8765790206508</v>
          </cell>
          <cell r="AT40">
            <v>0.5670094019607842</v>
          </cell>
          <cell r="AU40">
            <v>2.463356314728744E-4</v>
          </cell>
          <cell r="AV40">
            <v>9905.2245060127207</v>
          </cell>
        </row>
        <row r="41">
          <cell r="B41">
            <v>33</v>
          </cell>
          <cell r="C41">
            <v>4.5769635267774563E-4</v>
          </cell>
          <cell r="D41">
            <v>0.70147058823529396</v>
          </cell>
          <cell r="E41">
            <v>3.2106052974600679E-4</v>
          </cell>
          <cell r="F41">
            <v>9895.0854531222249</v>
          </cell>
          <cell r="G41">
            <v>0.96499999999999997</v>
          </cell>
          <cell r="H41">
            <v>4.4167698033402452E-4</v>
          </cell>
          <cell r="I41">
            <v>9878.02612365608</v>
          </cell>
          <cell r="J41">
            <v>0.91</v>
          </cell>
          <cell r="K41">
            <v>4.1650368093674854E-4</v>
          </cell>
          <cell r="L41">
            <v>9881.7106925040753</v>
          </cell>
          <cell r="M41">
            <v>0.92500000000000004</v>
          </cell>
          <cell r="N41">
            <v>4.2336912622691471E-4</v>
          </cell>
          <cell r="O41">
            <v>9880.3686644679146</v>
          </cell>
          <cell r="P41">
            <v>0.6769191176470587</v>
          </cell>
          <cell r="Q41">
            <v>3.0982341120489655E-4</v>
          </cell>
          <cell r="R41">
            <v>9896.4689369352072</v>
          </cell>
          <cell r="S41">
            <v>0.63833823529411748</v>
          </cell>
          <cell r="T41">
            <v>2.9216508206886618E-4</v>
          </cell>
          <cell r="U41">
            <v>9898.9536233342515</v>
          </cell>
          <cell r="V41">
            <v>0.6488602941176469</v>
          </cell>
          <cell r="W41">
            <v>2.9698099001505628E-4</v>
          </cell>
          <cell r="X41">
            <v>9898.0502822874241</v>
          </cell>
          <cell r="Y41">
            <v>0.87814999999999999</v>
          </cell>
          <cell r="Z41">
            <v>4.019260521039623E-4</v>
          </cell>
          <cell r="AA41">
            <v>9883.5603241386743</v>
          </cell>
          <cell r="AB41">
            <v>0.892625</v>
          </cell>
          <cell r="AC41">
            <v>4.0855120680897267E-4</v>
          </cell>
          <cell r="AD41">
            <v>9882.2650379669813</v>
          </cell>
          <cell r="AE41">
            <v>0.84175000000000011</v>
          </cell>
          <cell r="AF41">
            <v>3.8526590486649242E-4</v>
          </cell>
          <cell r="AG41">
            <v>9885.6745844038687</v>
          </cell>
          <cell r="AH41">
            <v>0.61599639705882347</v>
          </cell>
          <cell r="AI41">
            <v>2.8193930419645588E-4</v>
          </cell>
          <cell r="AJ41">
            <v>9900.2021843625171</v>
          </cell>
          <cell r="AK41">
            <v>0.62615018382352927</v>
          </cell>
          <cell r="AL41">
            <v>2.8658665536452932E-4</v>
          </cell>
          <cell r="AM41">
            <v>9899.3303563103491</v>
          </cell>
          <cell r="AN41">
            <v>0.59046286764705869</v>
          </cell>
          <cell r="AO41">
            <v>2.7025270091370123E-4</v>
          </cell>
          <cell r="AP41">
            <v>9901.629291168736</v>
          </cell>
          <cell r="AQ41">
            <v>0.81228875</v>
          </cell>
          <cell r="AR41">
            <v>3.7178159819616514E-4</v>
          </cell>
          <cell r="AS41">
            <v>9887.3861227924608</v>
          </cell>
          <cell r="AT41">
            <v>0.56979666727941169</v>
          </cell>
          <cell r="AU41">
            <v>2.6079385638172172E-4</v>
          </cell>
          <cell r="AV41">
            <v>9902.7844962791514</v>
          </cell>
        </row>
        <row r="42">
          <cell r="B42">
            <v>34</v>
          </cell>
          <cell r="C42">
            <v>4.8663675968255832E-4</v>
          </cell>
          <cell r="D42">
            <v>0.70490196078431355</v>
          </cell>
          <cell r="E42">
            <v>3.4303120608996014E-4</v>
          </cell>
          <cell r="F42">
            <v>9891.9085317447625</v>
          </cell>
          <cell r="G42">
            <v>0.96499999999999997</v>
          </cell>
          <cell r="H42">
            <v>4.6960447309366877E-4</v>
          </cell>
          <cell r="I42">
            <v>9873.6632269061229</v>
          </cell>
          <cell r="J42">
            <v>0.91</v>
          </cell>
          <cell r="K42">
            <v>4.4283945131112811E-4</v>
          </cell>
          <cell r="L42">
            <v>9877.5949236266952</v>
          </cell>
          <cell r="M42">
            <v>0.92500000000000004</v>
          </cell>
          <cell r="N42">
            <v>4.5013900270636644E-4</v>
          </cell>
          <cell r="O42">
            <v>9876.1856214196396</v>
          </cell>
          <cell r="P42">
            <v>0.68023039215686254</v>
          </cell>
          <cell r="Q42">
            <v>3.310251138768115E-4</v>
          </cell>
          <cell r="R42">
            <v>9893.4027791702829</v>
          </cell>
          <cell r="S42">
            <v>0.64146078431372533</v>
          </cell>
          <cell r="T42">
            <v>3.1215839754186373E-4</v>
          </cell>
          <cell r="U42">
            <v>9896.0614947364938</v>
          </cell>
          <cell r="V42">
            <v>0.65203431372549003</v>
          </cell>
          <cell r="W42">
            <v>3.1730386563321312E-4</v>
          </cell>
          <cell r="X42">
            <v>9895.1107495153719</v>
          </cell>
          <cell r="Y42">
            <v>0.87814999999999999</v>
          </cell>
          <cell r="Z42">
            <v>4.2734007051523857E-4</v>
          </cell>
          <cell r="AA42">
            <v>9879.5878637568621</v>
          </cell>
          <cell r="AB42">
            <v>0.892625</v>
          </cell>
          <cell r="AC42">
            <v>4.343841376116436E-4</v>
          </cell>
          <cell r="AD42">
            <v>9878.2276266597146</v>
          </cell>
          <cell r="AE42">
            <v>0.84175000000000011</v>
          </cell>
          <cell r="AF42">
            <v>4.0962649246279354E-4</v>
          </cell>
          <cell r="AG42">
            <v>9881.8659710398915</v>
          </cell>
          <cell r="AH42">
            <v>0.61900965686274489</v>
          </cell>
          <cell r="AI42">
            <v>3.0123285362789848E-4</v>
          </cell>
          <cell r="AJ42">
            <v>9897.4109282472527</v>
          </cell>
          <cell r="AK42">
            <v>0.62921311274509784</v>
          </cell>
          <cell r="AL42">
            <v>3.0619823033605067E-4</v>
          </cell>
          <cell r="AM42">
            <v>9896.4933403331852</v>
          </cell>
          <cell r="AN42">
            <v>0.59335122549019592</v>
          </cell>
          <cell r="AO42">
            <v>2.8874651772622397E-4</v>
          </cell>
          <cell r="AP42">
            <v>9898.9533491093516</v>
          </cell>
          <cell r="AQ42">
            <v>0.81228875</v>
          </cell>
          <cell r="AR42">
            <v>3.9528956522659567E-4</v>
          </cell>
          <cell r="AS42">
            <v>9883.7101745777472</v>
          </cell>
          <cell r="AT42">
            <v>0.57258393259803908</v>
          </cell>
          <cell r="AU42">
            <v>2.7864038960580614E-4</v>
          </cell>
          <cell r="AV42">
            <v>9900.2019109214507</v>
          </cell>
        </row>
        <row r="43">
          <cell r="B43">
            <v>35</v>
          </cell>
          <cell r="C43">
            <v>5.1693460306660895E-4</v>
          </cell>
          <cell r="D43">
            <v>0.70833333333333315</v>
          </cell>
          <cell r="E43">
            <v>3.661620105055146E-4</v>
          </cell>
          <cell r="F43">
            <v>9888.5152984305878</v>
          </cell>
          <cell r="G43">
            <v>0.96499999999999997</v>
          </cell>
          <cell r="H43">
            <v>4.9884189195927757E-4</v>
          </cell>
          <cell r="I43">
            <v>9869.0265104889477</v>
          </cell>
          <cell r="J43">
            <v>0.91</v>
          </cell>
          <cell r="K43">
            <v>4.7041048879061415E-4</v>
          </cell>
          <cell r="L43">
            <v>9873.2207349104428</v>
          </cell>
          <cell r="M43">
            <v>0.92500000000000004</v>
          </cell>
          <cell r="N43">
            <v>4.7816450783661331E-4</v>
          </cell>
          <cell r="O43">
            <v>9871.7399650734696</v>
          </cell>
          <cell r="P43">
            <v>0.68354166666666649</v>
          </cell>
          <cell r="Q43">
            <v>3.5334634013782154E-4</v>
          </cell>
          <cell r="R43">
            <v>9890.1278143886793</v>
          </cell>
          <cell r="S43">
            <v>0.64458333333333317</v>
          </cell>
          <cell r="T43">
            <v>3.3320742956001828E-4</v>
          </cell>
          <cell r="U43">
            <v>9892.9723560383209</v>
          </cell>
          <cell r="V43">
            <v>0.65520833333333317</v>
          </cell>
          <cell r="W43">
            <v>3.3869985971760096E-4</v>
          </cell>
          <cell r="X43">
            <v>9891.970992623681</v>
          </cell>
          <cell r="Y43">
            <v>0.87814999999999999</v>
          </cell>
          <cell r="Z43">
            <v>4.5394612168294263E-4</v>
          </cell>
          <cell r="AA43">
            <v>9875.3659199825033</v>
          </cell>
          <cell r="AB43">
            <v>0.892625</v>
          </cell>
          <cell r="AC43">
            <v>4.614287500623318E-4</v>
          </cell>
          <cell r="AD43">
            <v>9873.9366812709759</v>
          </cell>
          <cell r="AE43">
            <v>0.84175000000000011</v>
          </cell>
          <cell r="AF43">
            <v>4.3512970213131812E-4</v>
          </cell>
          <cell r="AG43">
            <v>9877.8180969431869</v>
          </cell>
          <cell r="AH43">
            <v>0.62202291666666654</v>
          </cell>
          <cell r="AI43">
            <v>3.2154516952541764E-4</v>
          </cell>
          <cell r="AJ43">
            <v>9894.4295029098084</v>
          </cell>
          <cell r="AK43">
            <v>0.63227604166666651</v>
          </cell>
          <cell r="AL43">
            <v>3.2684536462748498E-4</v>
          </cell>
          <cell r="AM43">
            <v>9893.4630515858425</v>
          </cell>
          <cell r="AN43">
            <v>0.59623958333333327</v>
          </cell>
          <cell r="AO43">
            <v>3.0821687234301693E-4</v>
          </cell>
          <cell r="AP43">
            <v>9896.0950608006624</v>
          </cell>
          <cell r="AQ43">
            <v>0.81228875</v>
          </cell>
          <cell r="AR43">
            <v>4.1990016255672195E-4</v>
          </cell>
          <cell r="AS43">
            <v>9879.8032470800117</v>
          </cell>
          <cell r="AT43">
            <v>0.57537119791666658</v>
          </cell>
          <cell r="AU43">
            <v>2.9742928181101131E-4</v>
          </cell>
          <cell r="AV43">
            <v>9897.4433148038152</v>
          </cell>
        </row>
        <row r="44">
          <cell r="B44">
            <v>36</v>
          </cell>
          <cell r="C44">
            <v>5.5251883535098727E-4</v>
          </cell>
          <cell r="D44">
            <v>0.71176470588235274</v>
          </cell>
          <cell r="E44">
            <v>3.9326340633805552E-4</v>
          </cell>
          <cell r="F44">
            <v>9884.8944997879989</v>
          </cell>
          <cell r="G44">
            <v>0.96499999999999997</v>
          </cell>
          <cell r="H44">
            <v>5.3318067611370275E-4</v>
          </cell>
          <cell r="I44">
            <v>9864.1034266326587</v>
          </cell>
          <cell r="J44">
            <v>0.91</v>
          </cell>
          <cell r="K44">
            <v>5.0279214016939839E-4</v>
          </cell>
          <cell r="L44">
            <v>9868.5762683185967</v>
          </cell>
          <cell r="M44">
            <v>0.92500000000000004</v>
          </cell>
          <cell r="N44">
            <v>5.1107992269966321E-4</v>
          </cell>
          <cell r="O44">
            <v>9867.0196493915792</v>
          </cell>
          <cell r="P44">
            <v>0.68685294117647033</v>
          </cell>
          <cell r="Q44">
            <v>3.7949918711622355E-4</v>
          </cell>
          <cell r="R44">
            <v>9886.6331739219695</v>
          </cell>
          <cell r="S44">
            <v>0.64770588235294102</v>
          </cell>
          <cell r="T44">
            <v>3.5786969976763053E-4</v>
          </cell>
          <cell r="U44">
            <v>9889.6759441488575</v>
          </cell>
          <cell r="V44">
            <v>0.65838235294117631</v>
          </cell>
          <cell r="W44">
            <v>3.637686508627014E-4</v>
          </cell>
          <cell r="X44">
            <v>9888.6205834361499</v>
          </cell>
          <cell r="Y44">
            <v>0.87814999999999999</v>
          </cell>
          <cell r="Z44">
            <v>4.8519441526346949E-4</v>
          </cell>
          <cell r="AA44">
            <v>9870.8830359229269</v>
          </cell>
          <cell r="AB44">
            <v>0.892625</v>
          </cell>
          <cell r="AC44">
            <v>4.93192125405175E-4</v>
          </cell>
          <cell r="AD44">
            <v>9869.3805630099414</v>
          </cell>
          <cell r="AE44">
            <v>0.84175000000000011</v>
          </cell>
          <cell r="AF44">
            <v>4.6508272965669359E-4</v>
          </cell>
          <cell r="AG44">
            <v>9873.5199648969574</v>
          </cell>
          <cell r="AH44">
            <v>0.62503617647058807</v>
          </cell>
          <cell r="AI44">
            <v>3.4534426027576349E-4</v>
          </cell>
          <cell r="AJ44">
            <v>9891.2479968979387</v>
          </cell>
          <cell r="AK44">
            <v>0.63533897058823507</v>
          </cell>
          <cell r="AL44">
            <v>3.5103674808250679E-4</v>
          </cell>
          <cell r="AM44">
            <v>9890.2294190473185</v>
          </cell>
          <cell r="AN44">
            <v>0.5991279411764705</v>
          </cell>
          <cell r="AO44">
            <v>3.3102947228505828E-4</v>
          </cell>
          <cell r="AP44">
            <v>9893.0449173326124</v>
          </cell>
          <cell r="AQ44">
            <v>0.81228875</v>
          </cell>
          <cell r="AR44">
            <v>4.4880483411870929E-4</v>
          </cell>
          <cell r="AS44">
            <v>9875.6547160905338</v>
          </cell>
          <cell r="AT44">
            <v>0.57815846323529396</v>
          </cell>
          <cell r="AU44">
            <v>3.1944344075508123E-4</v>
          </cell>
          <cell r="AV44">
            <v>9894.4995253469278</v>
          </cell>
        </row>
        <row r="45">
          <cell r="B45">
            <v>37</v>
          </cell>
          <cell r="C45">
            <v>6.0091791855417442E-4</v>
          </cell>
          <cell r="D45">
            <v>0.71519607843137234</v>
          </cell>
          <cell r="E45">
            <v>4.2977413880908836E-4</v>
          </cell>
          <cell r="F45">
            <v>9881.0071325057197</v>
          </cell>
          <cell r="G45">
            <v>0.96499999999999997</v>
          </cell>
          <cell r="H45">
            <v>5.7988579140477834E-4</v>
          </cell>
          <cell r="I45">
            <v>9858.8440772983904</v>
          </cell>
          <cell r="J45">
            <v>0.91</v>
          </cell>
          <cell r="K45">
            <v>5.4683530588429876E-4</v>
          </cell>
          <cell r="L45">
            <v>9863.6144257362248</v>
          </cell>
          <cell r="M45">
            <v>0.92500000000000004</v>
          </cell>
          <cell r="N45">
            <v>5.5584907466261135E-4</v>
          </cell>
          <cell r="O45">
            <v>9861.9768137518931</v>
          </cell>
          <cell r="P45">
            <v>0.69016421568627428</v>
          </cell>
          <cell r="Q45">
            <v>4.1473204395077023E-4</v>
          </cell>
          <cell r="R45">
            <v>9882.8812046691492</v>
          </cell>
          <cell r="S45">
            <v>0.65082843137254887</v>
          </cell>
          <cell r="T45">
            <v>3.9109446631627041E-4</v>
          </cell>
          <cell r="U45">
            <v>9886.1367287879257</v>
          </cell>
          <cell r="V45">
            <v>0.66155637254901944</v>
          </cell>
          <cell r="W45">
            <v>3.9754107839840675E-4</v>
          </cell>
          <cell r="X45">
            <v>9885.0234132676196</v>
          </cell>
          <cell r="Y45">
            <v>0.87814999999999999</v>
          </cell>
          <cell r="Z45">
            <v>5.2769607017834829E-4</v>
          </cell>
          <cell r="AA45">
            <v>9866.0937386001769</v>
          </cell>
          <cell r="AB45">
            <v>0.892625</v>
          </cell>
          <cell r="AC45">
            <v>5.3639435704941991E-4</v>
          </cell>
          <cell r="AD45">
            <v>9864.5130622336383</v>
          </cell>
          <cell r="AE45">
            <v>0.84175000000000011</v>
          </cell>
          <cell r="AF45">
            <v>5.0582265794297642E-4</v>
          </cell>
          <cell r="AG45">
            <v>9868.9279612803621</v>
          </cell>
          <cell r="AH45">
            <v>0.6280494362745096</v>
          </cell>
          <cell r="AI45">
            <v>3.774061599952009E-4</v>
          </cell>
          <cell r="AJ45">
            <v>9887.8321111752466</v>
          </cell>
          <cell r="AK45">
            <v>0.63840189950980375</v>
          </cell>
          <cell r="AL45">
            <v>3.8362714065446252E-4</v>
          </cell>
          <cell r="AM45">
            <v>9886.7575850742669</v>
          </cell>
          <cell r="AN45">
            <v>0.60201629901960774</v>
          </cell>
          <cell r="AO45">
            <v>3.6176238134255016E-4</v>
          </cell>
          <cell r="AP45">
            <v>9889.7700278943357</v>
          </cell>
          <cell r="AQ45">
            <v>0.81228875</v>
          </cell>
          <cell r="AR45">
            <v>4.8811886491497217E-4</v>
          </cell>
          <cell r="AS45">
            <v>9871.2224745138647</v>
          </cell>
          <cell r="AT45">
            <v>0.58094572855392146</v>
          </cell>
          <cell r="AU45">
            <v>3.491006979955609E-4</v>
          </cell>
          <cell r="AV45">
            <v>9891.3387923740011</v>
          </cell>
        </row>
        <row r="46">
          <cell r="B46">
            <v>38</v>
          </cell>
          <cell r="C46">
            <v>6.5723850077625476E-4</v>
          </cell>
          <cell r="D46">
            <v>0.71862745098039194</v>
          </cell>
          <cell r="E46">
            <v>4.723096284990143E-4</v>
          </cell>
          <cell r="F46">
            <v>9876.7605311747811</v>
          </cell>
          <cell r="G46">
            <v>0.96499999999999997</v>
          </cell>
          <cell r="H46">
            <v>6.3423515324908587E-4</v>
          </cell>
          <cell r="I46">
            <v>9853.1270736982897</v>
          </cell>
          <cell r="J46">
            <v>0.91</v>
          </cell>
          <cell r="K46">
            <v>5.980870357063918E-4</v>
          </cell>
          <cell r="L46">
            <v>9858.2206531246029</v>
          </cell>
          <cell r="M46">
            <v>0.92500000000000004</v>
          </cell>
          <cell r="N46">
            <v>6.0794561321803563E-4</v>
          </cell>
          <cell r="O46">
            <v>9856.4950430656245</v>
          </cell>
          <cell r="P46">
            <v>0.69347549019607824</v>
          </cell>
          <cell r="Q46">
            <v>4.5577879150154882E-4</v>
          </cell>
          <cell r="R46">
            <v>9878.7824571470137</v>
          </cell>
          <cell r="S46">
            <v>0.65395098039215671</v>
          </cell>
          <cell r="T46">
            <v>4.2980176193410305E-4</v>
          </cell>
          <cell r="U46">
            <v>9882.2703154200517</v>
          </cell>
          <cell r="V46">
            <v>0.66473039215686258</v>
          </cell>
          <cell r="W46">
            <v>4.3688640636158825E-4</v>
          </cell>
          <cell r="X46">
            <v>9881.0937103999149</v>
          </cell>
          <cell r="Y46">
            <v>0.87814999999999999</v>
          </cell>
          <cell r="Z46">
            <v>5.7715398945666814E-4</v>
          </cell>
          <cell r="AA46">
            <v>9860.8874397063064</v>
          </cell>
          <cell r="AB46">
            <v>0.892625</v>
          </cell>
          <cell r="AC46">
            <v>5.8666751675540444E-4</v>
          </cell>
          <cell r="AD46">
            <v>9859.221793092016</v>
          </cell>
          <cell r="AE46">
            <v>0.84175000000000011</v>
          </cell>
          <cell r="AF46">
            <v>5.5323050802841256E-4</v>
          </cell>
          <cell r="AG46">
            <v>9863.9360339079394</v>
          </cell>
          <cell r="AH46">
            <v>0.63106269607843124</v>
          </cell>
          <cell r="AI46">
            <v>4.1475870026640946E-4</v>
          </cell>
          <cell r="AJ46">
            <v>9884.1003824274903</v>
          </cell>
          <cell r="AK46">
            <v>0.64146482843137242</v>
          </cell>
          <cell r="AL46">
            <v>4.2159538213893267E-4</v>
          </cell>
          <cell r="AM46">
            <v>9882.9647565315609</v>
          </cell>
          <cell r="AN46">
            <v>0.60490465686274497</v>
          </cell>
          <cell r="AO46">
            <v>3.9756662978904532E-4</v>
          </cell>
          <cell r="AP46">
            <v>9886.1922811381137</v>
          </cell>
          <cell r="AQ46">
            <v>0.81228875</v>
          </cell>
          <cell r="AR46">
            <v>5.3386744024741799E-4</v>
          </cell>
          <cell r="AS46">
            <v>9866.4041446042811</v>
          </cell>
          <cell r="AT46">
            <v>0.58373299387254896</v>
          </cell>
          <cell r="AU46">
            <v>3.836517977464288E-4</v>
          </cell>
          <cell r="AV46">
            <v>9887.8857190974722</v>
          </cell>
        </row>
        <row r="47">
          <cell r="B47">
            <v>39</v>
          </cell>
          <cell r="C47">
            <v>7.1509910620762274E-4</v>
          </cell>
          <cell r="D47">
            <v>0.72205882352941153</v>
          </cell>
          <cell r="E47">
            <v>5.163436193352098E-4</v>
          </cell>
          <cell r="F47">
            <v>9872.0956420775292</v>
          </cell>
          <cell r="G47">
            <v>0.96499999999999997</v>
          </cell>
          <cell r="H47">
            <v>6.9007063749035595E-4</v>
          </cell>
          <cell r="I47">
            <v>9846.8778741387196</v>
          </cell>
          <cell r="J47">
            <v>0.91</v>
          </cell>
          <cell r="K47">
            <v>6.5074018664893667E-4</v>
          </cell>
          <cell r="L47">
            <v>9852.3245791568352</v>
          </cell>
          <cell r="M47">
            <v>0.92500000000000004</v>
          </cell>
          <cell r="N47">
            <v>6.6146667324205107E-4</v>
          </cell>
          <cell r="O47">
            <v>9850.5028301424863</v>
          </cell>
          <cell r="P47">
            <v>0.69678676470588208</v>
          </cell>
          <cell r="Q47">
            <v>4.9827159265847742E-4</v>
          </cell>
          <cell r="R47">
            <v>9874.2799176171884</v>
          </cell>
          <cell r="S47">
            <v>0.65707352941176456</v>
          </cell>
          <cell r="T47">
            <v>4.6987269359504097E-4</v>
          </cell>
          <cell r="U47">
            <v>9878.0228982265762</v>
          </cell>
          <cell r="V47">
            <v>0.66790441176470572</v>
          </cell>
          <cell r="W47">
            <v>4.7761784788506907E-4</v>
          </cell>
          <cell r="X47">
            <v>9876.7767948778564</v>
          </cell>
          <cell r="Y47">
            <v>0.87814999999999999</v>
          </cell>
          <cell r="Z47">
            <v>6.279642801162239E-4</v>
          </cell>
          <cell r="AA47">
            <v>9855.1961891808969</v>
          </cell>
          <cell r="AB47">
            <v>0.892625</v>
          </cell>
          <cell r="AC47">
            <v>6.3831533967857929E-4</v>
          </cell>
          <cell r="AD47">
            <v>9853.4377079255228</v>
          </cell>
          <cell r="AE47">
            <v>0.84175000000000011</v>
          </cell>
          <cell r="AF47">
            <v>6.0193467265026647E-4</v>
          </cell>
          <cell r="AG47">
            <v>9858.479003564742</v>
          </cell>
          <cell r="AH47">
            <v>0.63407595588235266</v>
          </cell>
          <cell r="AI47">
            <v>4.5342714931921439E-4</v>
          </cell>
          <cell r="AJ47">
            <v>9880.0008657995713</v>
          </cell>
          <cell r="AK47">
            <v>0.64452775735294099</v>
          </cell>
          <cell r="AL47">
            <v>4.6090122320909167E-4</v>
          </cell>
          <cell r="AM47">
            <v>9878.7981442283653</v>
          </cell>
          <cell r="AN47">
            <v>0.60779301470588221</v>
          </cell>
          <cell r="AO47">
            <v>4.3463224157541289E-4</v>
          </cell>
          <cell r="AP47">
            <v>9882.2618609914553</v>
          </cell>
          <cell r="AQ47">
            <v>0.81228875</v>
          </cell>
          <cell r="AR47">
            <v>5.8086695910750715E-4</v>
          </cell>
          <cell r="AS47">
            <v>9861.1367926791554</v>
          </cell>
          <cell r="AT47">
            <v>0.58652025919117623</v>
          </cell>
          <cell r="AU47">
            <v>4.1942011312027334E-4</v>
          </cell>
          <cell r="AV47">
            <v>9884.0922139654285</v>
          </cell>
        </row>
        <row r="48">
          <cell r="B48">
            <v>40</v>
          </cell>
          <cell r="C48">
            <v>7.7546413422710449E-4</v>
          </cell>
          <cell r="D48">
            <v>0.72549019607843113</v>
          </cell>
          <cell r="E48">
            <v>5.6259162679221284E-4</v>
          </cell>
          <cell r="F48">
            <v>9866.9982484832763</v>
          </cell>
          <cell r="G48">
            <v>0.96499999999999997</v>
          </cell>
          <cell r="H48">
            <v>7.4832288952915579E-4</v>
          </cell>
          <cell r="I48">
            <v>9840.0828328468233</v>
          </cell>
          <cell r="J48">
            <v>0.92</v>
          </cell>
          <cell r="K48">
            <v>7.1342700348893612E-4</v>
          </cell>
          <cell r="L48">
            <v>9845.9132756212693</v>
          </cell>
          <cell r="M48">
            <v>0.92500000000000004</v>
          </cell>
          <cell r="N48">
            <v>7.1730432416007171E-4</v>
          </cell>
          <cell r="O48">
            <v>9843.9870508056702</v>
          </cell>
          <cell r="P48">
            <v>0.70009803921568603</v>
          </cell>
          <cell r="Q48">
            <v>5.4290091985448547E-4</v>
          </cell>
          <cell r="R48">
            <v>9869.3598444362815</v>
          </cell>
          <cell r="S48">
            <v>0.66745098039215667</v>
          </cell>
          <cell r="T48">
            <v>5.1758429664883589E-4</v>
          </cell>
          <cell r="U48">
            <v>9873.3814849999926</v>
          </cell>
          <cell r="V48">
            <v>0.67107843137254886</v>
          </cell>
          <cell r="W48">
            <v>5.2039725478279699E-4</v>
          </cell>
          <cell r="X48">
            <v>9872.0594700010461</v>
          </cell>
          <cell r="Y48">
            <v>0.88780000000000003</v>
          </cell>
          <cell r="Z48">
            <v>6.8845705836682338E-4</v>
          </cell>
          <cell r="AA48">
            <v>9849.0074780005543</v>
          </cell>
          <cell r="AB48">
            <v>0.892625</v>
          </cell>
          <cell r="AC48">
            <v>6.9219867281446917E-4</v>
          </cell>
          <cell r="AD48">
            <v>9847.1481074879866</v>
          </cell>
          <cell r="AE48">
            <v>0.85100000000000009</v>
          </cell>
          <cell r="AF48">
            <v>6.5991997822726603E-4</v>
          </cell>
          <cell r="AG48">
            <v>9852.5448432329013</v>
          </cell>
          <cell r="AH48">
            <v>0.64409019607843121</v>
          </cell>
          <cell r="AI48">
            <v>4.994688462661266E-4</v>
          </cell>
          <cell r="AJ48">
            <v>9875.5210051717204</v>
          </cell>
          <cell r="AK48">
            <v>0.64759068627450966</v>
          </cell>
          <cell r="AL48">
            <v>5.0218335086539903E-4</v>
          </cell>
          <cell r="AM48">
            <v>9874.2449940798542</v>
          </cell>
          <cell r="AN48">
            <v>0.61739215686274496</v>
          </cell>
          <cell r="AO48">
            <v>4.787654744001732E-4</v>
          </cell>
          <cell r="AP48">
            <v>9877.9667113669784</v>
          </cell>
          <cell r="AQ48">
            <v>0.82121500000000003</v>
          </cell>
          <cell r="AR48">
            <v>6.3682277898931164E-4</v>
          </cell>
          <cell r="AS48">
            <v>9855.4087841370492</v>
          </cell>
          <cell r="AT48">
            <v>0.59578343137254886</v>
          </cell>
          <cell r="AU48">
            <v>4.6200868279616713E-4</v>
          </cell>
          <cell r="AV48">
            <v>9879.9466268909564</v>
          </cell>
        </row>
        <row r="49">
          <cell r="B49">
            <v>41</v>
          </cell>
          <cell r="C49">
            <v>8.4582238256873557E-4</v>
          </cell>
          <cell r="D49">
            <v>0.72892156862745072</v>
          </cell>
          <cell r="E49">
            <v>6.1653817788221051E-4</v>
          </cell>
          <cell r="F49">
            <v>9861.4471578871071</v>
          </cell>
          <cell r="G49">
            <v>0.96499999999999997</v>
          </cell>
          <cell r="H49">
            <v>8.1621859917882977E-4</v>
          </cell>
          <cell r="I49">
            <v>9832.7192736281413</v>
          </cell>
          <cell r="J49">
            <v>0.92</v>
          </cell>
          <cell r="K49">
            <v>7.7815659196323679E-4</v>
          </cell>
          <cell r="L49">
            <v>9838.8889352164297</v>
          </cell>
          <cell r="M49">
            <v>0.92500000000000004</v>
          </cell>
          <cell r="N49">
            <v>7.8238570387608038E-4</v>
          </cell>
          <cell r="O49">
            <v>9836.9259163271508</v>
          </cell>
          <cell r="P49">
            <v>0.70340931372548987</v>
          </cell>
          <cell r="Q49">
            <v>5.9495934165633305E-4</v>
          </cell>
          <cell r="R49">
            <v>9864.0017598983613</v>
          </cell>
          <cell r="S49">
            <v>0.67060784313725474</v>
          </cell>
          <cell r="T49">
            <v>5.6721512365163367E-4</v>
          </cell>
          <cell r="U49">
            <v>9868.2711777885324</v>
          </cell>
          <cell r="V49">
            <v>0.67425245098039199</v>
          </cell>
          <cell r="W49">
            <v>5.7029781454104474E-4</v>
          </cell>
          <cell r="X49">
            <v>9866.9220773538054</v>
          </cell>
          <cell r="Y49">
            <v>0.88780000000000003</v>
          </cell>
          <cell r="Z49">
            <v>7.5092111124452346E-4</v>
          </cell>
          <cell r="AA49">
            <v>9842.2268592844175</v>
          </cell>
          <cell r="AB49">
            <v>0.892625</v>
          </cell>
          <cell r="AC49">
            <v>7.5500220424041761E-4</v>
          </cell>
          <cell r="AD49">
            <v>9840.3319246369756</v>
          </cell>
          <cell r="AE49">
            <v>0.85100000000000009</v>
          </cell>
          <cell r="AF49">
            <v>7.1979484756599401E-4</v>
          </cell>
          <cell r="AG49">
            <v>9846.0429520544731</v>
          </cell>
          <cell r="AH49">
            <v>0.64713656862745073</v>
          </cell>
          <cell r="AI49">
            <v>5.4736259432382639E-4</v>
          </cell>
          <cell r="AJ49">
            <v>9870.5884900889905</v>
          </cell>
          <cell r="AK49">
            <v>0.65065361519607812</v>
          </cell>
          <cell r="AL49">
            <v>5.5033739103210809E-4</v>
          </cell>
          <cell r="AM49">
            <v>9869.2863126414613</v>
          </cell>
          <cell r="AN49">
            <v>0.62031225490196062</v>
          </cell>
          <cell r="AO49">
            <v>5.2467398937776116E-4</v>
          </cell>
          <cell r="AP49">
            <v>9873.2374819483011</v>
          </cell>
          <cell r="AQ49">
            <v>0.82121500000000003</v>
          </cell>
          <cell r="AR49">
            <v>6.9460202790118419E-4</v>
          </cell>
          <cell r="AS49">
            <v>9849.1326353270597</v>
          </cell>
          <cell r="AT49">
            <v>0.59860132598039195</v>
          </cell>
          <cell r="AU49">
            <v>5.0631039974953951E-4</v>
          </cell>
          <cell r="AV49">
            <v>9875.3820057637695</v>
          </cell>
        </row>
        <row r="50">
          <cell r="B50">
            <v>42</v>
          </cell>
          <cell r="C50">
            <v>9.1567253470466311E-4</v>
          </cell>
          <cell r="D50">
            <v>0.73235294117647032</v>
          </cell>
          <cell r="E50">
            <v>6.7059547394547365E-4</v>
          </cell>
          <cell r="F50">
            <v>9855.367199225102</v>
          </cell>
          <cell r="G50">
            <v>0.96499999999999997</v>
          </cell>
          <cell r="H50">
            <v>8.8362399598999983E-4</v>
          </cell>
          <cell r="I50">
            <v>9824.6936252765026</v>
          </cell>
          <cell r="J50">
            <v>0.92</v>
          </cell>
          <cell r="K50">
            <v>8.4241873192829005E-4</v>
          </cell>
          <cell r="L50">
            <v>9831.2327389338971</v>
          </cell>
          <cell r="M50">
            <v>0.92500000000000004</v>
          </cell>
          <cell r="N50">
            <v>8.4699709460181341E-4</v>
          </cell>
          <cell r="O50">
            <v>9829.2296461201277</v>
          </cell>
          <cell r="P50">
            <v>0.70672058823529382</v>
          </cell>
          <cell r="Q50">
            <v>6.4712463235738196E-4</v>
          </cell>
          <cell r="R50">
            <v>9858.1330799051957</v>
          </cell>
          <cell r="S50">
            <v>0.67376470588235271</v>
          </cell>
          <cell r="T50">
            <v>6.1694783602983571E-4</v>
          </cell>
          <cell r="U50">
            <v>9862.6737451321951</v>
          </cell>
          <cell r="V50">
            <v>0.67742647058823513</v>
          </cell>
          <cell r="W50">
            <v>6.2030081339956315E-4</v>
          </cell>
          <cell r="X50">
            <v>9861.2949932568426</v>
          </cell>
          <cell r="Y50">
            <v>0.88780000000000003</v>
          </cell>
          <cell r="Z50">
            <v>8.1293407631079998E-4</v>
          </cell>
          <cell r="AA50">
            <v>9834.8361233541236</v>
          </cell>
          <cell r="AB50">
            <v>0.892625</v>
          </cell>
          <cell r="AC50">
            <v>8.1735219629074996E-4</v>
          </cell>
          <cell r="AD50">
            <v>9832.9024523434182</v>
          </cell>
          <cell r="AE50">
            <v>0.85100000000000009</v>
          </cell>
          <cell r="AF50">
            <v>7.7923732703366838E-4</v>
          </cell>
          <cell r="AG50">
            <v>9838.95582106867</v>
          </cell>
          <cell r="AH50">
            <v>0.65018294117647035</v>
          </cell>
          <cell r="AI50">
            <v>5.9535466176879144E-4</v>
          </cell>
          <cell r="AJ50">
            <v>9865.1856991655513</v>
          </cell>
          <cell r="AK50">
            <v>0.65371654411764679</v>
          </cell>
          <cell r="AL50">
            <v>5.9859028493057834E-4</v>
          </cell>
          <cell r="AM50">
            <v>9863.854875360812</v>
          </cell>
          <cell r="AN50">
            <v>0.62323235294117629</v>
          </cell>
          <cell r="AO50">
            <v>5.7067674832759813E-4</v>
          </cell>
          <cell r="AP50">
            <v>9868.0572510505735</v>
          </cell>
          <cell r="AQ50">
            <v>0.82121500000000003</v>
          </cell>
          <cell r="AR50">
            <v>7.5196402058748998E-4</v>
          </cell>
          <cell r="AS50">
            <v>9842.2914078254944</v>
          </cell>
          <cell r="AT50">
            <v>0.60141922058823516</v>
          </cell>
          <cell r="AU50">
            <v>5.5070306213613222E-4</v>
          </cell>
          <cell r="AV50">
            <v>9870.3819971527519</v>
          </cell>
        </row>
        <row r="51">
          <cell r="B51">
            <v>43</v>
          </cell>
          <cell r="C51">
            <v>9.9533332033269022E-4</v>
          </cell>
          <cell r="D51">
            <v>0.73578431372548991</v>
          </cell>
          <cell r="E51">
            <v>7.3235064402910163E-4</v>
          </cell>
          <cell r="F51">
            <v>9848.7582345872306</v>
          </cell>
          <cell r="G51">
            <v>0.96499999999999997</v>
          </cell>
          <cell r="H51">
            <v>9.6049665412104598E-4</v>
          </cell>
          <cell r="I51">
            <v>9816.0122902359581</v>
          </cell>
          <cell r="J51">
            <v>0.92</v>
          </cell>
          <cell r="K51">
            <v>9.1570665470607502E-4</v>
          </cell>
          <cell r="L51">
            <v>9822.9507243166736</v>
          </cell>
          <cell r="M51">
            <v>0.92500000000000004</v>
          </cell>
          <cell r="N51">
            <v>9.2068332130773849E-4</v>
          </cell>
          <cell r="O51">
            <v>9820.9043171676894</v>
          </cell>
          <cell r="P51">
            <v>0.71003186274509777</v>
          </cell>
          <cell r="Q51">
            <v>7.0671837148808308E-4</v>
          </cell>
          <cell r="R51">
            <v>9851.7536391601316</v>
          </cell>
          <cell r="S51">
            <v>0.67692156862745079</v>
          </cell>
          <cell r="T51">
            <v>6.7376259250677363E-4</v>
          </cell>
          <cell r="U51">
            <v>9856.5889899076683</v>
          </cell>
          <cell r="V51">
            <v>0.68060049019607816</v>
          </cell>
          <cell r="W51">
            <v>6.7742434572691903E-4</v>
          </cell>
          <cell r="X51">
            <v>9855.1780239513519</v>
          </cell>
          <cell r="Y51">
            <v>0.88780000000000003</v>
          </cell>
          <cell r="Z51">
            <v>8.8365692179136245E-4</v>
          </cell>
          <cell r="AA51">
            <v>9826.8410499345173</v>
          </cell>
          <cell r="AB51">
            <v>0.892625</v>
          </cell>
          <cell r="AC51">
            <v>8.8845940506196756E-4</v>
          </cell>
          <cell r="AD51">
            <v>9824.8655079280834</v>
          </cell>
          <cell r="AE51">
            <v>0.85100000000000009</v>
          </cell>
          <cell r="AF51">
            <v>8.4702865560311942E-4</v>
          </cell>
          <cell r="AG51">
            <v>9831.2889394338581</v>
          </cell>
          <cell r="AH51">
            <v>0.65322931372548998</v>
          </cell>
          <cell r="AI51">
            <v>6.5018090176903649E-4</v>
          </cell>
          <cell r="AJ51">
            <v>9859.3124148703391</v>
          </cell>
          <cell r="AK51">
            <v>0.65677947303921547</v>
          </cell>
          <cell r="AL51">
            <v>6.5371449362647694E-4</v>
          </cell>
          <cell r="AM51">
            <v>9857.9504676604556</v>
          </cell>
          <cell r="AN51">
            <v>0.62615245098039196</v>
          </cell>
          <cell r="AO51">
            <v>6.2323039806876557E-4</v>
          </cell>
          <cell r="AP51">
            <v>9862.4257802262346</v>
          </cell>
          <cell r="AQ51">
            <v>0.82121500000000003</v>
          </cell>
          <cell r="AR51">
            <v>8.1738265265701021E-4</v>
          </cell>
          <cell r="AS51">
            <v>9834.8903588066714</v>
          </cell>
          <cell r="AT51">
            <v>0.60423711519607826</v>
          </cell>
          <cell r="AU51">
            <v>6.014173341363588E-4</v>
          </cell>
          <cell r="AV51">
            <v>9864.9463475624671</v>
          </cell>
        </row>
        <row r="52">
          <cell r="B52">
            <v>44</v>
          </cell>
          <cell r="C52">
            <v>1.0810980380462226E-3</v>
          </cell>
          <cell r="D52">
            <v>0.73921568627450951</v>
          </cell>
          <cell r="E52">
            <v>7.9916462812436426E-4</v>
          </cell>
          <cell r="F52">
            <v>9841.5454901512439</v>
          </cell>
          <cell r="G52">
            <v>0.96499999999999997</v>
          </cell>
          <cell r="H52">
            <v>1.0432596067146047E-3</v>
          </cell>
          <cell r="I52">
            <v>9806.5840432743753</v>
          </cell>
          <cell r="J52">
            <v>0.92</v>
          </cell>
          <cell r="K52">
            <v>9.9461019500252492E-4</v>
          </cell>
          <cell r="L52">
            <v>9813.9557829695677</v>
          </cell>
          <cell r="M52">
            <v>0.92500000000000004</v>
          </cell>
          <cell r="N52">
            <v>1.000015685192756E-3</v>
          </cell>
          <cell r="O52">
            <v>9811.862374362714</v>
          </cell>
          <cell r="P52">
            <v>0.71334313725490162</v>
          </cell>
          <cell r="Q52">
            <v>7.7119386614001137E-4</v>
          </cell>
          <cell r="R52">
            <v>9844.7912238719637</v>
          </cell>
          <cell r="S52">
            <v>0.68007843137254875</v>
          </cell>
          <cell r="T52">
            <v>7.3523145787441507E-4</v>
          </cell>
          <cell r="U52">
            <v>9849.9479889565555</v>
          </cell>
          <cell r="V52">
            <v>0.68377450980392129</v>
          </cell>
          <cell r="W52">
            <v>7.3922728101503694E-4</v>
          </cell>
          <cell r="X52">
            <v>9848.5018864264548</v>
          </cell>
          <cell r="Y52">
            <v>0.88780000000000003</v>
          </cell>
          <cell r="Z52">
            <v>9.5979883817743641E-4</v>
          </cell>
          <cell r="AA52">
            <v>9818.1574938213998</v>
          </cell>
          <cell r="AB52">
            <v>0.892625</v>
          </cell>
          <cell r="AC52">
            <v>9.6501513621100943E-4</v>
          </cell>
          <cell r="AD52">
            <v>9816.1365137640951</v>
          </cell>
          <cell r="AE52">
            <v>0.85100000000000009</v>
          </cell>
          <cell r="AF52">
            <v>9.2001443037733547E-4</v>
          </cell>
          <cell r="AG52">
            <v>9822.9615559806425</v>
          </cell>
          <cell r="AH52">
            <v>0.6562756862745095</v>
          </cell>
          <cell r="AI52">
            <v>7.0949835684881051E-4</v>
          </cell>
          <cell r="AJ52">
            <v>9852.9020782336156</v>
          </cell>
          <cell r="AK52">
            <v>0.65984240196078403</v>
          </cell>
          <cell r="AL52">
            <v>7.1335432617951062E-4</v>
          </cell>
          <cell r="AM52">
            <v>9851.5061825622943</v>
          </cell>
          <cell r="AN52">
            <v>0.62907254901960763</v>
          </cell>
          <cell r="AO52">
            <v>6.8008909853383402E-4</v>
          </cell>
          <cell r="AP52">
            <v>9856.2792166812997</v>
          </cell>
          <cell r="AQ52">
            <v>0.82121500000000003</v>
          </cell>
          <cell r="AR52">
            <v>8.878139253141287E-4</v>
          </cell>
          <cell r="AS52">
            <v>9826.851490036599</v>
          </cell>
          <cell r="AT52">
            <v>0.60705500980392135</v>
          </cell>
          <cell r="AU52">
            <v>6.5628598008514981E-4</v>
          </cell>
          <cell r="AV52">
            <v>9859.0133978287176</v>
          </cell>
        </row>
        <row r="53">
          <cell r="B53">
            <v>45</v>
          </cell>
          <cell r="C53">
            <v>1.1746056015966427E-3</v>
          </cell>
          <cell r="D53">
            <v>0.7426470588235291</v>
          </cell>
          <cell r="E53">
            <v>8.7231739530338871E-4</v>
          </cell>
          <cell r="F53">
            <v>9833.6804751094387</v>
          </cell>
          <cell r="G53">
            <v>0.96499999999999997</v>
          </cell>
          <cell r="H53">
            <v>1.1334944055407601E-3</v>
          </cell>
          <cell r="I53">
            <v>9796.3532302621752</v>
          </cell>
          <cell r="J53">
            <v>0.92</v>
          </cell>
          <cell r="K53">
            <v>1.0806371534689114E-3</v>
          </cell>
          <cell r="L53">
            <v>9804.1947224945216</v>
          </cell>
          <cell r="M53">
            <v>0.92500000000000004</v>
          </cell>
          <cell r="N53">
            <v>1.0865101814768947E-3</v>
          </cell>
          <cell r="O53">
            <v>9802.0503580873992</v>
          </cell>
          <cell r="P53">
            <v>0.71665441176470557</v>
          </cell>
          <cell r="Q53">
            <v>8.4178628646777015E-4</v>
          </cell>
          <cell r="R53">
            <v>9837.1989812666852</v>
          </cell>
          <cell r="S53">
            <v>0.68323529411764683</v>
          </cell>
          <cell r="T53">
            <v>8.0253200367911767E-4</v>
          </cell>
          <cell r="U53">
            <v>9842.7059973366468</v>
          </cell>
          <cell r="V53">
            <v>0.68694852941176443</v>
          </cell>
          <cell r="W53">
            <v>8.0689359065563458E-4</v>
          </cell>
          <cell r="X53">
            <v>9841.2216051548803</v>
          </cell>
          <cell r="Y53">
            <v>0.88780000000000003</v>
          </cell>
          <cell r="Z53">
            <v>1.0428148530974995E-3</v>
          </cell>
          <cell r="AA53">
            <v>9808.7340376657867</v>
          </cell>
          <cell r="AB53">
            <v>0.892625</v>
          </cell>
          <cell r="AC53">
            <v>1.0484823251252031E-3</v>
          </cell>
          <cell r="AD53">
            <v>9806.6637934491991</v>
          </cell>
          <cell r="AE53">
            <v>0.85100000000000009</v>
          </cell>
          <cell r="AF53">
            <v>9.9958936695874307E-4</v>
          </cell>
          <cell r="AG53">
            <v>9813.9242896000978</v>
          </cell>
          <cell r="AH53">
            <v>0.65932205882352912</v>
          </cell>
          <cell r="AI53">
            <v>7.7444338355034848E-4</v>
          </cell>
          <cell r="AJ53">
            <v>9845.9114603989165</v>
          </cell>
          <cell r="AK53">
            <v>0.66290533088235271</v>
          </cell>
          <cell r="AL53">
            <v>7.7865231498268741E-4</v>
          </cell>
          <cell r="AM53">
            <v>9844.4785680075802</v>
          </cell>
          <cell r="AN53">
            <v>0.6319926470588233</v>
          </cell>
          <cell r="AO53">
            <v>7.423421034031838E-4</v>
          </cell>
          <cell r="AP53">
            <v>9849.576068633929</v>
          </cell>
          <cell r="AQ53">
            <v>0.82121500000000003</v>
          </cell>
          <cell r="AR53">
            <v>9.6460373911518699E-4</v>
          </cell>
          <cell r="AS53">
            <v>9818.1270744417507</v>
          </cell>
          <cell r="AT53">
            <v>0.60987290441176445</v>
          </cell>
          <cell r="AU53">
            <v>7.1636012978407236E-4</v>
          </cell>
          <cell r="AV53">
            <v>9852.5430655582513</v>
          </cell>
        </row>
        <row r="54">
          <cell r="B54">
            <v>46</v>
          </cell>
          <cell r="C54">
            <v>1.2742092299364797E-3</v>
          </cell>
          <cell r="D54">
            <v>0.7460784313725487</v>
          </cell>
          <cell r="E54">
            <v>9.5066002351143193E-4</v>
          </cell>
          <cell r="F54">
            <v>9825.1023845711461</v>
          </cell>
          <cell r="G54">
            <v>0.96499999999999997</v>
          </cell>
          <cell r="H54">
            <v>1.2296119068887028E-3</v>
          </cell>
          <cell r="I54">
            <v>9785.2491186809712</v>
          </cell>
          <cell r="J54">
            <v>0.92</v>
          </cell>
          <cell r="K54">
            <v>1.1722724915415614E-3</v>
          </cell>
          <cell r="L54">
            <v>9793.599945417549</v>
          </cell>
          <cell r="M54">
            <v>0.92500000000000004</v>
          </cell>
          <cell r="N54">
            <v>1.1786435376912438E-3</v>
          </cell>
          <cell r="O54">
            <v>9791.400330573988</v>
          </cell>
          <cell r="P54">
            <v>0.71996568627450952</v>
          </cell>
          <cell r="Q54">
            <v>9.1738692268853188E-4</v>
          </cell>
          <cell r="R54">
            <v>9828.9181620670006</v>
          </cell>
          <cell r="S54">
            <v>0.6863921568627448</v>
          </cell>
          <cell r="T54">
            <v>8.7460722163051744E-4</v>
          </cell>
          <cell r="U54">
            <v>9834.8069107709798</v>
          </cell>
          <cell r="V54">
            <v>0.69012254901960757</v>
          </cell>
          <cell r="W54">
            <v>8.7936052174807458E-4</v>
          </cell>
          <cell r="X54">
            <v>9833.2807865174582</v>
          </cell>
          <cell r="Y54">
            <v>0.88780000000000003</v>
          </cell>
          <cell r="Z54">
            <v>1.1312429543376067E-3</v>
          </cell>
          <cell r="AA54">
            <v>9798.5053441212258</v>
          </cell>
          <cell r="AB54">
            <v>0.892625</v>
          </cell>
          <cell r="AC54">
            <v>1.1373910138720502E-3</v>
          </cell>
          <cell r="AD54">
            <v>9796.3816797933214</v>
          </cell>
          <cell r="AE54">
            <v>0.85100000000000009</v>
          </cell>
          <cell r="AF54">
            <v>1.0843520546759443E-3</v>
          </cell>
          <cell r="AG54">
            <v>9804.1143952320745</v>
          </cell>
          <cell r="AH54">
            <v>0.66236843137254875</v>
          </cell>
          <cell r="AI54">
            <v>8.439959688734493E-4</v>
          </cell>
          <cell r="AJ54">
            <v>9838.2863594133869</v>
          </cell>
          <cell r="AK54">
            <v>0.66596825980392138</v>
          </cell>
          <cell r="AL54">
            <v>8.4858290348689214E-4</v>
          </cell>
          <cell r="AM54">
            <v>9836.8131419808033</v>
          </cell>
          <cell r="AN54">
            <v>0.63491274509803897</v>
          </cell>
          <cell r="AO54">
            <v>8.0901168000822865E-4</v>
          </cell>
          <cell r="AP54">
            <v>9842.2643136175102</v>
          </cell>
          <cell r="AQ54">
            <v>0.82121500000000003</v>
          </cell>
          <cell r="AR54">
            <v>1.0463997327622861E-3</v>
          </cell>
          <cell r="AS54">
            <v>9808.6564723546362</v>
          </cell>
          <cell r="AT54">
            <v>0.61269079901960766</v>
          </cell>
          <cell r="AU54">
            <v>7.8069627120794076E-4</v>
          </cell>
          <cell r="AV54">
            <v>9845.4850965291043</v>
          </cell>
        </row>
        <row r="55">
          <cell r="B55">
            <v>47</v>
          </cell>
          <cell r="C55">
            <v>1.3908582413996002E-3</v>
          </cell>
          <cell r="D55">
            <v>0.7495098039215683</v>
          </cell>
          <cell r="E55">
            <v>1.0424618877941116E-3</v>
          </cell>
          <cell r="F55">
            <v>9815.7620525072271</v>
          </cell>
          <cell r="G55">
            <v>0.96499999999999997</v>
          </cell>
          <cell r="H55">
            <v>1.3421782029506141E-3</v>
          </cell>
          <cell r="I55">
            <v>9773.2170598527682</v>
          </cell>
          <cell r="J55">
            <v>0.92</v>
          </cell>
          <cell r="K55">
            <v>1.2795895820876322E-3</v>
          </cell>
          <cell r="L55">
            <v>9782.1191776083724</v>
          </cell>
          <cell r="M55">
            <v>0.92500000000000004</v>
          </cell>
          <cell r="N55">
            <v>1.2865438732946302E-3</v>
          </cell>
          <cell r="O55">
            <v>9779.8597598494089</v>
          </cell>
          <cell r="P55">
            <v>0.72327696078431336</v>
          </cell>
          <cell r="Q55">
            <v>1.0059757217213178E-3</v>
          </cell>
          <cell r="R55">
            <v>9819.9012410809446</v>
          </cell>
          <cell r="S55">
            <v>0.68954901960784287</v>
          </cell>
          <cell r="T55">
            <v>9.5906493677058279E-4</v>
          </cell>
          <cell r="U55">
            <v>9826.2053176234785</v>
          </cell>
          <cell r="V55">
            <v>0.6932965686274507</v>
          </cell>
          <cell r="W55">
            <v>9.6427724620955333E-4</v>
          </cell>
          <cell r="X55">
            <v>9824.6337875945301</v>
          </cell>
          <cell r="Y55">
            <v>0.88780000000000003</v>
          </cell>
          <cell r="Z55">
            <v>1.2348039467145651E-3</v>
          </cell>
          <cell r="AA55">
            <v>9787.420853987649</v>
          </cell>
          <cell r="AB55">
            <v>0.892625</v>
          </cell>
          <cell r="AC55">
            <v>1.2415148377293182E-3</v>
          </cell>
          <cell r="AD55">
            <v>9785.2393633022639</v>
          </cell>
          <cell r="AE55">
            <v>0.85100000000000009</v>
          </cell>
          <cell r="AF55">
            <v>1.1836203634310598E-3</v>
          </cell>
          <cell r="AG55">
            <v>9793.483283643327</v>
          </cell>
          <cell r="AH55">
            <v>0.66541480392156838</v>
          </cell>
          <cell r="AI55">
            <v>9.254976639836124E-4</v>
          </cell>
          <cell r="AJ55">
            <v>9829.9828853854196</v>
          </cell>
          <cell r="AK55">
            <v>0.66903118872548994</v>
          </cell>
          <cell r="AL55">
            <v>9.3052754259221899E-4</v>
          </cell>
          <cell r="AM55">
            <v>9828.4657905237236</v>
          </cell>
          <cell r="AN55">
            <v>0.63783284313725463</v>
          </cell>
          <cell r="AO55">
            <v>8.8713506651278903E-4</v>
          </cell>
          <cell r="AP55">
            <v>9834.3018068300662</v>
          </cell>
          <cell r="AQ55">
            <v>0.82121500000000003</v>
          </cell>
          <cell r="AR55">
            <v>1.1421936507109726E-3</v>
          </cell>
          <cell r="AS55">
            <v>9798.3926968432061</v>
          </cell>
          <cell r="AT55">
            <v>0.61550869362745075</v>
          </cell>
          <cell r="AU55">
            <v>8.5608533918484148E-4</v>
          </cell>
          <cell r="AV55">
            <v>9837.7987630260104</v>
          </cell>
        </row>
        <row r="56">
          <cell r="B56">
            <v>48</v>
          </cell>
          <cell r="C56">
            <v>1.5249300446612568E-3</v>
          </cell>
          <cell r="D56">
            <v>0.75294117647058789</v>
          </cell>
          <cell r="E56">
            <v>1.1481826218625929E-3</v>
          </cell>
          <cell r="F56">
            <v>9805.5294946678332</v>
          </cell>
          <cell r="G56">
            <v>0.96499999999999997</v>
          </cell>
          <cell r="H56">
            <v>1.4715574930981128E-3</v>
          </cell>
          <cell r="I56">
            <v>9760.0996609423291</v>
          </cell>
          <cell r="J56">
            <v>0.92</v>
          </cell>
          <cell r="K56">
            <v>1.4029356410883563E-3</v>
          </cell>
          <cell r="L56">
            <v>9769.6020798179652</v>
          </cell>
          <cell r="M56">
            <v>0.92500000000000004</v>
          </cell>
          <cell r="N56">
            <v>1.4105602913116627E-3</v>
          </cell>
          <cell r="O56">
            <v>9767.2775411936946</v>
          </cell>
          <cell r="P56">
            <v>0.72658823529411731</v>
          </cell>
          <cell r="Q56">
            <v>1.1079962300974021E-3</v>
          </cell>
          <cell r="R56">
            <v>9810.0226588427158</v>
          </cell>
          <cell r="S56">
            <v>0.69270588235294084</v>
          </cell>
          <cell r="T56">
            <v>1.0563280121135853E-3</v>
          </cell>
          <cell r="U56">
            <v>9816.7813486418381</v>
          </cell>
          <cell r="V56">
            <v>0.69647058823529384</v>
          </cell>
          <cell r="W56">
            <v>1.0620689252228985E-3</v>
          </cell>
          <cell r="X56">
            <v>9815.1601167808112</v>
          </cell>
          <cell r="Y56">
            <v>0.88780000000000003</v>
          </cell>
          <cell r="Z56">
            <v>1.3538328936502637E-3</v>
          </cell>
          <cell r="AA56">
            <v>9775.3353080889883</v>
          </cell>
          <cell r="AB56">
            <v>0.892625</v>
          </cell>
          <cell r="AC56">
            <v>1.3611906811157543E-3</v>
          </cell>
          <cell r="AD56">
            <v>9773.0908434419907</v>
          </cell>
          <cell r="AE56">
            <v>0.85100000000000009</v>
          </cell>
          <cell r="AF56">
            <v>1.2977154680067296E-3</v>
          </cell>
          <cell r="AG56">
            <v>9781.8915173998848</v>
          </cell>
          <cell r="AH56">
            <v>0.668461176470588</v>
          </cell>
          <cell r="AI56">
            <v>1.01935653168961E-3</v>
          </cell>
          <cell r="AJ56">
            <v>9820.8852591879968</v>
          </cell>
          <cell r="AK56">
            <v>0.67209411764705851</v>
          </cell>
          <cell r="AL56">
            <v>1.024896512840097E-3</v>
          </cell>
          <cell r="AM56">
            <v>9819.3201324042147</v>
          </cell>
          <cell r="AN56">
            <v>0.6407529411764703</v>
          </cell>
          <cell r="AO56">
            <v>9.7710341120506652E-4</v>
          </cell>
          <cell r="AP56">
            <v>9825.5774528425572</v>
          </cell>
          <cell r="AQ56">
            <v>0.82121500000000003</v>
          </cell>
          <cell r="AR56">
            <v>1.252295426626494E-3</v>
          </cell>
          <cell r="AS56">
            <v>9787.2010349176981</v>
          </cell>
          <cell r="AT56">
            <v>0.61832658823529396</v>
          </cell>
          <cell r="AU56">
            <v>9.4290479181288929E-4</v>
          </cell>
          <cell r="AV56">
            <v>9829.3767677351334</v>
          </cell>
        </row>
        <row r="57">
          <cell r="B57">
            <v>49</v>
          </cell>
          <cell r="C57">
            <v>1.6670149105258495E-3</v>
          </cell>
          <cell r="D57">
            <v>0.75637254901960749</v>
          </cell>
          <cell r="E57">
            <v>1.2608843171281296E-3</v>
          </cell>
          <cell r="F57">
            <v>9794.2709561038955</v>
          </cell>
          <cell r="G57">
            <v>0.96499999999999997</v>
          </cell>
          <cell r="H57">
            <v>1.6086693886574446E-3</v>
          </cell>
          <cell r="I57">
            <v>9745.7371131528853</v>
          </cell>
          <cell r="J57">
            <v>0.92</v>
          </cell>
          <cell r="K57">
            <v>1.5336537176837816E-3</v>
          </cell>
          <cell r="L57">
            <v>9755.8959568609371</v>
          </cell>
          <cell r="M57">
            <v>0.92500000000000004</v>
          </cell>
          <cell r="N57">
            <v>1.5419887922364108E-3</v>
          </cell>
          <cell r="O57">
            <v>9753.5002073398664</v>
          </cell>
          <cell r="P57">
            <v>0.72989950980392115</v>
          </cell>
          <cell r="Q57">
            <v>1.216753366028645E-3</v>
          </cell>
          <cell r="R57">
            <v>9799.1531907195476</v>
          </cell>
          <cell r="S57">
            <v>0.69586274509803892</v>
          </cell>
          <cell r="T57">
            <v>1.1600135717578794E-3</v>
          </cell>
          <cell r="U57">
            <v>9806.4116075144739</v>
          </cell>
          <cell r="V57">
            <v>0.69964460784313698</v>
          </cell>
          <cell r="W57">
            <v>1.1663179933435201E-3</v>
          </cell>
          <cell r="X57">
            <v>9804.7357402246907</v>
          </cell>
          <cell r="Y57">
            <v>0.88780000000000003</v>
          </cell>
          <cell r="Z57">
            <v>1.4799758375648492E-3</v>
          </cell>
          <cell r="AA57">
            <v>9762.101137602438</v>
          </cell>
          <cell r="AB57">
            <v>0.892625</v>
          </cell>
          <cell r="AC57">
            <v>1.4880191845081363E-3</v>
          </cell>
          <cell r="AD57">
            <v>9759.7878032602002</v>
          </cell>
          <cell r="AE57">
            <v>0.85100000000000009</v>
          </cell>
          <cell r="AF57">
            <v>1.418629688857498E-3</v>
          </cell>
          <cell r="AG57">
            <v>9769.1974054713919</v>
          </cell>
          <cell r="AH57">
            <v>0.67150754901960752</v>
          </cell>
          <cell r="AI57">
            <v>1.1194130967463534E-3</v>
          </cell>
          <cell r="AJ57">
            <v>9810.8742756520696</v>
          </cell>
          <cell r="AK57">
            <v>0.67515704656862707</v>
          </cell>
          <cell r="AL57">
            <v>1.1254968635764967E-3</v>
          </cell>
          <cell r="AM57">
            <v>9809.2563454420524</v>
          </cell>
          <cell r="AN57">
            <v>0.64367303921568608</v>
          </cell>
          <cell r="AO57">
            <v>1.0730125538760385E-3</v>
          </cell>
          <cell r="AP57">
            <v>9815.9768475963247</v>
          </cell>
          <cell r="AQ57">
            <v>0.82121500000000003</v>
          </cell>
          <cell r="AR57">
            <v>1.3689776497474856E-3</v>
          </cell>
          <cell r="AS57">
            <v>9774.9445678221964</v>
          </cell>
          <cell r="AT57">
            <v>0.62114448284313695</v>
          </cell>
          <cell r="AU57">
            <v>1.0354571144903771E-3</v>
          </cell>
          <cell r="AV57">
            <v>9820.1086012803007</v>
          </cell>
        </row>
        <row r="58">
          <cell r="B58">
            <v>50</v>
          </cell>
          <cell r="C58">
            <v>1.8227086748731796E-3</v>
          </cell>
          <cell r="D58">
            <v>0.75980392156862708</v>
          </cell>
          <cell r="E58">
            <v>1.3849011990457977E-3</v>
          </cell>
          <cell r="F58">
            <v>9781.9215134576407</v>
          </cell>
          <cell r="G58">
            <v>0.96499999999999997</v>
          </cell>
          <cell r="H58">
            <v>1.7589138712526182E-3</v>
          </cell>
          <cell r="I58">
            <v>9730.0594441890535</v>
          </cell>
          <cell r="J58">
            <v>0.93</v>
          </cell>
          <cell r="K58">
            <v>1.6951190676320572E-3</v>
          </cell>
          <cell r="L58">
            <v>9740.9337907573608</v>
          </cell>
          <cell r="M58">
            <v>0.92500000000000004</v>
          </cell>
          <cell r="N58">
            <v>1.6860055242576913E-3</v>
          </cell>
          <cell r="O58">
            <v>9738.4604193350733</v>
          </cell>
          <cell r="P58">
            <v>0.73321078431372511</v>
          </cell>
          <cell r="Q58">
            <v>1.3364296570791945E-3</v>
          </cell>
          <cell r="R58">
            <v>9787.230038090509</v>
          </cell>
          <cell r="S58">
            <v>0.70661764705882324</v>
          </cell>
          <cell r="T58">
            <v>1.2879581151125918E-3</v>
          </cell>
          <cell r="U58">
            <v>9795.0360369595128</v>
          </cell>
          <cell r="V58">
            <v>0.70281862745098012</v>
          </cell>
          <cell r="W58">
            <v>1.2810336091173629E-3</v>
          </cell>
          <cell r="X58">
            <v>9793.3003005108876</v>
          </cell>
          <cell r="Y58">
            <v>0.89744999999999997</v>
          </cell>
          <cell r="Z58">
            <v>1.635789900264935E-3</v>
          </cell>
          <cell r="AA58">
            <v>9747.6534637949226</v>
          </cell>
          <cell r="AB58">
            <v>0.892625</v>
          </cell>
          <cell r="AC58">
            <v>1.626995330908672E-3</v>
          </cell>
          <cell r="AD58">
            <v>9745.2650517722213</v>
          </cell>
          <cell r="AE58">
            <v>0.86025000000000007</v>
          </cell>
          <cell r="AF58">
            <v>1.5679851375596529E-3</v>
          </cell>
          <cell r="AG58">
            <v>9755.3385319956797</v>
          </cell>
          <cell r="AH58">
            <v>0.68188602941176435</v>
          </cell>
          <cell r="AI58">
            <v>1.2428795810836509E-3</v>
          </cell>
          <cell r="AJ58">
            <v>9799.8918544973731</v>
          </cell>
          <cell r="AK58">
            <v>0.67821997549019575</v>
          </cell>
          <cell r="AL58">
            <v>1.236197432798255E-3</v>
          </cell>
          <cell r="AM58">
            <v>9798.2160581912394</v>
          </cell>
          <cell r="AN58">
            <v>0.65362132352941149</v>
          </cell>
          <cell r="AO58">
            <v>1.1913612564791475E-3</v>
          </cell>
          <cell r="AP58">
            <v>9805.4441812102978</v>
          </cell>
          <cell r="AQ58">
            <v>0.83014125000000005</v>
          </cell>
          <cell r="AR58">
            <v>1.5131056577450651E-3</v>
          </cell>
          <cell r="AS58">
            <v>9761.562887181326</v>
          </cell>
          <cell r="AT58">
            <v>0.63074457720588206</v>
          </cell>
          <cell r="AU58">
            <v>1.1496636125023771E-3</v>
          </cell>
          <cell r="AV58">
            <v>9809.940299964037</v>
          </cell>
        </row>
        <row r="59">
          <cell r="B59">
            <v>51</v>
          </cell>
          <cell r="C59">
            <v>1.9895983724321606E-3</v>
          </cell>
          <cell r="D59">
            <v>0.76323529411764668</v>
          </cell>
          <cell r="E59">
            <v>1.5185316989592512E-3</v>
          </cell>
          <cell r="F59">
            <v>9768.3745186246815</v>
          </cell>
          <cell r="G59">
            <v>0.96499999999999997</v>
          </cell>
          <cell r="H59">
            <v>1.919962429397035E-3</v>
          </cell>
          <cell r="I59">
            <v>9712.9451076645564</v>
          </cell>
          <cell r="J59">
            <v>0.93</v>
          </cell>
          <cell r="K59">
            <v>1.8503264863619095E-3</v>
          </cell>
          <cell r="L59">
            <v>9724.4217481521064</v>
          </cell>
          <cell r="M59">
            <v>0.92500000000000004</v>
          </cell>
          <cell r="N59">
            <v>1.8403784944997486E-3</v>
          </cell>
          <cell r="O59">
            <v>9722.0413212703097</v>
          </cell>
          <cell r="P59">
            <v>0.73652205882352906</v>
          </cell>
          <cell r="Q59">
            <v>1.4653830894956774E-3</v>
          </cell>
          <cell r="R59">
            <v>9774.1500936069497</v>
          </cell>
          <cell r="S59">
            <v>0.70980882352941144</v>
          </cell>
          <cell r="T59">
            <v>1.4122344800321038E-3</v>
          </cell>
          <cell r="U59">
            <v>9782.4204408078895</v>
          </cell>
          <cell r="V59">
            <v>0.70599264705882325</v>
          </cell>
          <cell r="W59">
            <v>1.4046418215373075E-3</v>
          </cell>
          <cell r="X59">
            <v>9780.7547536817547</v>
          </cell>
          <cell r="Y59">
            <v>0.89744999999999997</v>
          </cell>
          <cell r="Z59">
            <v>1.7855650593392425E-3</v>
          </cell>
          <cell r="AA59">
            <v>9731.708350707564</v>
          </cell>
          <cell r="AB59">
            <v>0.892625</v>
          </cell>
          <cell r="AC59">
            <v>1.7759652471922573E-3</v>
          </cell>
          <cell r="AD59">
            <v>9729.4095510345196</v>
          </cell>
          <cell r="AE59">
            <v>0.86025000000000007</v>
          </cell>
          <cell r="AF59">
            <v>1.7115519998847663E-3</v>
          </cell>
          <cell r="AG59">
            <v>9740.0423061656475</v>
          </cell>
          <cell r="AH59">
            <v>0.68496551470588207</v>
          </cell>
          <cell r="AI59">
            <v>1.3628062732309802E-3</v>
          </cell>
          <cell r="AJ59">
            <v>9787.7117690145915</v>
          </cell>
          <cell r="AK59">
            <v>0.68128290441176442</v>
          </cell>
          <cell r="AL59">
            <v>1.3554793577835018E-3</v>
          </cell>
          <cell r="AM59">
            <v>9786.103528654101</v>
          </cell>
          <cell r="AN59">
            <v>0.65657316176470559</v>
          </cell>
          <cell r="AO59">
            <v>1.3063168940296961E-3</v>
          </cell>
          <cell r="AP59">
            <v>9793.7623549102354</v>
          </cell>
          <cell r="AQ59">
            <v>0.83014125000000005</v>
          </cell>
          <cell r="AR59">
            <v>1.6516476798887994E-3</v>
          </cell>
          <cell r="AS59">
            <v>9746.7926111482975</v>
          </cell>
          <cell r="AT59">
            <v>0.63359310110294098</v>
          </cell>
          <cell r="AU59">
            <v>1.2605958027386568E-3</v>
          </cell>
          <cell r="AV59">
            <v>9798.6621685603477</v>
          </cell>
        </row>
        <row r="60">
          <cell r="B60">
            <v>52</v>
          </cell>
          <cell r="C60">
            <v>2.1817252751663834E-3</v>
          </cell>
          <cell r="D60">
            <v>0.76666666666666627</v>
          </cell>
          <cell r="E60">
            <v>1.6726560442942265E-3</v>
          </cell>
          <cell r="F60">
            <v>9753.5409322708438</v>
          </cell>
          <cell r="G60">
            <v>0.96499999999999997</v>
          </cell>
          <cell r="H60">
            <v>2.10536489053556E-3</v>
          </cell>
          <cell r="I60">
            <v>9694.2966179790437</v>
          </cell>
          <cell r="J60">
            <v>0.93</v>
          </cell>
          <cell r="K60">
            <v>2.0290045059047366E-3</v>
          </cell>
          <cell r="L60">
            <v>9706.4283930269467</v>
          </cell>
          <cell r="M60">
            <v>0.92500000000000004</v>
          </cell>
          <cell r="N60">
            <v>2.0180958795289047E-3</v>
          </cell>
          <cell r="O60">
            <v>9704.1490855000065</v>
          </cell>
          <cell r="P60">
            <v>0.7398333333333329</v>
          </cell>
          <cell r="Q60">
            <v>1.6141130827439284E-3</v>
          </cell>
          <cell r="R60">
            <v>9759.827219345585</v>
          </cell>
          <cell r="S60">
            <v>0.71299999999999963</v>
          </cell>
          <cell r="T60">
            <v>1.5555701211936305E-3</v>
          </cell>
          <cell r="U60">
            <v>9768.6053693632093</v>
          </cell>
          <cell r="V60">
            <v>0.70916666666666639</v>
          </cell>
          <cell r="W60">
            <v>1.5472068409721597E-3</v>
          </cell>
          <cell r="X60">
            <v>9767.0162965085328</v>
          </cell>
          <cell r="Y60">
            <v>0.89744999999999997</v>
          </cell>
          <cell r="Z60">
            <v>1.9579893481980709E-3</v>
          </cell>
          <cell r="AA60">
            <v>9714.3317523088608</v>
          </cell>
          <cell r="AB60">
            <v>0.892625</v>
          </cell>
          <cell r="AC60">
            <v>1.947462523745393E-3</v>
          </cell>
          <cell r="AD60">
            <v>9712.1304577961819</v>
          </cell>
          <cell r="AE60">
            <v>0.86025000000000007</v>
          </cell>
          <cell r="AF60">
            <v>1.8768291679618814E-3</v>
          </cell>
          <cell r="AG60">
            <v>9723.3717172775669</v>
          </cell>
          <cell r="AH60">
            <v>0.68804499999999968</v>
          </cell>
          <cell r="AI60">
            <v>1.5011251669518537E-3</v>
          </cell>
          <cell r="AJ60">
            <v>9774.373014015202</v>
          </cell>
          <cell r="AK60">
            <v>0.68434583333333299</v>
          </cell>
          <cell r="AL60">
            <v>1.4930546015381339E-3</v>
          </cell>
          <cell r="AM60">
            <v>9772.8386673278783</v>
          </cell>
          <cell r="AN60">
            <v>0.65952499999999969</v>
          </cell>
          <cell r="AO60">
            <v>1.4389023621041083E-3</v>
          </cell>
          <cell r="AP60">
            <v>9780.9685976899036</v>
          </cell>
          <cell r="AQ60">
            <v>0.83014125000000005</v>
          </cell>
          <cell r="AR60">
            <v>1.8111401470832155E-3</v>
          </cell>
          <cell r="AS60">
            <v>9730.6943437457376</v>
          </cell>
          <cell r="AT60">
            <v>0.63644162499999979</v>
          </cell>
          <cell r="AU60">
            <v>1.3885407794304648E-3</v>
          </cell>
          <cell r="AV60">
            <v>9786.3100161582061</v>
          </cell>
        </row>
        <row r="61">
          <cell r="B61">
            <v>53</v>
          </cell>
          <cell r="C61">
            <v>2.4010381778777246E-3</v>
          </cell>
          <cell r="D61">
            <v>0.77009803921568587</v>
          </cell>
          <cell r="E61">
            <v>1.8490347928656389E-3</v>
          </cell>
          <cell r="F61">
            <v>9737.2266130772095</v>
          </cell>
          <cell r="G61">
            <v>0.96499999999999997</v>
          </cell>
          <cell r="H61">
            <v>2.3170018416520041E-3</v>
          </cell>
          <cell r="I61">
            <v>9673.886586241113</v>
          </cell>
          <cell r="J61">
            <v>0.93</v>
          </cell>
          <cell r="K61">
            <v>2.2329655054262841E-3</v>
          </cell>
          <cell r="L61">
            <v>9686.734006081253</v>
          </cell>
          <cell r="M61">
            <v>0.92500000000000004</v>
          </cell>
          <cell r="N61">
            <v>2.2209603145368953E-3</v>
          </cell>
          <cell r="O61">
            <v>9684.5651822162235</v>
          </cell>
          <cell r="P61">
            <v>0.74314460784313685</v>
          </cell>
          <cell r="Q61">
            <v>1.7843185751153414E-3</v>
          </cell>
          <cell r="R61">
            <v>9744.0737545455195</v>
          </cell>
          <cell r="S61">
            <v>0.71619117647058794</v>
          </cell>
          <cell r="T61">
            <v>1.7196023573650444E-3</v>
          </cell>
          <cell r="U61">
            <v>9753.4096187248961</v>
          </cell>
          <cell r="V61">
            <v>0.71234068627450942</v>
          </cell>
          <cell r="W61">
            <v>1.7103571834007159E-3</v>
          </cell>
          <cell r="X61">
            <v>9751.9047020786875</v>
          </cell>
          <cell r="Y61">
            <v>0.89744999999999997</v>
          </cell>
          <cell r="Z61">
            <v>2.1548117127363638E-3</v>
          </cell>
          <cell r="AA61">
            <v>9695.3111942129781</v>
          </cell>
          <cell r="AB61">
            <v>0.892625</v>
          </cell>
          <cell r="AC61">
            <v>2.1432267035281041E-3</v>
          </cell>
          <cell r="AD61">
            <v>9693.2164477038968</v>
          </cell>
          <cell r="AE61">
            <v>0.86025000000000007</v>
          </cell>
          <cell r="AF61">
            <v>2.0654930925193128E-3</v>
          </cell>
          <cell r="AG61">
            <v>9705.1226096276459</v>
          </cell>
          <cell r="AH61">
            <v>0.6911244852941173</v>
          </cell>
          <cell r="AI61">
            <v>1.6594162748572677E-3</v>
          </cell>
          <cell r="AJ61">
            <v>9759.700456692688</v>
          </cell>
          <cell r="AK61">
            <v>0.68740876225490166</v>
          </cell>
          <cell r="AL61">
            <v>1.6504946819816911E-3</v>
          </cell>
          <cell r="AM61">
            <v>9758.247285585534</v>
          </cell>
          <cell r="AN61">
            <v>0.66247683823529391</v>
          </cell>
          <cell r="AO61">
            <v>1.5906321805626662E-3</v>
          </cell>
          <cell r="AP61">
            <v>9766.8947388710221</v>
          </cell>
          <cell r="AQ61">
            <v>0.83014125000000005</v>
          </cell>
          <cell r="AR61">
            <v>1.9932008342811369E-3</v>
          </cell>
          <cell r="AS61">
            <v>9713.0706925607847</v>
          </cell>
          <cell r="AT61">
            <v>0.63929014889705849</v>
          </cell>
          <cell r="AU61">
            <v>1.5349600542429725E-3</v>
          </cell>
          <cell r="AV61">
            <v>9772.7213256206214</v>
          </cell>
        </row>
        <row r="62">
          <cell r="B62">
            <v>54</v>
          </cell>
          <cell r="C62">
            <v>2.6428934090500563E-3</v>
          </cell>
          <cell r="D62">
            <v>0.77352941176470547</v>
          </cell>
          <cell r="E62">
            <v>2.0443557840593074E-3</v>
          </cell>
          <cell r="F62">
            <v>9719.2221422836119</v>
          </cell>
          <cell r="G62">
            <v>0.96499999999999997</v>
          </cell>
          <cell r="H62">
            <v>2.5503921397333042E-3</v>
          </cell>
          <cell r="I62">
            <v>9651.4721732048602</v>
          </cell>
          <cell r="J62">
            <v>0.93</v>
          </cell>
          <cell r="K62">
            <v>2.4578908704165525E-3</v>
          </cell>
          <cell r="L62">
            <v>9665.1038631854335</v>
          </cell>
          <cell r="M62">
            <v>0.92500000000000004</v>
          </cell>
          <cell r="N62">
            <v>2.4446764033713023E-3</v>
          </cell>
          <cell r="O62">
            <v>9663.0561472829759</v>
          </cell>
          <cell r="P62">
            <v>0.7464558823529408</v>
          </cell>
          <cell r="Q62">
            <v>1.9728033316172315E-3</v>
          </cell>
          <cell r="R62">
            <v>9726.6872227479907</v>
          </cell>
          <cell r="S62">
            <v>0.71938235294117614</v>
          </cell>
          <cell r="T62">
            <v>1.9012508791751558E-3</v>
          </cell>
          <cell r="U62">
            <v>9736.6376325521906</v>
          </cell>
          <cell r="V62">
            <v>0.71551470588235255</v>
          </cell>
          <cell r="W62">
            <v>1.8910291002548591E-3</v>
          </cell>
          <cell r="X62">
            <v>9735.2254618196475</v>
          </cell>
          <cell r="Y62">
            <v>0.89744999999999997</v>
          </cell>
          <cell r="Z62">
            <v>2.3718646899519732E-3</v>
          </cell>
          <cell r="AA62">
            <v>9674.4196240930632</v>
          </cell>
          <cell r="AB62">
            <v>0.892625</v>
          </cell>
          <cell r="AC62">
            <v>2.3591127292533066E-3</v>
          </cell>
          <cell r="AD62">
            <v>9672.4416873701011</v>
          </cell>
          <cell r="AE62">
            <v>0.86025000000000007</v>
          </cell>
          <cell r="AF62">
            <v>2.273549055135311E-3</v>
          </cell>
          <cell r="AG62">
            <v>9685.0767459154067</v>
          </cell>
          <cell r="AH62">
            <v>0.69420397058823502</v>
          </cell>
          <cell r="AI62">
            <v>1.8347070984040255E-3</v>
          </cell>
          <cell r="AJ62">
            <v>9743.5050509171215</v>
          </cell>
          <cell r="AK62">
            <v>0.69047169117647023</v>
          </cell>
          <cell r="AL62">
            <v>1.824843081745939E-3</v>
          </cell>
          <cell r="AM62">
            <v>9742.1413503352142</v>
          </cell>
          <cell r="AN62">
            <v>0.66542867647058801</v>
          </cell>
          <cell r="AO62">
            <v>1.7586570632370194E-3</v>
          </cell>
          <cell r="AP62">
            <v>9751.3592017952051</v>
          </cell>
          <cell r="AQ62">
            <v>0.83014125000000005</v>
          </cell>
          <cell r="AR62">
            <v>2.1939748382055753E-3</v>
          </cell>
          <cell r="AS62">
            <v>9693.7105919529404</v>
          </cell>
          <cell r="AT62">
            <v>0.6421386727941174</v>
          </cell>
          <cell r="AU62">
            <v>1.6971040660237237E-3</v>
          </cell>
          <cell r="AV62">
            <v>9757.720588764545</v>
          </cell>
        </row>
        <row r="63">
          <cell r="B63">
            <v>55</v>
          </cell>
          <cell r="C63">
            <v>2.9183281294872772E-3</v>
          </cell>
          <cell r="D63">
            <v>0.77696078431372506</v>
          </cell>
          <cell r="E63">
            <v>2.2674265123712413E-3</v>
          </cell>
          <cell r="F63">
            <v>9699.3525942804772</v>
          </cell>
          <cell r="G63">
            <v>0.96499999999999997</v>
          </cell>
          <cell r="H63">
            <v>2.8161866449552225E-3</v>
          </cell>
          <cell r="I63">
            <v>9626.8571344374632</v>
          </cell>
          <cell r="J63">
            <v>0.93</v>
          </cell>
          <cell r="K63">
            <v>2.7140451604231678E-3</v>
          </cell>
          <cell r="L63">
            <v>9641.3480926384818</v>
          </cell>
          <cell r="M63">
            <v>0.92500000000000004</v>
          </cell>
          <cell r="N63">
            <v>2.6994535197757317E-3</v>
          </cell>
          <cell r="O63">
            <v>9639.4331019352612</v>
          </cell>
          <cell r="P63">
            <v>0.74976715686274464</v>
          </cell>
          <cell r="Q63">
            <v>2.1880665844382476E-3</v>
          </cell>
          <cell r="R63">
            <v>9707.4983817893553</v>
          </cell>
          <cell r="S63">
            <v>0.72257352941176434</v>
          </cell>
          <cell r="T63">
            <v>2.1087066565052544E-3</v>
          </cell>
          <cell r="U63">
            <v>9718.1258416930905</v>
          </cell>
          <cell r="V63">
            <v>0.71868872549019569</v>
          </cell>
          <cell r="W63">
            <v>2.0973695239433982E-3</v>
          </cell>
          <cell r="X63">
            <v>9716.8158671738038</v>
          </cell>
          <cell r="Y63">
            <v>0.89744999999999997</v>
          </cell>
          <cell r="Z63">
            <v>2.6190535798083568E-3</v>
          </cell>
          <cell r="AA63">
            <v>9651.4732097908982</v>
          </cell>
          <cell r="AB63">
            <v>0.892625</v>
          </cell>
          <cell r="AC63">
            <v>2.6049726465835806E-3</v>
          </cell>
          <cell r="AD63">
            <v>9649.6233070624658</v>
          </cell>
          <cell r="AE63">
            <v>0.86025000000000007</v>
          </cell>
          <cell r="AF63">
            <v>2.5104917733914304E-3</v>
          </cell>
          <cell r="AG63">
            <v>9663.0572488308171</v>
          </cell>
          <cell r="AH63">
            <v>0.69728345588235252</v>
          </cell>
          <cell r="AI63">
            <v>2.0349019235275704E-3</v>
          </cell>
          <cell r="AJ63">
            <v>9725.6285730368672</v>
          </cell>
          <cell r="AK63">
            <v>0.69353462009803879</v>
          </cell>
          <cell r="AL63">
            <v>2.0239615906053792E-3</v>
          </cell>
          <cell r="AM63">
            <v>9724.3634710906645</v>
          </cell>
          <cell r="AN63">
            <v>0.668380514705882</v>
          </cell>
          <cell r="AO63">
            <v>1.9505536572673602E-3</v>
          </cell>
          <cell r="AP63">
            <v>9734.2099050588076</v>
          </cell>
          <cell r="AQ63">
            <v>0.83014125000000005</v>
          </cell>
          <cell r="AR63">
            <v>2.4226245613227304E-3</v>
          </cell>
          <cell r="AS63">
            <v>9672.4428348253477</v>
          </cell>
          <cell r="AT63">
            <v>0.6449871966911761</v>
          </cell>
          <cell r="AU63">
            <v>1.8822842792630026E-3</v>
          </cell>
          <cell r="AV63">
            <v>9741.1607214782289</v>
          </cell>
        </row>
        <row r="64">
          <cell r="B64">
            <v>56</v>
          </cell>
          <cell r="C64">
            <v>3.2298981207390617E-3</v>
          </cell>
          <cell r="D64">
            <v>0.78039215686274466</v>
          </cell>
          <cell r="E64">
            <v>2.5205871608904818E-3</v>
          </cell>
          <cell r="F64">
            <v>9677.36002505537</v>
          </cell>
          <cell r="G64">
            <v>0.96499999999999997</v>
          </cell>
          <cell r="H64">
            <v>3.1168516865131943E-3</v>
          </cell>
          <cell r="I64">
            <v>9599.7461079425684</v>
          </cell>
          <cell r="J64">
            <v>0.93</v>
          </cell>
          <cell r="K64">
            <v>3.0038052522873273E-3</v>
          </cell>
          <cell r="L64">
            <v>9615.1810385077006</v>
          </cell>
          <cell r="M64">
            <v>0.92500000000000004</v>
          </cell>
          <cell r="N64">
            <v>2.9876557616836321E-3</v>
          </cell>
          <cell r="O64">
            <v>9613.4119003195992</v>
          </cell>
          <cell r="P64">
            <v>0.7530784313725486</v>
          </cell>
          <cell r="Q64">
            <v>2.4323666102593153E-3</v>
          </cell>
          <cell r="R64">
            <v>9686.2577289616729</v>
          </cell>
          <cell r="S64">
            <v>0.72576470588235253</v>
          </cell>
          <cell r="T64">
            <v>2.3441460596281484E-3</v>
          </cell>
          <cell r="U64">
            <v>9697.6331650419579</v>
          </cell>
          <cell r="V64">
            <v>0.72186274509803883</v>
          </cell>
          <cell r="W64">
            <v>2.3315431238236958E-3</v>
          </cell>
          <cell r="X64">
            <v>9696.4361137042251</v>
          </cell>
          <cell r="Y64">
            <v>0.89744999999999997</v>
          </cell>
          <cell r="Z64">
            <v>2.8986720684572708E-3</v>
          </cell>
          <cell r="AA64">
            <v>9626.1954843303702</v>
          </cell>
          <cell r="AB64">
            <v>0.892625</v>
          </cell>
          <cell r="AC64">
            <v>2.8830878100247048E-3</v>
          </cell>
          <cell r="AD64">
            <v>9624.4863022977333</v>
          </cell>
          <cell r="AE64">
            <v>0.86025000000000007</v>
          </cell>
          <cell r="AF64">
            <v>2.7785198583657779E-3</v>
          </cell>
          <cell r="AG64">
            <v>9638.7982231018159</v>
          </cell>
          <cell r="AH64">
            <v>0.70036294117647024</v>
          </cell>
          <cell r="AI64">
            <v>2.2621009475411631E-3</v>
          </cell>
          <cell r="AJ64">
            <v>9705.8378727460786</v>
          </cell>
          <cell r="AK64">
            <v>0.69659754901960746</v>
          </cell>
          <cell r="AL64">
            <v>2.2499391144898667E-3</v>
          </cell>
          <cell r="AM64">
            <v>9704.6817329320911</v>
          </cell>
          <cell r="AN64">
            <v>0.6713323529411761</v>
          </cell>
          <cell r="AO64">
            <v>2.1683351051560371E-3</v>
          </cell>
          <cell r="AP64">
            <v>9715.2228063278872</v>
          </cell>
          <cell r="AQ64">
            <v>0.83014125000000005</v>
          </cell>
          <cell r="AR64">
            <v>2.6812716633229758E-3</v>
          </cell>
          <cell r="AS64">
            <v>9649.0101372457102</v>
          </cell>
          <cell r="AT64">
            <v>0.64783572058823502</v>
          </cell>
          <cell r="AU64">
            <v>2.0924433764755762E-3</v>
          </cell>
          <cell r="AV64">
            <v>9722.8250877904175</v>
          </cell>
        </row>
        <row r="65">
          <cell r="B65">
            <v>57</v>
          </cell>
          <cell r="C65">
            <v>3.5553073504211549E-3</v>
          </cell>
          <cell r="D65">
            <v>0.78382352941176425</v>
          </cell>
          <cell r="E65">
            <v>2.7867335555506979E-3</v>
          </cell>
          <cell r="F65">
            <v>9652.9673956249007</v>
          </cell>
          <cell r="G65">
            <v>0.96499999999999997</v>
          </cell>
          <cell r="H65">
            <v>3.4308715931564144E-3</v>
          </cell>
          <cell r="I65">
            <v>9569.8251230959286</v>
          </cell>
          <cell r="J65">
            <v>0.93</v>
          </cell>
          <cell r="K65">
            <v>3.3064358358916744E-3</v>
          </cell>
          <cell r="L65">
            <v>9586.2989072025375</v>
          </cell>
          <cell r="M65">
            <v>0.92500000000000004</v>
          </cell>
          <cell r="N65">
            <v>3.2886592991395684E-3</v>
          </cell>
          <cell r="O65">
            <v>9584.6903348661726</v>
          </cell>
          <cell r="P65">
            <v>0.75638970588235244</v>
          </cell>
          <cell r="Q65">
            <v>2.689197881106423E-3</v>
          </cell>
          <cell r="R65">
            <v>9662.697199083379</v>
          </cell>
          <cell r="S65">
            <v>0.72895588235294084</v>
          </cell>
          <cell r="T65">
            <v>2.5916622066621494E-3</v>
          </cell>
          <cell r="U65">
            <v>9674.9004964704054</v>
          </cell>
          <cell r="V65">
            <v>0.72503676470588196</v>
          </cell>
          <cell r="W65">
            <v>2.5777285388843955E-3</v>
          </cell>
          <cell r="X65">
            <v>9673.8284547577223</v>
          </cell>
          <cell r="Y65">
            <v>0.89744999999999997</v>
          </cell>
          <cell r="Z65">
            <v>3.1907105816354653E-3</v>
          </cell>
          <cell r="AA65">
            <v>9598.2923003544329</v>
          </cell>
          <cell r="AB65">
            <v>0.892625</v>
          </cell>
          <cell r="AC65">
            <v>3.1735562236696836E-3</v>
          </cell>
          <cell r="AD65">
            <v>9596.7380631618289</v>
          </cell>
          <cell r="AE65">
            <v>0.86025000000000007</v>
          </cell>
          <cell r="AF65">
            <v>3.0584531481997988E-3</v>
          </cell>
          <cell r="AG65">
            <v>9612.0166308281478</v>
          </cell>
          <cell r="AH65">
            <v>0.70344242647058786</v>
          </cell>
          <cell r="AI65">
            <v>2.5009540294289737E-3</v>
          </cell>
          <cell r="AJ65">
            <v>9683.8822876974591</v>
          </cell>
          <cell r="AK65">
            <v>0.69966047794117603</v>
          </cell>
          <cell r="AL65">
            <v>2.4875080400234414E-3</v>
          </cell>
          <cell r="AM65">
            <v>9682.8467899074913</v>
          </cell>
          <cell r="AN65">
            <v>0.67428419117647032</v>
          </cell>
          <cell r="AO65">
            <v>2.3972875411624882E-3</v>
          </cell>
          <cell r="AP65">
            <v>9694.1569476625136</v>
          </cell>
          <cell r="AQ65">
            <v>0.83014125000000005</v>
          </cell>
          <cell r="AR65">
            <v>2.951407288012806E-3</v>
          </cell>
          <cell r="AS65">
            <v>9623.1385197855961</v>
          </cell>
          <cell r="AT65">
            <v>0.65068424448529383</v>
          </cell>
          <cell r="AU65">
            <v>2.3133824772218008E-3</v>
          </cell>
          <cell r="AV65">
            <v>9702.4806268348402</v>
          </cell>
        </row>
        <row r="66">
          <cell r="B66">
            <v>58</v>
          </cell>
          <cell r="C66">
            <v>3.9034379958172638E-3</v>
          </cell>
          <cell r="D66">
            <v>0.78725490196078385</v>
          </cell>
          <cell r="E66">
            <v>3.0730006967071184E-3</v>
          </cell>
          <cell r="F66">
            <v>9626.0671474728751</v>
          </cell>
          <cell r="G66">
            <v>0.96499999999999997</v>
          </cell>
          <cell r="H66">
            <v>3.7668176659636592E-3</v>
          </cell>
          <cell r="I66">
            <v>9536.9922819296244</v>
          </cell>
          <cell r="J66">
            <v>0.93</v>
          </cell>
          <cell r="K66">
            <v>3.6301973361100555E-3</v>
          </cell>
          <cell r="L66">
            <v>9554.6024249621951</v>
          </cell>
          <cell r="M66">
            <v>0.92500000000000004</v>
          </cell>
          <cell r="N66">
            <v>3.6106801461309691E-3</v>
          </cell>
          <cell r="O66">
            <v>9553.169553867041</v>
          </cell>
          <cell r="P66">
            <v>0.75970098039215639</v>
          </cell>
          <cell r="Q66">
            <v>2.9654456723223694E-3</v>
          </cell>
          <cell r="R66">
            <v>9636.7122942498299</v>
          </cell>
          <cell r="S66">
            <v>0.73214705882352904</v>
          </cell>
          <cell r="T66">
            <v>2.8578906479376203E-3</v>
          </cell>
          <cell r="U66">
            <v>9649.8264225004859</v>
          </cell>
          <cell r="V66">
            <v>0.7282107843137251</v>
          </cell>
          <cell r="W66">
            <v>2.842525644454085E-3</v>
          </cell>
          <cell r="X66">
            <v>9648.8919510696214</v>
          </cell>
          <cell r="Y66">
            <v>0.89744999999999997</v>
          </cell>
          <cell r="Z66">
            <v>3.5031404293462032E-3</v>
          </cell>
          <cell r="AA66">
            <v>9567.6669275460627</v>
          </cell>
          <cell r="AB66">
            <v>0.892625</v>
          </cell>
          <cell r="AC66">
            <v>3.4843063410163852E-3</v>
          </cell>
          <cell r="AD66">
            <v>9566.2822753545533</v>
          </cell>
          <cell r="AE66">
            <v>0.86025000000000007</v>
          </cell>
          <cell r="AF66">
            <v>3.3579325359018013E-3</v>
          </cell>
          <cell r="AG66">
            <v>9582.6187283030431</v>
          </cell>
          <cell r="AH66">
            <v>0.70652191176470547</v>
          </cell>
          <cell r="AI66">
            <v>2.7578644752598038E-3</v>
          </cell>
          <cell r="AJ66">
            <v>9659.6633432695271</v>
          </cell>
          <cell r="AK66">
            <v>0.7027234068627447</v>
          </cell>
          <cell r="AL66">
            <v>2.7430372468981918E-3</v>
          </cell>
          <cell r="AM66">
            <v>9658.7606306672824</v>
          </cell>
          <cell r="AN66">
            <v>0.67723602941176442</v>
          </cell>
          <cell r="AO66">
            <v>2.6435488493422991E-3</v>
          </cell>
          <cell r="AP66">
            <v>9670.9172659898086</v>
          </cell>
          <cell r="AQ66">
            <v>0.83014125000000005</v>
          </cell>
          <cell r="AR66">
            <v>3.2404048971452384E-3</v>
          </cell>
          <cell r="AS66">
            <v>9594.7367186247448</v>
          </cell>
          <cell r="AT66">
            <v>0.65353276838235264</v>
          </cell>
          <cell r="AU66">
            <v>2.5510246396153184E-3</v>
          </cell>
          <cell r="AV66">
            <v>9680.0350781671368</v>
          </cell>
        </row>
        <row r="67">
          <cell r="B67">
            <v>59</v>
          </cell>
          <cell r="C67">
            <v>4.2864460217988008E-3</v>
          </cell>
          <cell r="D67">
            <v>0.79068627450980344</v>
          </cell>
          <cell r="E67">
            <v>3.3892340358634616E-3</v>
          </cell>
          <cell r="F67">
            <v>9596.4862364221408</v>
          </cell>
          <cell r="G67">
            <v>0.96499999999999997</v>
          </cell>
          <cell r="H67">
            <v>4.1364204110358425E-3</v>
          </cell>
          <cell r="I67">
            <v>9501.0681709218934</v>
          </cell>
          <cell r="J67">
            <v>0.93</v>
          </cell>
          <cell r="K67">
            <v>3.9863948002728852E-3</v>
          </cell>
          <cell r="L67">
            <v>9519.9173326915061</v>
          </cell>
          <cell r="M67">
            <v>0.92500000000000004</v>
          </cell>
          <cell r="N67">
            <v>3.9649625701638908E-3</v>
          </cell>
          <cell r="O67">
            <v>9518.6761142262712</v>
          </cell>
          <cell r="P67">
            <v>0.76301225490196034</v>
          </cell>
          <cell r="Q67">
            <v>3.2706108446082403E-3</v>
          </cell>
          <cell r="R67">
            <v>9608.135147481431</v>
          </cell>
          <cell r="S67">
            <v>0.73533823529411724</v>
          </cell>
          <cell r="T67">
            <v>3.1519876533530194E-3</v>
          </cell>
          <cell r="U67">
            <v>9622.2482738134004</v>
          </cell>
          <cell r="V67">
            <v>0.73138480392156824</v>
          </cell>
          <cell r="W67">
            <v>3.1350414831737023E-3</v>
          </cell>
          <cell r="X67">
            <v>9621.4647282581391</v>
          </cell>
          <cell r="Y67">
            <v>0.89744999999999997</v>
          </cell>
          <cell r="Z67">
            <v>3.8468709822633337E-3</v>
          </cell>
          <cell r="AA67">
            <v>9534.1500467176575</v>
          </cell>
          <cell r="AB67">
            <v>0.892625</v>
          </cell>
          <cell r="AC67">
            <v>3.8261888802081545E-3</v>
          </cell>
          <cell r="AD67">
            <v>9532.9504173625828</v>
          </cell>
          <cell r="AE67">
            <v>0.86025000000000007</v>
          </cell>
          <cell r="AF67">
            <v>3.6874151902524187E-3</v>
          </cell>
          <cell r="AG67">
            <v>9550.4409410961325</v>
          </cell>
          <cell r="AH67">
            <v>0.70960139705882319</v>
          </cell>
          <cell r="AI67">
            <v>3.0416680854856641E-3</v>
          </cell>
          <cell r="AJ67">
            <v>9633.023300892155</v>
          </cell>
          <cell r="AK67">
            <v>0.70578633578431338</v>
          </cell>
          <cell r="AL67">
            <v>3.0253150312626225E-3</v>
          </cell>
          <cell r="AM67">
            <v>9632.2662904984882</v>
          </cell>
          <cell r="AN67">
            <v>0.68018786764705852</v>
          </cell>
          <cell r="AO67">
            <v>2.9155885793515431E-3</v>
          </cell>
          <cell r="AP67">
            <v>9645.3517237792166</v>
          </cell>
          <cell r="AQ67">
            <v>0.83014125000000005</v>
          </cell>
          <cell r="AR67">
            <v>3.5583556585935838E-3</v>
          </cell>
          <cell r="AS67">
            <v>9563.6458867748934</v>
          </cell>
          <cell r="AT67">
            <v>0.65638129227941144</v>
          </cell>
          <cell r="AU67">
            <v>2.8135429790742393E-3</v>
          </cell>
          <cell r="AV67">
            <v>9655.3410701703924</v>
          </cell>
        </row>
        <row r="68">
          <cell r="B68">
            <v>60</v>
          </cell>
          <cell r="C68">
            <v>4.7452718808062106E-3</v>
          </cell>
          <cell r="D68">
            <v>0.79411764705882304</v>
          </cell>
          <cell r="E68">
            <v>3.768304140640224E-3</v>
          </cell>
          <cell r="F68">
            <v>9563.9614986449633</v>
          </cell>
          <cell r="G68">
            <v>0.96499999999999997</v>
          </cell>
          <cell r="H68">
            <v>4.5791873649779933E-3</v>
          </cell>
          <cell r="I68">
            <v>9461.7677586130503</v>
          </cell>
          <cell r="J68">
            <v>0.94</v>
          </cell>
          <cell r="K68">
            <v>4.4605555679578376E-3</v>
          </cell>
          <cell r="L68">
            <v>9481.9671837374372</v>
          </cell>
          <cell r="M68">
            <v>0.92500000000000004</v>
          </cell>
          <cell r="N68">
            <v>4.3893764897457452E-3</v>
          </cell>
          <cell r="O68">
            <v>9480.9349197158517</v>
          </cell>
          <cell r="P68">
            <v>0.76632352941176418</v>
          </cell>
          <cell r="Q68">
            <v>3.6364134957178156E-3</v>
          </cell>
          <cell r="R68">
            <v>9576.7106764716173</v>
          </cell>
          <cell r="S68">
            <v>0.74647058823529366</v>
          </cell>
          <cell r="T68">
            <v>3.5422058922018104E-3</v>
          </cell>
          <cell r="U68">
            <v>9591.9190660568438</v>
          </cell>
          <cell r="V68">
            <v>0.73455882352941138</v>
          </cell>
          <cell r="W68">
            <v>3.4856813300922075E-3</v>
          </cell>
          <cell r="X68">
            <v>9591.3010372061581</v>
          </cell>
          <cell r="Y68">
            <v>0.90709999999999991</v>
          </cell>
          <cell r="Z68">
            <v>4.3044361230793133E-3</v>
          </cell>
          <cell r="AA68">
            <v>9497.4734015623944</v>
          </cell>
          <cell r="AB68">
            <v>0.892625</v>
          </cell>
          <cell r="AC68">
            <v>4.2357483126046437E-3</v>
          </cell>
          <cell r="AD68">
            <v>9496.4755484800953</v>
          </cell>
          <cell r="AE68">
            <v>0.86949999999999994</v>
          </cell>
          <cell r="AF68">
            <v>4.1260139003609997E-3</v>
          </cell>
          <cell r="AG68">
            <v>9515.2245000963267</v>
          </cell>
          <cell r="AH68">
            <v>0.7203441176470583</v>
          </cell>
          <cell r="AI68">
            <v>3.4182286859747468E-3</v>
          </cell>
          <cell r="AJ68">
            <v>9603.7228413510911</v>
          </cell>
          <cell r="AK68">
            <v>0.70884926470588194</v>
          </cell>
          <cell r="AL68">
            <v>3.3636824835389799E-3</v>
          </cell>
          <cell r="AM68">
            <v>9603.1256505047186</v>
          </cell>
          <cell r="AN68">
            <v>0.6904852941176467</v>
          </cell>
          <cell r="AO68">
            <v>3.2765404502866748E-3</v>
          </cell>
          <cell r="AP68">
            <v>9617.2298464495361</v>
          </cell>
          <cell r="AQ68">
            <v>0.83906749999999997</v>
          </cell>
          <cell r="AR68">
            <v>3.9816034138483647E-3</v>
          </cell>
          <cell r="AS68">
            <v>9529.6150333169026</v>
          </cell>
          <cell r="AT68">
            <v>0.66631830882352894</v>
          </cell>
          <cell r="AU68">
            <v>3.1618615345266406E-3</v>
          </cell>
          <cell r="AV68">
            <v>9628.1753530918468</v>
          </cell>
        </row>
        <row r="69">
          <cell r="B69">
            <v>61</v>
          </cell>
          <cell r="C69">
            <v>5.2344517349463627E-3</v>
          </cell>
          <cell r="D69">
            <v>0.79754901960784264</v>
          </cell>
          <cell r="E69">
            <v>4.1747318493910428E-3</v>
          </cell>
          <cell r="F69">
            <v>9527.921582928695</v>
          </cell>
          <cell r="G69">
            <v>0.96499999999999997</v>
          </cell>
          <cell r="H69">
            <v>5.0512459242232398E-3</v>
          </cell>
          <cell r="I69">
            <v>9418.4405512424528</v>
          </cell>
          <cell r="J69">
            <v>0.94</v>
          </cell>
          <cell r="K69">
            <v>4.9203846308495808E-3</v>
          </cell>
          <cell r="L69">
            <v>9439.6723422208233</v>
          </cell>
          <cell r="M69">
            <v>0.92500000000000004</v>
          </cell>
          <cell r="N69">
            <v>4.8418678548253855E-3</v>
          </cell>
          <cell r="O69">
            <v>9439.3195268784402</v>
          </cell>
          <cell r="P69">
            <v>0.76963480392156813</v>
          </cell>
          <cell r="Q69">
            <v>4.028616234662356E-3</v>
          </cell>
          <cell r="R69">
            <v>9541.8857965231109</v>
          </cell>
          <cell r="S69">
            <v>0.74969607843137198</v>
          </cell>
          <cell r="T69">
            <v>3.9242479384275792E-3</v>
          </cell>
          <cell r="U69">
            <v>9557.9425138235347</v>
          </cell>
          <cell r="V69">
            <v>0.73773284313725451</v>
          </cell>
          <cell r="W69">
            <v>3.8616269606867146E-3</v>
          </cell>
          <cell r="X69">
            <v>9557.8688182494752</v>
          </cell>
          <cell r="Y69">
            <v>0.90709999999999991</v>
          </cell>
          <cell r="Z69">
            <v>4.7481711687698451E-3</v>
          </cell>
          <cell r="AA69">
            <v>9456.5921339747238</v>
          </cell>
          <cell r="AB69">
            <v>0.892625</v>
          </cell>
          <cell r="AC69">
            <v>4.6724024799064973E-3</v>
          </cell>
          <cell r="AD69">
            <v>9456.2508681999298</v>
          </cell>
          <cell r="AE69">
            <v>0.86949999999999994</v>
          </cell>
          <cell r="AF69">
            <v>4.551355783535862E-3</v>
          </cell>
          <cell r="AG69">
            <v>9475.9645515438733</v>
          </cell>
          <cell r="AH69">
            <v>0.72345671568627401</v>
          </cell>
          <cell r="AI69">
            <v>3.7868992605826143E-3</v>
          </cell>
          <cell r="AJ69">
            <v>9570.8951204426339</v>
          </cell>
          <cell r="AK69">
            <v>0.71191219362745051</v>
          </cell>
          <cell r="AL69">
            <v>3.7264700170626794E-3</v>
          </cell>
          <cell r="AM69">
            <v>9570.8237849668913</v>
          </cell>
          <cell r="AN69">
            <v>0.69346887254901912</v>
          </cell>
          <cell r="AO69">
            <v>3.6299293430455113E-3</v>
          </cell>
          <cell r="AP69">
            <v>9585.7186038379405</v>
          </cell>
          <cell r="AQ69">
            <v>0.83906749999999997</v>
          </cell>
          <cell r="AR69">
            <v>4.3920583311121073E-3</v>
          </cell>
          <cell r="AS69">
            <v>9491.6718855675881</v>
          </cell>
          <cell r="AT69">
            <v>0.66919746200980346</v>
          </cell>
          <cell r="AU69">
            <v>3.5028818160389185E-3</v>
          </cell>
          <cell r="AV69">
            <v>9597.7323957952285</v>
          </cell>
        </row>
        <row r="70">
          <cell r="B70">
            <v>62</v>
          </cell>
          <cell r="C70">
            <v>5.7210932784130964E-3</v>
          </cell>
          <cell r="D70">
            <v>0.80098039215686223</v>
          </cell>
          <cell r="E70">
            <v>4.5824835377093103E-3</v>
          </cell>
          <cell r="F70">
            <v>9488.1450652379426</v>
          </cell>
          <cell r="G70">
            <v>0.96499999999999997</v>
          </cell>
          <cell r="H70">
            <v>5.5208550136686381E-3</v>
          </cell>
          <cell r="I70">
            <v>9370.8656917954504</v>
          </cell>
          <cell r="J70">
            <v>0.94</v>
          </cell>
          <cell r="K70">
            <v>5.3778276817083104E-3</v>
          </cell>
          <cell r="L70">
            <v>9393.2255235079047</v>
          </cell>
          <cell r="M70">
            <v>0.92500000000000004</v>
          </cell>
          <cell r="N70">
            <v>5.2920112825321141E-3</v>
          </cell>
          <cell r="O70">
            <v>9393.6155890898208</v>
          </cell>
          <cell r="P70">
            <v>0.77294607843137197</v>
          </cell>
          <cell r="Q70">
            <v>4.4220966138894839E-3</v>
          </cell>
          <cell r="R70">
            <v>9503.4452004939449</v>
          </cell>
          <cell r="S70">
            <v>0.75292156862745041</v>
          </cell>
          <cell r="T70">
            <v>4.3075345254467512E-3</v>
          </cell>
          <cell r="U70">
            <v>9520.434777618053</v>
          </cell>
          <cell r="V70">
            <v>0.74090686274509765</v>
          </cell>
          <cell r="W70">
            <v>4.2387972723811123E-3</v>
          </cell>
          <cell r="X70">
            <v>9520.9598943342171</v>
          </cell>
          <cell r="Y70">
            <v>0.90709999999999991</v>
          </cell>
          <cell r="Z70">
            <v>5.189603712848519E-3</v>
          </cell>
          <cell r="AA70">
            <v>9411.6906158493694</v>
          </cell>
          <cell r="AB70">
            <v>0.892625</v>
          </cell>
          <cell r="AC70">
            <v>5.1067908876434899E-3</v>
          </cell>
          <cell r="AD70">
            <v>9412.0674581927342</v>
          </cell>
          <cell r="AE70">
            <v>0.86949999999999994</v>
          </cell>
          <cell r="AF70">
            <v>4.9744906055801874E-3</v>
          </cell>
          <cell r="AG70">
            <v>9432.8360654776243</v>
          </cell>
          <cell r="AH70">
            <v>0.72656931372548961</v>
          </cell>
          <cell r="AI70">
            <v>4.1567708170561152E-3</v>
          </cell>
          <cell r="AJ70">
            <v>9534.6511047879158</v>
          </cell>
          <cell r="AK70">
            <v>0.71497512254901907</v>
          </cell>
          <cell r="AL70">
            <v>4.0904393678477726E-3</v>
          </cell>
          <cell r="AM70">
            <v>9535.1583970936208</v>
          </cell>
          <cell r="AN70">
            <v>0.69645245098039166</v>
          </cell>
          <cell r="AO70">
            <v>3.9844694360382455E-3</v>
          </cell>
          <cell r="AP70">
            <v>9550.9231226036918</v>
          </cell>
          <cell r="AQ70">
            <v>0.83906749999999997</v>
          </cell>
          <cell r="AR70">
            <v>4.8003834343848806E-3</v>
          </cell>
          <cell r="AS70">
            <v>9449.9839089863981</v>
          </cell>
          <cell r="AT70">
            <v>0.67207661519607786</v>
          </cell>
          <cell r="AU70">
            <v>3.8450130057769063E-3</v>
          </cell>
          <cell r="AV70">
            <v>9564.11267351079</v>
          </cell>
        </row>
        <row r="71">
          <cell r="B71">
            <v>63</v>
          </cell>
          <cell r="C71">
            <v>6.2569680419994568E-3</v>
          </cell>
          <cell r="D71">
            <v>0.80441176470588183</v>
          </cell>
          <cell r="E71">
            <v>5.0331787043730895E-3</v>
          </cell>
          <cell r="F71">
            <v>9444.6657966730927</v>
          </cell>
          <cell r="G71">
            <v>0.96499999999999997</v>
          </cell>
          <cell r="H71">
            <v>6.0379741605294758E-3</v>
          </cell>
          <cell r="I71">
            <v>9319.1305009584867</v>
          </cell>
          <cell r="J71">
            <v>0.94</v>
          </cell>
          <cell r="K71">
            <v>5.8815499594794887E-3</v>
          </cell>
          <cell r="L71">
            <v>9342.7103752670537</v>
          </cell>
          <cell r="M71">
            <v>0.92500000000000004</v>
          </cell>
          <cell r="N71">
            <v>5.7876954388494974E-3</v>
          </cell>
          <cell r="O71">
            <v>9343.9044694085878</v>
          </cell>
          <cell r="P71">
            <v>0.77625735294117593</v>
          </cell>
          <cell r="Q71">
            <v>4.8570174497200311E-3</v>
          </cell>
          <cell r="R71">
            <v>9461.4200476525566</v>
          </cell>
          <cell r="S71">
            <v>0.75614705882352884</v>
          </cell>
          <cell r="T71">
            <v>4.7311879821107031E-3</v>
          </cell>
          <cell r="U71">
            <v>9479.4251761161995</v>
          </cell>
          <cell r="V71">
            <v>0.74408088235294068</v>
          </cell>
          <cell r="W71">
            <v>4.6556903015451071E-3</v>
          </cell>
          <cell r="X71">
            <v>9480.6024755036633</v>
          </cell>
          <cell r="Y71">
            <v>0.90709999999999991</v>
          </cell>
          <cell r="Z71">
            <v>5.6756957108977067E-3</v>
          </cell>
          <cell r="AA71">
            <v>9362.8476712851771</v>
          </cell>
          <cell r="AB71">
            <v>0.892625</v>
          </cell>
          <cell r="AC71">
            <v>5.5851260984897651E-3</v>
          </cell>
          <cell r="AD71">
            <v>9364.00199786335</v>
          </cell>
          <cell r="AE71">
            <v>0.86949999999999994</v>
          </cell>
          <cell r="AF71">
            <v>5.4404337125185274E-3</v>
          </cell>
          <cell r="AG71">
            <v>9385.9125110859277</v>
          </cell>
          <cell r="AH71">
            <v>0.72968191176470532</v>
          </cell>
          <cell r="AI71">
            <v>4.565596402736829E-3</v>
          </cell>
          <cell r="AJ71">
            <v>9495.0177453247215</v>
          </cell>
          <cell r="AK71">
            <v>0.71803805147058775</v>
          </cell>
          <cell r="AL71">
            <v>4.4927411409910285E-3</v>
          </cell>
          <cell r="AM71">
            <v>9496.1554098074848</v>
          </cell>
          <cell r="AN71">
            <v>0.69943602941176419</v>
          </cell>
          <cell r="AO71">
            <v>4.376348883452401E-3</v>
          </cell>
          <cell r="AP71">
            <v>9512.8677613357268</v>
          </cell>
          <cell r="AQ71">
            <v>0.83906749999999997</v>
          </cell>
          <cell r="AR71">
            <v>5.2500185325803786E-3</v>
          </cell>
          <cell r="AS71">
            <v>9404.6203627744962</v>
          </cell>
          <cell r="AT71">
            <v>0.67495576838235249</v>
          </cell>
          <cell r="AU71">
            <v>4.2231766725315673E-3</v>
          </cell>
          <cell r="AV71">
            <v>9527.3385358924261</v>
          </cell>
        </row>
        <row r="72">
          <cell r="B72">
            <v>64</v>
          </cell>
          <cell r="C72">
            <v>6.8270971460302208E-3</v>
          </cell>
          <cell r="D72">
            <v>0.80784313725490142</v>
          </cell>
          <cell r="E72">
            <v>5.5152235767930375E-3</v>
          </cell>
          <cell r="F72">
            <v>9397.1291059153555</v>
          </cell>
          <cell r="G72">
            <v>0.96499999999999997</v>
          </cell>
          <cell r="H72">
            <v>6.5881487459191626E-3</v>
          </cell>
          <cell r="I72">
            <v>9262.8618317950968</v>
          </cell>
          <cell r="J72">
            <v>0.94</v>
          </cell>
          <cell r="K72">
            <v>6.417471317268407E-3</v>
          </cell>
          <cell r="L72">
            <v>9287.7607574379726</v>
          </cell>
          <cell r="M72">
            <v>0.92500000000000004</v>
          </cell>
          <cell r="N72">
            <v>6.3150648600779546E-3</v>
          </cell>
          <cell r="O72">
            <v>9289.8247961299458</v>
          </cell>
          <cell r="P72">
            <v>0.77956862745097988</v>
          </cell>
          <cell r="Q72">
            <v>5.3221907516052816E-3</v>
          </cell>
          <cell r="R72">
            <v>9415.4657653819777</v>
          </cell>
          <cell r="S72">
            <v>0.75937254901960727</v>
          </cell>
          <cell r="T72">
            <v>5.1843101621854544E-3</v>
          </cell>
          <cell r="U72">
            <v>9434.576233645641</v>
          </cell>
          <cell r="V72">
            <v>0.74725490196078381</v>
          </cell>
          <cell r="W72">
            <v>5.1015818085335595E-3</v>
          </cell>
          <cell r="X72">
            <v>9436.4637265056572</v>
          </cell>
          <cell r="Y72">
            <v>0.90709999999999991</v>
          </cell>
          <cell r="Z72">
            <v>6.1928598211640129E-3</v>
          </cell>
          <cell r="AA72">
            <v>9309.7069969154763</v>
          </cell>
          <cell r="AB72">
            <v>0.892625</v>
          </cell>
          <cell r="AC72">
            <v>6.0940375899752259E-3</v>
          </cell>
          <cell r="AD72">
            <v>9311.7028659187727</v>
          </cell>
          <cell r="AE72">
            <v>0.86949999999999994</v>
          </cell>
          <cell r="AF72">
            <v>5.9361609684732766E-3</v>
          </cell>
          <cell r="AG72">
            <v>9334.849076237866</v>
          </cell>
          <cell r="AH72">
            <v>0.73279450980392102</v>
          </cell>
          <cell r="AI72">
            <v>5.0028593065089642E-3</v>
          </cell>
          <cell r="AJ72">
            <v>9451.6673264627443</v>
          </cell>
          <cell r="AK72">
            <v>0.72110098039215642</v>
          </cell>
          <cell r="AL72">
            <v>4.923026445234885E-3</v>
          </cell>
          <cell r="AM72">
            <v>9453.4916417165987</v>
          </cell>
          <cell r="AN72">
            <v>0.70241960784313673</v>
          </cell>
          <cell r="AO72">
            <v>4.7954869000215459E-3</v>
          </cell>
          <cell r="AP72">
            <v>9471.2361331299744</v>
          </cell>
          <cell r="AQ72">
            <v>0.83906749999999997</v>
          </cell>
          <cell r="AR72">
            <v>5.7283953345767117E-3</v>
          </cell>
          <cell r="AS72">
            <v>9355.245931578047</v>
          </cell>
          <cell r="AT72">
            <v>0.67783492156862701</v>
          </cell>
          <cell r="AU72">
            <v>4.627644858520792E-3</v>
          </cell>
          <cell r="AV72">
            <v>9487.1029020363349</v>
          </cell>
        </row>
        <row r="73">
          <cell r="B73">
            <v>65</v>
          </cell>
          <cell r="C73">
            <v>7.4616115726486125E-3</v>
          </cell>
          <cell r="D73">
            <v>0.81127450980392102</v>
          </cell>
          <cell r="E73">
            <v>6.0534152709477672E-3</v>
          </cell>
          <cell r="F73">
            <v>9345.301837916244</v>
          </cell>
          <cell r="G73">
            <v>0.96499999999999997</v>
          </cell>
          <cell r="H73">
            <v>7.2004551676059106E-3</v>
          </cell>
          <cell r="I73">
            <v>9201.8367202343325</v>
          </cell>
          <cell r="J73">
            <v>0.94</v>
          </cell>
          <cell r="K73">
            <v>7.0139148782896957E-3</v>
          </cell>
          <cell r="L73">
            <v>9228.1568191754632</v>
          </cell>
          <cell r="M73">
            <v>0.92500000000000004</v>
          </cell>
          <cell r="N73">
            <v>6.901990704699967E-3</v>
          </cell>
          <cell r="O73">
            <v>9231.1589500036243</v>
          </cell>
          <cell r="P73">
            <v>0.78287990196078372</v>
          </cell>
          <cell r="Q73">
            <v>5.8415457364645951E-3</v>
          </cell>
          <cell r="R73">
            <v>9365.354860563406</v>
          </cell>
          <cell r="S73">
            <v>0.7625980392156857</v>
          </cell>
          <cell r="T73">
            <v>5.690210354690901E-3</v>
          </cell>
          <cell r="U73">
            <v>9385.6644642016381</v>
          </cell>
          <cell r="V73">
            <v>0.75042892156862695</v>
          </cell>
          <cell r="W73">
            <v>5.5994091256266849E-3</v>
          </cell>
          <cell r="X73">
            <v>9388.3228348216289</v>
          </cell>
          <cell r="Y73">
            <v>0.90709999999999991</v>
          </cell>
          <cell r="Z73">
            <v>6.7684278575495553E-3</v>
          </cell>
          <cell r="AA73">
            <v>9252.0532865074692</v>
          </cell>
          <cell r="AB73">
            <v>0.892625</v>
          </cell>
          <cell r="AC73">
            <v>6.6604210300354677E-3</v>
          </cell>
          <cell r="AD73">
            <v>9254.9569986271836</v>
          </cell>
          <cell r="AE73">
            <v>0.86949999999999994</v>
          </cell>
          <cell r="AF73">
            <v>6.4878712624179685E-3</v>
          </cell>
          <cell r="AG73">
            <v>9279.4359095049149</v>
          </cell>
          <cell r="AH73">
            <v>0.73590710784313662</v>
          </cell>
          <cell r="AI73">
            <v>5.4910529922767189E-3</v>
          </cell>
          <cell r="AJ73">
            <v>9404.381964616523</v>
          </cell>
          <cell r="AK73">
            <v>0.72416390931372498</v>
          </cell>
          <cell r="AL73">
            <v>5.4034298062297509E-3</v>
          </cell>
          <cell r="AM73">
            <v>9406.9518523646202</v>
          </cell>
          <cell r="AN73">
            <v>0.70540318627450926</v>
          </cell>
          <cell r="AO73">
            <v>5.2634445780890835E-3</v>
          </cell>
          <cell r="AP73">
            <v>9425.8169443265397</v>
          </cell>
          <cell r="AQ73">
            <v>0.83906749999999997</v>
          </cell>
          <cell r="AR73">
            <v>6.2607957682333393E-3</v>
          </cell>
          <cell r="AS73">
            <v>9301.6553844297778</v>
          </cell>
          <cell r="AT73">
            <v>0.68071407475490142</v>
          </cell>
          <cell r="AU73">
            <v>5.0792240178559652E-3</v>
          </cell>
          <cell r="AV73">
            <v>9443.1999590694686</v>
          </cell>
        </row>
        <row r="74">
          <cell r="B74">
            <v>66</v>
          </cell>
          <cell r="C74">
            <v>8.2804821817318436E-3</v>
          </cell>
          <cell r="D74">
            <v>0.81470588235294061</v>
          </cell>
          <cell r="E74">
            <v>6.7461575421756447E-3</v>
          </cell>
          <cell r="F74">
            <v>9288.7308450589862</v>
          </cell>
          <cell r="G74">
            <v>0.96499999999999997</v>
          </cell>
          <cell r="H74">
            <v>7.9906653053712293E-3</v>
          </cell>
          <cell r="I74">
            <v>9135.5793074706544</v>
          </cell>
          <cell r="J74">
            <v>0.94</v>
          </cell>
          <cell r="K74">
            <v>7.7836532508279328E-3</v>
          </cell>
          <cell r="L74">
            <v>9163.4313127622572</v>
          </cell>
          <cell r="M74">
            <v>0.92500000000000004</v>
          </cell>
          <cell r="N74">
            <v>7.659446018101956E-3</v>
          </cell>
          <cell r="O74">
            <v>9167.445576737091</v>
          </cell>
          <cell r="P74">
            <v>0.78619117647058767</v>
          </cell>
          <cell r="Q74">
            <v>6.5100420281994963E-3</v>
          </cell>
          <cell r="R74">
            <v>9310.6467118072051</v>
          </cell>
          <cell r="S74">
            <v>0.76582352941176413</v>
          </cell>
          <cell r="T74">
            <v>6.3413880896451055E-3</v>
          </cell>
          <cell r="U74">
            <v>9332.2580590817834</v>
          </cell>
          <cell r="V74">
            <v>0.75360294117647009</v>
          </cell>
          <cell r="W74">
            <v>6.2401957265124713E-3</v>
          </cell>
          <cell r="X74">
            <v>9335.7537742659988</v>
          </cell>
          <cell r="Y74">
            <v>0.90709999999999991</v>
          </cell>
          <cell r="Z74">
            <v>7.5112253870489544E-3</v>
          </cell>
          <cell r="AA74">
            <v>9189.4314313035393</v>
          </cell>
          <cell r="AB74">
            <v>0.892625</v>
          </cell>
          <cell r="AC74">
            <v>7.3913654074683867E-3</v>
          </cell>
          <cell r="AD74">
            <v>9193.3150884014522</v>
          </cell>
          <cell r="AE74">
            <v>0.86949999999999994</v>
          </cell>
          <cell r="AF74">
            <v>7.1998792570158376E-3</v>
          </cell>
          <cell r="AG74">
            <v>9219.2321239361881</v>
          </cell>
          <cell r="AH74">
            <v>0.73901970588235233</v>
          </cell>
          <cell r="AI74">
            <v>6.119439506507526E-3</v>
          </cell>
          <cell r="AJ74">
            <v>9352.7420048892018</v>
          </cell>
          <cell r="AK74">
            <v>0.72722683823529366</v>
          </cell>
          <cell r="AL74">
            <v>6.0217888760845349E-3</v>
          </cell>
          <cell r="AM74">
            <v>9356.1220483397847</v>
          </cell>
          <cell r="AN74">
            <v>0.7083867647058818</v>
          </cell>
          <cell r="AO74">
            <v>5.8657839829217226E-3</v>
          </cell>
          <cell r="AP74">
            <v>9376.2046792368637</v>
          </cell>
          <cell r="AQ74">
            <v>0.83906749999999997</v>
          </cell>
          <cell r="AR74">
            <v>6.9478834830202837E-3</v>
          </cell>
          <cell r="AS74">
            <v>9243.4196197613746</v>
          </cell>
          <cell r="AT74">
            <v>0.68359322794117594</v>
          </cell>
          <cell r="AU74">
            <v>5.6604815435194623E-3</v>
          </cell>
          <cell r="AV74">
            <v>9395.2358310319469</v>
          </cell>
        </row>
        <row r="75">
          <cell r="B75">
            <v>67</v>
          </cell>
          <cell r="C75">
            <v>9.1655329161125457E-3</v>
          </cell>
          <cell r="D75">
            <v>0.81813725490196021</v>
          </cell>
          <cell r="E75">
            <v>7.4986639397018762E-3</v>
          </cell>
          <cell r="F75">
            <v>9226.0676034113512</v>
          </cell>
          <cell r="G75">
            <v>0.96499999999999997</v>
          </cell>
          <cell r="H75">
            <v>8.8447392640486067E-3</v>
          </cell>
          <cell r="I75">
            <v>9062.5799508539822</v>
          </cell>
          <cell r="J75">
            <v>0.94</v>
          </cell>
          <cell r="K75">
            <v>8.6156009411457925E-3</v>
          </cell>
          <cell r="L75">
            <v>9092.1063408359369</v>
          </cell>
          <cell r="M75">
            <v>0.92500000000000004</v>
          </cell>
          <cell r="N75">
            <v>8.4781179474041051E-3</v>
          </cell>
          <cell r="O75">
            <v>9097.2280222181853</v>
          </cell>
          <cell r="P75">
            <v>0.78950245098039162</v>
          </cell>
          <cell r="Q75">
            <v>7.2362107018123113E-3</v>
          </cell>
          <cell r="R75">
            <v>9250.0340104036222</v>
          </cell>
          <cell r="S75">
            <v>0.76904901960784255</v>
          </cell>
          <cell r="T75">
            <v>7.0487441033197634E-3</v>
          </cell>
          <cell r="U75">
            <v>9273.0785889764265</v>
          </cell>
          <cell r="V75">
            <v>0.75677696078431322</v>
          </cell>
          <cell r="W75">
            <v>6.936264144224236E-3</v>
          </cell>
          <cell r="X75">
            <v>9277.4968434600523</v>
          </cell>
          <cell r="Y75">
            <v>0.90709999999999991</v>
          </cell>
          <cell r="Z75">
            <v>8.314054908205689E-3</v>
          </cell>
          <cell r="AA75">
            <v>9120.4075406441862</v>
          </cell>
          <cell r="AB75">
            <v>0.892625</v>
          </cell>
          <cell r="AC75">
            <v>8.1813838192449605E-3</v>
          </cell>
          <cell r="AD75">
            <v>9125.3639372770849</v>
          </cell>
          <cell r="AE75">
            <v>0.86949999999999994</v>
          </cell>
          <cell r="AF75">
            <v>7.9694308705598581E-3</v>
          </cell>
          <cell r="AG75">
            <v>9152.8547658014468</v>
          </cell>
          <cell r="AH75">
            <v>0.74213230392156804</v>
          </cell>
          <cell r="AI75">
            <v>6.8020380597035718E-3</v>
          </cell>
          <cell r="AJ75">
            <v>9295.5084659703098</v>
          </cell>
          <cell r="AK75">
            <v>0.73028976715686234</v>
          </cell>
          <cell r="AL75">
            <v>6.6934948991763882E-3</v>
          </cell>
          <cell r="AM75">
            <v>9299.7814566658035</v>
          </cell>
          <cell r="AN75">
            <v>0.71137034313725445</v>
          </cell>
          <cell r="AO75">
            <v>6.5200882955707817E-3</v>
          </cell>
          <cell r="AP75">
            <v>9321.2058880088007</v>
          </cell>
          <cell r="AQ75">
            <v>0.83906749999999997</v>
          </cell>
          <cell r="AR75">
            <v>7.6905007900902635E-3</v>
          </cell>
          <cell r="AS75">
            <v>9179.1974172586088</v>
          </cell>
          <cell r="AT75">
            <v>0.68647238112745046</v>
          </cell>
          <cell r="AU75">
            <v>6.2918852052258039E-3</v>
          </cell>
          <cell r="AV75">
            <v>9342.0542720133781</v>
          </cell>
        </row>
        <row r="76">
          <cell r="B76">
            <v>68</v>
          </cell>
          <cell r="C76">
            <v>1.0118470232419739E-2</v>
          </cell>
          <cell r="D76">
            <v>0.8215686274509798</v>
          </cell>
          <cell r="E76">
            <v>8.3130177007526822E-3</v>
          </cell>
          <cell r="F76">
            <v>9156.8844229683982</v>
          </cell>
          <cell r="G76">
            <v>0.96499999999999997</v>
          </cell>
          <cell r="H76">
            <v>9.7643237742850476E-3</v>
          </cell>
          <cell r="I76">
            <v>8982.4237941290849</v>
          </cell>
          <cell r="J76">
            <v>0.94</v>
          </cell>
          <cell r="K76">
            <v>9.5113620184745541E-3</v>
          </cell>
          <cell r="L76">
            <v>9013.7723808888331</v>
          </cell>
          <cell r="M76">
            <v>0.92500000000000004</v>
          </cell>
          <cell r="N76">
            <v>9.3595849649882584E-3</v>
          </cell>
          <cell r="O76">
            <v>9020.1006500513904</v>
          </cell>
          <cell r="P76">
            <v>0.79281372549019546</v>
          </cell>
          <cell r="Q76">
            <v>8.0220620812263364E-3</v>
          </cell>
          <cell r="R76">
            <v>9183.0988153054113</v>
          </cell>
          <cell r="S76">
            <v>0.77227450980392098</v>
          </cell>
          <cell r="T76">
            <v>7.8142366387075196E-3</v>
          </cell>
          <cell r="U76">
            <v>9207.7150309527588</v>
          </cell>
          <cell r="V76">
            <v>0.75995098039215636</v>
          </cell>
          <cell r="W76">
            <v>7.6895413731962311E-3</v>
          </cell>
          <cell r="X76">
            <v>9213.1456747566062</v>
          </cell>
          <cell r="Y76">
            <v>0.90709999999999991</v>
          </cell>
          <cell r="Z76">
            <v>9.1784643478279443E-3</v>
          </cell>
          <cell r="AA76">
            <v>9044.5799715660578</v>
          </cell>
          <cell r="AB76">
            <v>0.892625</v>
          </cell>
          <cell r="AC76">
            <v>9.0319994912136693E-3</v>
          </cell>
          <cell r="AD76">
            <v>9050.7058324159243</v>
          </cell>
          <cell r="AE76">
            <v>0.86949999999999994</v>
          </cell>
          <cell r="AF76">
            <v>8.7980098670889621E-3</v>
          </cell>
          <cell r="AG76">
            <v>9079.911722477118</v>
          </cell>
          <cell r="AH76">
            <v>0.74524490196078375</v>
          </cell>
          <cell r="AI76">
            <v>7.5407383563527572E-3</v>
          </cell>
          <cell r="AJ76">
            <v>9232.2800636004831</v>
          </cell>
          <cell r="AK76">
            <v>0.73335269607843079</v>
          </cell>
          <cell r="AL76">
            <v>7.4204074251343621E-3</v>
          </cell>
          <cell r="AM76">
            <v>9237.5334169221551</v>
          </cell>
          <cell r="AN76">
            <v>0.71435392156862698</v>
          </cell>
          <cell r="AO76">
            <v>7.2281688908044572E-3</v>
          </cell>
          <cell r="AP76">
            <v>9260.430802597788</v>
          </cell>
          <cell r="AQ76">
            <v>0.83906749999999997</v>
          </cell>
          <cell r="AR76">
            <v>8.4900795217408495E-3</v>
          </cell>
          <cell r="AS76">
            <v>9108.6047922687867</v>
          </cell>
          <cell r="AT76">
            <v>0.68935153431372498</v>
          </cell>
          <cell r="AU76">
            <v>6.9751829796263001E-3</v>
          </cell>
          <cell r="AV76">
            <v>9283.2751389528803</v>
          </cell>
        </row>
        <row r="77">
          <cell r="B77">
            <v>69</v>
          </cell>
          <cell r="C77">
            <v>1.1197798030464959E-2</v>
          </cell>
          <cell r="D77">
            <v>0.8249999999999994</v>
          </cell>
          <cell r="E77">
            <v>9.2381833751335844E-3</v>
          </cell>
          <cell r="F77">
            <v>9080.7630806765155</v>
          </cell>
          <cell r="G77">
            <v>0.96499999999999997</v>
          </cell>
          <cell r="H77">
            <v>1.0805875099398685E-2</v>
          </cell>
          <cell r="I77">
            <v>8894.7164999253673</v>
          </cell>
          <cell r="J77">
            <v>0.94</v>
          </cell>
          <cell r="K77">
            <v>1.052593014863706E-2</v>
          </cell>
          <cell r="L77">
            <v>8928.0391286220711</v>
          </cell>
          <cell r="M77">
            <v>0.92500000000000004</v>
          </cell>
          <cell r="N77">
            <v>1.0357963178180087E-2</v>
          </cell>
          <cell r="O77">
            <v>8935.6762516244889</v>
          </cell>
          <cell r="P77">
            <v>0.79612499999999942</v>
          </cell>
          <cell r="Q77">
            <v>8.914846957003909E-3</v>
          </cell>
          <cell r="R77">
            <v>9109.4314265109952</v>
          </cell>
          <cell r="S77">
            <v>0.77549999999999941</v>
          </cell>
          <cell r="T77">
            <v>8.6838923726255696E-3</v>
          </cell>
          <cell r="U77">
            <v>9135.7637667991094</v>
          </cell>
          <cell r="V77">
            <v>0.7631249999999995</v>
          </cell>
          <cell r="W77">
            <v>8.5453196219985664E-3</v>
          </cell>
          <cell r="X77">
            <v>9142.3008099132821</v>
          </cell>
          <cell r="Y77">
            <v>0.90709999999999991</v>
          </cell>
          <cell r="Z77">
            <v>1.0157522593434764E-2</v>
          </cell>
          <cell r="AA77">
            <v>8961.5646167559589</v>
          </cell>
          <cell r="AB77">
            <v>0.892625</v>
          </cell>
          <cell r="AC77">
            <v>9.9954344669437832E-3</v>
          </cell>
          <cell r="AD77">
            <v>8968.9598619424196</v>
          </cell>
          <cell r="AE77">
            <v>0.86949999999999994</v>
          </cell>
          <cell r="AF77">
            <v>9.7364853874892816E-3</v>
          </cell>
          <cell r="AG77">
            <v>9000.0265695504677</v>
          </cell>
          <cell r="AH77">
            <v>0.74835749999999945</v>
          </cell>
          <cell r="AI77">
            <v>8.3799561395836736E-3</v>
          </cell>
          <cell r="AJ77">
            <v>9162.6618552083</v>
          </cell>
          <cell r="AK77">
            <v>0.73641562499999946</v>
          </cell>
          <cell r="AL77">
            <v>8.2462334352286157E-3</v>
          </cell>
          <cell r="AM77">
            <v>9168.9871553652993</v>
          </cell>
          <cell r="AN77">
            <v>0.71733749999999952</v>
          </cell>
          <cell r="AO77">
            <v>8.0326004446786524E-3</v>
          </cell>
          <cell r="AP77">
            <v>9193.4948447550032</v>
          </cell>
          <cell r="AQ77">
            <v>0.83906749999999997</v>
          </cell>
          <cell r="AR77">
            <v>9.3957083989271561E-3</v>
          </cell>
          <cell r="AS77">
            <v>9031.2720132503146</v>
          </cell>
          <cell r="AT77">
            <v>0.6922306874999995</v>
          </cell>
          <cell r="AU77">
            <v>7.7514594291148986E-3</v>
          </cell>
          <cell r="AV77">
            <v>9218.5225962084678</v>
          </cell>
        </row>
        <row r="78">
          <cell r="B78">
            <v>70</v>
          </cell>
          <cell r="C78">
            <v>1.2422386209433478E-2</v>
          </cell>
          <cell r="D78">
            <v>0.828431372549019</v>
          </cell>
          <cell r="E78">
            <v>1.0291094457814981E-2</v>
          </cell>
          <cell r="F78">
            <v>8996.8733261510824</v>
          </cell>
          <cell r="G78">
            <v>0.96499999999999997</v>
          </cell>
          <cell r="H78">
            <v>1.1987602692103305E-2</v>
          </cell>
          <cell r="I78">
            <v>8798.6013043826133</v>
          </cell>
          <cell r="J78">
            <v>0.95</v>
          </cell>
          <cell r="K78">
            <v>1.1801266898961804E-2</v>
          </cell>
          <cell r="L78">
            <v>8834.0632123898977</v>
          </cell>
          <cell r="M78">
            <v>0.92500000000000004</v>
          </cell>
          <cell r="N78">
            <v>1.1490707243725968E-2</v>
          </cell>
          <cell r="O78">
            <v>8843.120846038024</v>
          </cell>
          <cell r="P78">
            <v>0.79943627450980326</v>
          </cell>
          <cell r="Q78">
            <v>9.9309061517914559E-3</v>
          </cell>
          <cell r="R78">
            <v>9028.2222394783275</v>
          </cell>
          <cell r="S78">
            <v>0.78700980392156805</v>
          </cell>
          <cell r="T78">
            <v>9.7765397349242333E-3</v>
          </cell>
          <cell r="U78">
            <v>9056.4297775064933</v>
          </cell>
          <cell r="V78">
            <v>0.76629901960784264</v>
          </cell>
          <cell r="W78">
            <v>9.5192623734788595E-3</v>
          </cell>
          <cell r="X78">
            <v>9064.1769274121161</v>
          </cell>
          <cell r="Y78">
            <v>0.91674999999999995</v>
          </cell>
          <cell r="Z78">
            <v>1.138822255749814E-2</v>
          </cell>
          <cell r="AA78">
            <v>8870.5373216887347</v>
          </cell>
          <cell r="AB78">
            <v>0.892625</v>
          </cell>
          <cell r="AC78">
            <v>1.1088532490195558E-2</v>
          </cell>
          <cell r="AD78">
            <v>8879.3112114057258</v>
          </cell>
          <cell r="AE78">
            <v>0.87875000000000003</v>
          </cell>
          <cell r="AF78">
            <v>1.091617188153967E-2</v>
          </cell>
          <cell r="AG78">
            <v>8912.3979423690234</v>
          </cell>
          <cell r="AH78">
            <v>0.75946446078431307</v>
          </cell>
          <cell r="AI78">
            <v>9.434360844201883E-3</v>
          </cell>
          <cell r="AJ78">
            <v>9085.8791507398182</v>
          </cell>
          <cell r="AK78">
            <v>0.73947855392156803</v>
          </cell>
          <cell r="AL78">
            <v>9.1860881904070966E-3</v>
          </cell>
          <cell r="AM78">
            <v>9093.3775469175453</v>
          </cell>
          <cell r="AN78">
            <v>0.72798406862745046</v>
          </cell>
          <cell r="AO78">
            <v>9.0432992548049162E-3</v>
          </cell>
          <cell r="AP78">
            <v>9119.6471739768731</v>
          </cell>
          <cell r="AQ78">
            <v>0.84799374999999999</v>
          </cell>
          <cell r="AR78">
            <v>1.053410586568578E-2</v>
          </cell>
          <cell r="AS78">
            <v>8946.416814942424</v>
          </cell>
          <cell r="AT78">
            <v>0.70250462622548959</v>
          </cell>
          <cell r="AU78">
            <v>8.7267837808867425E-3</v>
          </cell>
          <cell r="AV78">
            <v>9147.0655923075792</v>
          </cell>
        </row>
        <row r="79">
          <cell r="B79">
            <v>71</v>
          </cell>
          <cell r="C79">
            <v>1.3832309405714458E-2</v>
          </cell>
          <cell r="D79">
            <v>0.83186274509803859</v>
          </cell>
          <cell r="E79">
            <v>1.1506582873283048E-2</v>
          </cell>
          <cell r="F79">
            <v>8904.2856529266664</v>
          </cell>
          <cell r="G79">
            <v>0.96499999999999997</v>
          </cell>
          <cell r="H79">
            <v>1.3348178576514451E-2</v>
          </cell>
          <cell r="I79">
            <v>8693.1271676994529</v>
          </cell>
          <cell r="J79">
            <v>0.95</v>
          </cell>
          <cell r="K79">
            <v>1.3140693935428735E-2</v>
          </cell>
          <cell r="L79">
            <v>8729.8100746181844</v>
          </cell>
          <cell r="M79">
            <v>0.92500000000000004</v>
          </cell>
          <cell r="N79">
            <v>1.2794886200285875E-2</v>
          </cell>
          <cell r="O79">
            <v>8741.5071332753105</v>
          </cell>
          <cell r="P79">
            <v>0.80274754901960721</v>
          </cell>
          <cell r="Q79">
            <v>1.110385247271814E-2</v>
          </cell>
          <cell r="R79">
            <v>8938.563811700551</v>
          </cell>
          <cell r="S79">
            <v>0.7902696078431366</v>
          </cell>
          <cell r="T79">
            <v>1.0931253729618895E-2</v>
          </cell>
          <cell r="U79">
            <v>8967.8892319301503</v>
          </cell>
          <cell r="V79">
            <v>0.76947303921568577</v>
          </cell>
          <cell r="W79">
            <v>1.064358915778682E-2</v>
          </cell>
          <cell r="X79">
            <v>8977.8926490404465</v>
          </cell>
          <cell r="Y79">
            <v>0.91674999999999995</v>
          </cell>
          <cell r="Z79">
            <v>1.2680769647688729E-2</v>
          </cell>
          <cell r="AA79">
            <v>8769.5176684647504</v>
          </cell>
          <cell r="AB79">
            <v>0.892625</v>
          </cell>
          <cell r="AC79">
            <v>1.2347065183275868E-2</v>
          </cell>
          <cell r="AD79">
            <v>8780.8526805474958</v>
          </cell>
          <cell r="AE79">
            <v>0.87875000000000003</v>
          </cell>
          <cell r="AF79">
            <v>1.215514189027158E-2</v>
          </cell>
          <cell r="AG79">
            <v>8815.1086745534431</v>
          </cell>
          <cell r="AH79">
            <v>0.76261017156862676</v>
          </cell>
          <cell r="AI79">
            <v>1.0548659849082232E-2</v>
          </cell>
          <cell r="AJ79">
            <v>9000.1596882449285</v>
          </cell>
          <cell r="AK79">
            <v>0.7425414828431367</v>
          </cell>
          <cell r="AL79">
            <v>1.027106353726428E-2</v>
          </cell>
          <cell r="AM79">
            <v>9009.8449788228936</v>
          </cell>
          <cell r="AN79">
            <v>0.73099938725490143</v>
          </cell>
          <cell r="AO79">
            <v>1.0111409699897479E-2</v>
          </cell>
          <cell r="AP79">
            <v>9037.1754754843641</v>
          </cell>
          <cell r="AQ79">
            <v>0.84799374999999999</v>
          </cell>
          <cell r="AR79">
            <v>1.1729711924112074E-2</v>
          </cell>
          <cell r="AS79">
            <v>8852.1743130952691</v>
          </cell>
          <cell r="AT79">
            <v>0.70541440870097982</v>
          </cell>
          <cell r="AU79">
            <v>9.7575103604010654E-3</v>
          </cell>
          <cell r="AV79">
            <v>9067.2411286539227</v>
          </cell>
        </row>
        <row r="80">
          <cell r="B80">
            <v>72</v>
          </cell>
          <cell r="C80">
            <v>1.5466509943090461E-2</v>
          </cell>
          <cell r="D80">
            <v>0.83529411764705819</v>
          </cell>
          <cell r="E80">
            <v>1.2919084775993199E-2</v>
          </cell>
          <cell r="F80">
            <v>8801.8277521338805</v>
          </cell>
          <cell r="G80">
            <v>0.96499999999999997</v>
          </cell>
          <cell r="H80">
            <v>1.4925182095082295E-2</v>
          </cell>
          <cell r="I80">
            <v>8577.0897538766512</v>
          </cell>
          <cell r="J80">
            <v>0.95</v>
          </cell>
          <cell r="K80">
            <v>1.4693184445935937E-2</v>
          </cell>
          <cell r="L80">
            <v>8615.0943123132056</v>
          </cell>
          <cell r="M80">
            <v>0.92500000000000004</v>
          </cell>
          <cell r="N80">
            <v>1.4306521697358677E-2</v>
          </cell>
          <cell r="O80">
            <v>8629.6605442860655</v>
          </cell>
          <cell r="P80">
            <v>0.80605882352941116</v>
          </cell>
          <cell r="Q80">
            <v>1.2466916808833437E-2</v>
          </cell>
          <cell r="R80">
            <v>8839.3113178174499</v>
          </cell>
          <cell r="S80">
            <v>0.79352941176470526</v>
          </cell>
          <cell r="T80">
            <v>1.2273130537193538E-2</v>
          </cell>
          <cell r="U80">
            <v>8869.8589593168053</v>
          </cell>
          <cell r="V80">
            <v>0.77264705882352891</v>
          </cell>
          <cell r="W80">
            <v>1.1950153417793711E-2</v>
          </cell>
          <cell r="X80">
            <v>8882.3356481813462</v>
          </cell>
          <cell r="Y80">
            <v>0.91674999999999995</v>
          </cell>
          <cell r="Z80">
            <v>1.4178922990328181E-2</v>
          </cell>
          <cell r="AA80">
            <v>8658.3134349896118</v>
          </cell>
          <cell r="AB80">
            <v>0.892625</v>
          </cell>
          <cell r="AC80">
            <v>1.3805793437951124E-2</v>
          </cell>
          <cell r="AD80">
            <v>8672.4349201360328</v>
          </cell>
          <cell r="AE80">
            <v>0.87875000000000003</v>
          </cell>
          <cell r="AF80">
            <v>1.3591195612490744E-2</v>
          </cell>
          <cell r="AG80">
            <v>8707.9597778360821</v>
          </cell>
          <cell r="AH80">
            <v>0.76575588235294056</v>
          </cell>
          <cell r="AI80">
            <v>1.1843570968391766E-2</v>
          </cell>
          <cell r="AJ80">
            <v>8905.2200651062103</v>
          </cell>
          <cell r="AK80">
            <v>0.74560441176470538</v>
          </cell>
          <cell r="AL80">
            <v>1.153189804817093E-2</v>
          </cell>
          <cell r="AM80">
            <v>8917.3042885845025</v>
          </cell>
          <cell r="AN80">
            <v>0.7340147058823524</v>
          </cell>
          <cell r="AO80">
            <v>1.1352645746904024E-2</v>
          </cell>
          <cell r="AP80">
            <v>8945.7968917218768</v>
          </cell>
          <cell r="AQ80">
            <v>0.84799374999999999</v>
          </cell>
          <cell r="AR80">
            <v>1.3115503766053567E-2</v>
          </cell>
          <cell r="AS80">
            <v>8748.3408585006364</v>
          </cell>
          <cell r="AT80">
            <v>0.70832419117647005</v>
          </cell>
          <cell r="AU80">
            <v>1.0955303145762383E-2</v>
          </cell>
          <cell r="AV80">
            <v>8978.7674294008266</v>
          </cell>
        </row>
        <row r="81">
          <cell r="B81">
            <v>73</v>
          </cell>
          <cell r="C81">
            <v>1.7362243911543243E-2</v>
          </cell>
          <cell r="D81">
            <v>0.83872549019607778</v>
          </cell>
          <cell r="E81">
            <v>1.4562156535612974E-2</v>
          </cell>
          <cell r="F81">
            <v>8688.1161932203722</v>
          </cell>
          <cell r="G81">
            <v>0.96499999999999997</v>
          </cell>
          <cell r="H81">
            <v>1.6754565374639228E-2</v>
          </cell>
          <cell r="I81">
            <v>8449.0751274541781</v>
          </cell>
          <cell r="J81">
            <v>0.95</v>
          </cell>
          <cell r="K81">
            <v>1.649413171596608E-2</v>
          </cell>
          <cell r="L81">
            <v>8488.5111425632549</v>
          </cell>
          <cell r="M81">
            <v>0.92500000000000004</v>
          </cell>
          <cell r="N81">
            <v>1.6060075618177502E-2</v>
          </cell>
          <cell r="O81">
            <v>8506.2001184683959</v>
          </cell>
          <cell r="P81">
            <v>0.809370098039215</v>
          </cell>
          <cell r="Q81">
            <v>1.4052481056866519E-2</v>
          </cell>
          <cell r="R81">
            <v>8729.1123589708404</v>
          </cell>
          <cell r="S81">
            <v>0.79678921568627381</v>
          </cell>
          <cell r="T81">
            <v>1.3834048708832323E-2</v>
          </cell>
          <cell r="U81">
            <v>8760.9980224626142</v>
          </cell>
          <cell r="V81">
            <v>0.77582107843137194</v>
          </cell>
          <cell r="W81">
            <v>1.3469994795441999E-2</v>
          </cell>
          <cell r="X81">
            <v>8776.1903744772408</v>
          </cell>
          <cell r="Y81">
            <v>0.91674999999999995</v>
          </cell>
          <cell r="Z81">
            <v>1.5916837105907269E-2</v>
          </cell>
          <cell r="AA81">
            <v>8535.5478755687709</v>
          </cell>
          <cell r="AB81">
            <v>0.892625</v>
          </cell>
          <cell r="AC81">
            <v>1.5497972971541287E-2</v>
          </cell>
          <cell r="AD81">
            <v>8552.7050750245617</v>
          </cell>
          <cell r="AE81">
            <v>0.87875000000000003</v>
          </cell>
          <cell r="AF81">
            <v>1.5257071837268625E-2</v>
          </cell>
          <cell r="AG81">
            <v>8589.6081931098106</v>
          </cell>
          <cell r="AH81">
            <v>0.76890159313725426</v>
          </cell>
          <cell r="AI81">
            <v>1.3349857004023193E-2</v>
          </cell>
          <cell r="AJ81">
            <v>8799.7504592759797</v>
          </cell>
          <cell r="AK81">
            <v>0.74866734068627394</v>
          </cell>
          <cell r="AL81">
            <v>1.299854497760153E-2</v>
          </cell>
          <cell r="AM81">
            <v>8814.4708446640288</v>
          </cell>
          <cell r="AN81">
            <v>0.73703002450980326</v>
          </cell>
          <cell r="AO81">
            <v>1.2796495055669899E-2</v>
          </cell>
          <cell r="AP81">
            <v>8844.2384286864035</v>
          </cell>
          <cell r="AQ81">
            <v>0.84799374999999999</v>
          </cell>
          <cell r="AR81">
            <v>1.4723074322964222E-2</v>
          </cell>
          <cell r="AS81">
            <v>8633.6019610242511</v>
          </cell>
          <cell r="AT81">
            <v>0.71123397365196017</v>
          </cell>
          <cell r="AU81">
            <v>1.2348617728721452E-2</v>
          </cell>
          <cell r="AV81">
            <v>8880.4023103364416</v>
          </cell>
        </row>
        <row r="82">
          <cell r="B82">
            <v>74</v>
          </cell>
          <cell r="C82">
            <v>1.9628126468647908E-2</v>
          </cell>
          <cell r="D82">
            <v>0.84215686274509738</v>
          </cell>
          <cell r="E82">
            <v>1.6529961408400528E-2</v>
          </cell>
          <cell r="F82">
            <v>8561.5984852151032</v>
          </cell>
          <cell r="G82">
            <v>0.96499999999999997</v>
          </cell>
          <cell r="H82">
            <v>1.8941142042245229E-2</v>
          </cell>
          <cell r="I82">
            <v>8307.5145458760089</v>
          </cell>
          <cell r="J82">
            <v>0.95</v>
          </cell>
          <cell r="K82">
            <v>1.8646720145215512E-2</v>
          </cell>
          <cell r="L82">
            <v>8348.5005217053713</v>
          </cell>
          <cell r="M82">
            <v>0.92500000000000004</v>
          </cell>
          <cell r="N82">
            <v>1.8156016983499317E-2</v>
          </cell>
          <cell r="O82">
            <v>8369.5899013424441</v>
          </cell>
          <cell r="P82">
            <v>0.81268137254901895</v>
          </cell>
          <cell r="Q82">
            <v>1.5951412759106512E-2</v>
          </cell>
          <cell r="R82">
            <v>8606.4466729031428</v>
          </cell>
          <cell r="S82">
            <v>0.80004901960784247</v>
          </cell>
          <cell r="T82">
            <v>1.5703463337980502E-2</v>
          </cell>
          <cell r="U82">
            <v>8639.7979490818834</v>
          </cell>
          <cell r="V82">
            <v>0.77899509803921507</v>
          </cell>
          <cell r="W82">
            <v>1.5290214302770489E-2</v>
          </cell>
          <cell r="X82">
            <v>8657.9751358092235</v>
          </cell>
          <cell r="Y82">
            <v>0.91674999999999995</v>
          </cell>
          <cell r="Z82">
            <v>1.7994084940132968E-2</v>
          </cell>
          <cell r="AA82">
            <v>8399.6889504236697</v>
          </cell>
          <cell r="AB82">
            <v>0.892625</v>
          </cell>
          <cell r="AC82">
            <v>1.752055638907684E-2</v>
          </cell>
          <cell r="AD82">
            <v>8420.1554829382676</v>
          </cell>
          <cell r="AE82">
            <v>0.87875000000000003</v>
          </cell>
          <cell r="AF82">
            <v>1.724821613432435E-2</v>
          </cell>
          <cell r="AG82">
            <v>8458.5559238535425</v>
          </cell>
          <cell r="AH82">
            <v>0.77204730392156795</v>
          </cell>
          <cell r="AI82">
            <v>1.5153842121151184E-2</v>
          </cell>
          <cell r="AJ82">
            <v>8682.2750489735572</v>
          </cell>
          <cell r="AK82">
            <v>0.75173026960784262</v>
          </cell>
          <cell r="AL82">
            <v>1.4755056802173523E-2</v>
          </cell>
          <cell r="AM82">
            <v>8699.895548935905</v>
          </cell>
          <cell r="AN82">
            <v>0.74004534313725434</v>
          </cell>
          <cell r="AO82">
            <v>1.4525703587631965E-2</v>
          </cell>
          <cell r="AP82">
            <v>8731.0631753625512</v>
          </cell>
          <cell r="AQ82">
            <v>0.84799374999999999</v>
          </cell>
          <cell r="AR82">
            <v>1.6644528569622997E-2</v>
          </cell>
          <cell r="AS82">
            <v>8506.4887976772006</v>
          </cell>
          <cell r="AT82">
            <v>0.7141437561274504</v>
          </cell>
          <cell r="AU82">
            <v>1.4017303962064846E-2</v>
          </cell>
          <cell r="AV82">
            <v>8770.7416169288426</v>
          </cell>
        </row>
        <row r="83">
          <cell r="B83">
            <v>75</v>
          </cell>
          <cell r="C83">
            <v>2.2258767670712477E-2</v>
          </cell>
          <cell r="D83">
            <v>0.84558823529411697</v>
          </cell>
          <cell r="E83">
            <v>1.8821752074499508E-2</v>
          </cell>
          <cell r="F83">
            <v>8420.075592660276</v>
          </cell>
          <cell r="G83">
            <v>0.96499999999999997</v>
          </cell>
          <cell r="H83">
            <v>2.1479710802237539E-2</v>
          </cell>
          <cell r="I83">
            <v>8150.1607328445534</v>
          </cell>
          <cell r="J83">
            <v>0.95</v>
          </cell>
          <cell r="K83">
            <v>2.1145829287176853E-2</v>
          </cell>
          <cell r="L83">
            <v>8192.8283688449446</v>
          </cell>
          <cell r="M83">
            <v>0.92500000000000004</v>
          </cell>
          <cell r="N83">
            <v>2.0589360095409043E-2</v>
          </cell>
          <cell r="O83">
            <v>8217.6314849487462</v>
          </cell>
          <cell r="P83">
            <v>0.81599264705882291</v>
          </cell>
          <cell r="Q83">
            <v>1.8162990751892025E-2</v>
          </cell>
          <cell r="R83">
            <v>8469.1616896344258</v>
          </cell>
          <cell r="S83">
            <v>0.80330882352941113</v>
          </cell>
          <cell r="T83">
            <v>1.7880664470774531E-2</v>
          </cell>
          <cell r="U83">
            <v>8504.1231987409174</v>
          </cell>
          <cell r="V83">
            <v>0.78216911764705821</v>
          </cell>
          <cell r="W83">
            <v>1.7410120668912045E-2</v>
          </cell>
          <cell r="X83">
            <v>8525.592840554642</v>
          </cell>
          <cell r="Y83">
            <v>0.91674999999999995</v>
          </cell>
          <cell r="Z83">
            <v>2.0405725262125661E-2</v>
          </cell>
          <cell r="AA83">
            <v>8248.5442339790497</v>
          </cell>
          <cell r="AB83">
            <v>0.892625</v>
          </cell>
          <cell r="AC83">
            <v>1.9868732492069725E-2</v>
          </cell>
          <cell r="AD83">
            <v>8272.6296739946538</v>
          </cell>
          <cell r="AE83">
            <v>0.87875000000000003</v>
          </cell>
          <cell r="AF83">
            <v>1.9559892090638589E-2</v>
          </cell>
          <cell r="AG83">
            <v>8312.6609230946469</v>
          </cell>
          <cell r="AH83">
            <v>0.77519301470588176</v>
          </cell>
          <cell r="AI83">
            <v>1.7254841214297423E-2</v>
          </cell>
          <cell r="AJ83">
            <v>8550.7052236290019</v>
          </cell>
          <cell r="AK83">
            <v>0.75479319852941118</v>
          </cell>
          <cell r="AL83">
            <v>1.6800766445500121E-2</v>
          </cell>
          <cell r="AM83">
            <v>8571.5280959383799</v>
          </cell>
          <cell r="AN83">
            <v>0.74306066176470531</v>
          </cell>
          <cell r="AO83">
            <v>1.6539614635466441E-2</v>
          </cell>
          <cell r="AP83">
            <v>8604.2383396723471</v>
          </cell>
          <cell r="AQ83">
            <v>0.84799374999999999</v>
          </cell>
          <cell r="AR83">
            <v>1.8875295867466238E-2</v>
          </cell>
          <cell r="AS83">
            <v>8364.9023018570842</v>
          </cell>
          <cell r="AT83">
            <v>0.71705353860294063</v>
          </cell>
          <cell r="AU83">
            <v>1.5960728123225118E-2</v>
          </cell>
          <cell r="AV83">
            <v>8647.7994657116196</v>
          </cell>
        </row>
        <row r="84">
          <cell r="B84">
            <v>76</v>
          </cell>
          <cell r="C84">
            <v>2.530212988729107E-2</v>
          </cell>
          <cell r="D84">
            <v>0.84901960784313657</v>
          </cell>
          <cell r="E84">
            <v>2.148200439450397E-2</v>
          </cell>
          <cell r="F84">
            <v>8261.5950174066802</v>
          </cell>
          <cell r="G84">
            <v>0.96499999999999997</v>
          </cell>
          <cell r="H84">
            <v>2.4416555341235883E-2</v>
          </cell>
          <cell r="I84">
            <v>7975.0976373112999</v>
          </cell>
          <cell r="J84">
            <v>0.95</v>
          </cell>
          <cell r="K84">
            <v>2.4037023392926515E-2</v>
          </cell>
          <cell r="L84">
            <v>8019.5842187782091</v>
          </cell>
          <cell r="M84">
            <v>0.92500000000000004</v>
          </cell>
          <cell r="N84">
            <v>2.340447014574424E-2</v>
          </cell>
          <cell r="O84">
            <v>8048.4357111737654</v>
          </cell>
          <cell r="P84">
            <v>0.81930392156862675</v>
          </cell>
          <cell r="Q84">
            <v>2.0730134240696328E-2</v>
          </cell>
          <cell r="R84">
            <v>8315.336384189317</v>
          </cell>
          <cell r="S84">
            <v>0.80656862745097968</v>
          </cell>
          <cell r="T84">
            <v>2.0407904174778769E-2</v>
          </cell>
          <cell r="U84">
            <v>8352.0638252061017</v>
          </cell>
          <cell r="V84">
            <v>0.78534313725490135</v>
          </cell>
          <cell r="W84">
            <v>1.9870854064916173E-2</v>
          </cell>
          <cell r="X84">
            <v>8377.1612404265725</v>
          </cell>
          <cell r="Y84">
            <v>0.91674999999999995</v>
          </cell>
          <cell r="Z84">
            <v>2.3195727574174086E-2</v>
          </cell>
          <cell r="AA84">
            <v>8080.2267065279821</v>
          </cell>
          <cell r="AB84">
            <v>0.892625</v>
          </cell>
          <cell r="AC84">
            <v>2.2585313690643191E-2</v>
          </cell>
          <cell r="AD84">
            <v>8108.2630079960954</v>
          </cell>
          <cell r="AE84">
            <v>0.87875000000000003</v>
          </cell>
          <cell r="AF84">
            <v>2.2234246638457029E-2</v>
          </cell>
          <cell r="AG84">
            <v>8150.0661724528472</v>
          </cell>
          <cell r="AH84">
            <v>0.77833872549019534</v>
          </cell>
          <cell r="AI84">
            <v>1.9693627528661512E-2</v>
          </cell>
          <cell r="AJ84">
            <v>8403.1641627250192</v>
          </cell>
          <cell r="AK84">
            <v>0.75785612745097974</v>
          </cell>
          <cell r="AL84">
            <v>1.9175374172644106E-2</v>
          </cell>
          <cell r="AM84">
            <v>8427.5198543174774</v>
          </cell>
          <cell r="AN84">
            <v>0.74607598039215628</v>
          </cell>
          <cell r="AO84">
            <v>1.8877311361670365E-2</v>
          </cell>
          <cell r="AP84">
            <v>8461.9275533024611</v>
          </cell>
          <cell r="AQ84">
            <v>0.84799374999999999</v>
          </cell>
          <cell r="AR84">
            <v>2.145604800611103E-2</v>
          </cell>
          <cell r="AS84">
            <v>8207.0122960070821</v>
          </cell>
          <cell r="AT84">
            <v>0.71996332107843075</v>
          </cell>
          <cell r="AU84">
            <v>1.8216605464011899E-2</v>
          </cell>
          <cell r="AV84">
            <v>8509.7742895752253</v>
          </cell>
        </row>
        <row r="85">
          <cell r="B85">
            <v>77</v>
          </cell>
          <cell r="C85">
            <v>2.8842404419964041E-2</v>
          </cell>
          <cell r="D85">
            <v>0.85245098039215617</v>
          </cell>
          <cell r="E85">
            <v>2.4586735924665405E-2</v>
          </cell>
          <cell r="F85">
            <v>8084.1193969371379</v>
          </cell>
          <cell r="G85">
            <v>0.96499999999999997</v>
          </cell>
          <cell r="H85">
            <v>2.78329202652653E-2</v>
          </cell>
          <cell r="I85">
            <v>7780.3732244981293</v>
          </cell>
          <cell r="J85">
            <v>0.95</v>
          </cell>
          <cell r="K85">
            <v>2.7400284198965837E-2</v>
          </cell>
          <cell r="L85">
            <v>7826.8172853098922</v>
          </cell>
          <cell r="M85">
            <v>0.92500000000000004</v>
          </cell>
          <cell r="N85">
            <v>2.6679224088466739E-2</v>
          </cell>
          <cell r="O85">
            <v>7860.0663378516574</v>
          </cell>
          <cell r="P85">
            <v>0.8226151960784307</v>
          </cell>
          <cell r="Q85">
            <v>2.3726200167302116E-2</v>
          </cell>
          <cell r="R85">
            <v>8142.9583446885254</v>
          </cell>
          <cell r="S85">
            <v>0.80982843137254834</v>
          </cell>
          <cell r="T85">
            <v>2.3357399128432134E-2</v>
          </cell>
          <cell r="U85">
            <v>8181.6157069996589</v>
          </cell>
          <cell r="V85">
            <v>0.78851715686274448</v>
          </cell>
          <cell r="W85">
            <v>2.2742730730315502E-2</v>
          </cell>
          <cell r="X85">
            <v>8210.6998919397847</v>
          </cell>
          <cell r="Y85">
            <v>0.91674999999999995</v>
          </cell>
          <cell r="Z85">
            <v>2.6441274252002035E-2</v>
          </cell>
          <cell r="AA85">
            <v>7892.799969105793</v>
          </cell>
          <cell r="AB85">
            <v>0.892625</v>
          </cell>
          <cell r="AC85">
            <v>2.5745451245370404E-2</v>
          </cell>
          <cell r="AD85">
            <v>7925.1353444742654</v>
          </cell>
          <cell r="AE85">
            <v>0.87875000000000003</v>
          </cell>
          <cell r="AF85">
            <v>2.5345262884043401E-2</v>
          </cell>
          <cell r="AG85">
            <v>7968.8555910547848</v>
          </cell>
          <cell r="AH85">
            <v>0.78148443627450914</v>
          </cell>
          <cell r="AI85">
            <v>2.2539890158937009E-2</v>
          </cell>
          <cell r="AJ85">
            <v>8237.6753776421156</v>
          </cell>
          <cell r="AK85">
            <v>0.76091905637254842</v>
          </cell>
          <cell r="AL85">
            <v>2.1946735154754458E-2</v>
          </cell>
          <cell r="AM85">
            <v>8265.9190077635521</v>
          </cell>
          <cell r="AN85">
            <v>0.74909129901960725</v>
          </cell>
          <cell r="AO85">
            <v>2.1605594193799725E-2</v>
          </cell>
          <cell r="AP85">
            <v>8302.1891121588724</v>
          </cell>
          <cell r="AQ85">
            <v>0.84799374999999999</v>
          </cell>
          <cell r="AR85">
            <v>2.4458178683101881E-2</v>
          </cell>
          <cell r="AS85">
            <v>8030.9222461972113</v>
          </cell>
          <cell r="AT85">
            <v>0.72287310355392098</v>
          </cell>
          <cell r="AU85">
            <v>2.0849398397016734E-2</v>
          </cell>
          <cell r="AV85">
            <v>8354.7550887542402</v>
          </cell>
        </row>
        <row r="86">
          <cell r="B86">
            <v>78</v>
          </cell>
          <cell r="C86">
            <v>3.2838280433690817E-2</v>
          </cell>
          <cell r="D86">
            <v>0.85588235294117576</v>
          </cell>
          <cell r="E86">
            <v>2.810570472412947E-2</v>
          </cell>
          <cell r="F86">
            <v>7885.3572881411792</v>
          </cell>
          <cell r="G86">
            <v>0.96499999999999997</v>
          </cell>
          <cell r="H86">
            <v>3.1688940618511637E-2</v>
          </cell>
          <cell r="I86">
            <v>7563.8227169066677</v>
          </cell>
          <cell r="J86">
            <v>0.95</v>
          </cell>
          <cell r="K86">
            <v>3.1196366412006276E-2</v>
          </cell>
          <cell r="L86">
            <v>7612.3602673190235</v>
          </cell>
          <cell r="M86">
            <v>0.92500000000000004</v>
          </cell>
          <cell r="N86">
            <v>3.0375409401164007E-2</v>
          </cell>
          <cell r="O86">
            <v>7650.3658666738984</v>
          </cell>
          <cell r="P86">
            <v>0.82592647058823454</v>
          </cell>
          <cell r="Q86">
            <v>2.7122005058784936E-2</v>
          </cell>
          <cell r="R86">
            <v>7949.7568850484422</v>
          </cell>
          <cell r="S86">
            <v>0.81308823529411689</v>
          </cell>
          <cell r="T86">
            <v>2.6700419487922993E-2</v>
          </cell>
          <cell r="U86">
            <v>7990.5144434158183</v>
          </cell>
          <cell r="V86">
            <v>0.79169117647058762</v>
          </cell>
          <cell r="W86">
            <v>2.5997776869819762E-2</v>
          </cell>
          <cell r="X86">
            <v>8023.9661551899671</v>
          </cell>
          <cell r="Y86">
            <v>0.91674999999999995</v>
          </cell>
          <cell r="Z86">
            <v>3.0104493587586056E-2</v>
          </cell>
          <cell r="AA86">
            <v>7684.1042805064735</v>
          </cell>
          <cell r="AB86">
            <v>0.892625</v>
          </cell>
          <cell r="AC86">
            <v>2.9312270072123267E-2</v>
          </cell>
          <cell r="AD86">
            <v>7721.0991588501411</v>
          </cell>
          <cell r="AE86">
            <v>0.87875000000000003</v>
          </cell>
          <cell r="AF86">
            <v>2.8856638931105807E-2</v>
          </cell>
          <cell r="AG86">
            <v>7766.8828512145228</v>
          </cell>
          <cell r="AH86">
            <v>0.78463014705882272</v>
          </cell>
          <cell r="AI86">
            <v>2.5765904805845688E-2</v>
          </cell>
          <cell r="AJ86">
            <v>8051.999079465083</v>
          </cell>
          <cell r="AK86">
            <v>0.76398198529411698</v>
          </cell>
          <cell r="AL86">
            <v>2.5087854679376066E-2</v>
          </cell>
          <cell r="AM86">
            <v>8084.5090724895153</v>
          </cell>
          <cell r="AN86">
            <v>0.75210661764705811</v>
          </cell>
          <cell r="AO86">
            <v>2.469788802632877E-2</v>
          </cell>
          <cell r="AP86">
            <v>8122.8153832813859</v>
          </cell>
          <cell r="AQ86">
            <v>0.84799374999999999</v>
          </cell>
          <cell r="AR86">
            <v>2.7846656568517102E-2</v>
          </cell>
          <cell r="AS86">
            <v>7834.5005149096223</v>
          </cell>
          <cell r="AT86">
            <v>0.7257828860294111</v>
          </cell>
          <cell r="AU86">
            <v>2.3833461945407263E-2</v>
          </cell>
          <cell r="AV86">
            <v>8180.5634713993004</v>
          </cell>
        </row>
        <row r="87">
          <cell r="B87">
            <v>79</v>
          </cell>
          <cell r="C87">
            <v>3.7327553615672193E-2</v>
          </cell>
          <cell r="D87">
            <v>0.85931372549019536</v>
          </cell>
          <cell r="E87">
            <v>3.2076079160918286E-2</v>
          </cell>
          <cell r="F87">
            <v>7663.7337645564212</v>
          </cell>
          <cell r="G87">
            <v>0.96499999999999997</v>
          </cell>
          <cell r="H87">
            <v>3.6021089239123665E-2</v>
          </cell>
          <cell r="I87">
            <v>7324.1331879816626</v>
          </cell>
          <cell r="J87">
            <v>0.95</v>
          </cell>
          <cell r="K87">
            <v>3.5461175934888581E-2</v>
          </cell>
          <cell r="L87">
            <v>7374.8822871595412</v>
          </cell>
          <cell r="M87">
            <v>0.92500000000000004</v>
          </cell>
          <cell r="N87">
            <v>3.4527987094496781E-2</v>
          </cell>
          <cell r="O87">
            <v>7417.9828714049881</v>
          </cell>
          <cell r="P87">
            <v>0.82923774509803849</v>
          </cell>
          <cell r="Q87">
            <v>3.0953416390286145E-2</v>
          </cell>
          <cell r="R87">
            <v>7734.1435385960476</v>
          </cell>
          <cell r="S87">
            <v>0.81634803921568555</v>
          </cell>
          <cell r="T87">
            <v>3.0472275202872368E-2</v>
          </cell>
          <cell r="U87">
            <v>7777.1643558523083</v>
          </cell>
          <cell r="V87">
            <v>0.79486519607843076</v>
          </cell>
          <cell r="W87">
            <v>2.9670373223849415E-2</v>
          </cell>
          <cell r="X87">
            <v>7815.3608734763529</v>
          </cell>
          <cell r="Y87">
            <v>0.91674999999999995</v>
          </cell>
          <cell r="Z87">
            <v>3.422003477716748E-2</v>
          </cell>
          <cell r="AA87">
            <v>7452.7782124676241</v>
          </cell>
          <cell r="AB87">
            <v>0.892625</v>
          </cell>
          <cell r="AC87">
            <v>3.3319507546189391E-2</v>
          </cell>
          <cell r="AD87">
            <v>7494.7762150522822</v>
          </cell>
          <cell r="AE87">
            <v>0.87875000000000003</v>
          </cell>
          <cell r="AF87">
            <v>3.2801587739771938E-2</v>
          </cell>
          <cell r="AG87">
            <v>7542.756717156828</v>
          </cell>
          <cell r="AH87">
            <v>0.78777585784313653</v>
          </cell>
          <cell r="AI87">
            <v>2.9405745570771833E-2</v>
          </cell>
          <cell r="AJ87">
            <v>7844.5320376868285</v>
          </cell>
          <cell r="AK87">
            <v>0.76704491421568566</v>
          </cell>
          <cell r="AL87">
            <v>2.8631910161014684E-2</v>
          </cell>
          <cell r="AM87">
            <v>7881.6860837248014</v>
          </cell>
          <cell r="AN87">
            <v>0.75512193627450919</v>
          </cell>
          <cell r="AO87">
            <v>2.8186854562656943E-2</v>
          </cell>
          <cell r="AP87">
            <v>7922.1989984865613</v>
          </cell>
          <cell r="AQ87">
            <v>0.84799374999999999</v>
          </cell>
          <cell r="AR87">
            <v>3.1653532168879922E-2</v>
          </cell>
          <cell r="AS87">
            <v>7616.3358696850637</v>
          </cell>
          <cell r="AT87">
            <v>0.72869266850490133</v>
          </cell>
          <cell r="AU87">
            <v>2.720031465296395E-2</v>
          </cell>
          <cell r="AV87">
            <v>7985.5923232117166</v>
          </cell>
        </row>
        <row r="88">
          <cell r="B88">
            <v>80</v>
          </cell>
          <cell r="C88">
            <v>4.2280162455239613E-2</v>
          </cell>
          <cell r="D88">
            <v>0.86274509803921495</v>
          </cell>
          <cell r="E88">
            <v>3.6477002902559633E-2</v>
          </cell>
          <cell r="F88">
            <v>7417.9112336563076</v>
          </cell>
          <cell r="G88">
            <v>0.96499999999999997</v>
          </cell>
          <cell r="H88">
            <v>4.0800356769306226E-2</v>
          </cell>
          <cell r="I88">
            <v>7060.3099328181479</v>
          </cell>
          <cell r="J88">
            <v>0.95</v>
          </cell>
          <cell r="K88">
            <v>4.0166154332477631E-2</v>
          </cell>
          <cell r="L88">
            <v>7113.3602888754831</v>
          </cell>
          <cell r="M88">
            <v>0.92500000000000004</v>
          </cell>
          <cell r="N88">
            <v>3.910915027109664E-2</v>
          </cell>
          <cell r="O88">
            <v>7161.8548545539188</v>
          </cell>
          <cell r="P88">
            <v>0.83254901960784244</v>
          </cell>
          <cell r="Q88">
            <v>3.5200307800970047E-2</v>
          </cell>
          <cell r="R88">
            <v>7494.7453732236427</v>
          </cell>
          <cell r="S88">
            <v>0.81960784313725421</v>
          </cell>
          <cell r="T88">
            <v>3.4653152757431652E-2</v>
          </cell>
          <cell r="U88">
            <v>7540.1764633028079</v>
          </cell>
          <cell r="V88">
            <v>0.7980392156862739</v>
          </cell>
          <cell r="W88">
            <v>3.3741227684867668E-2</v>
          </cell>
          <cell r="X88">
            <v>7583.4761994812397</v>
          </cell>
          <cell r="Y88">
            <v>0.91674999999999995</v>
          </cell>
          <cell r="Z88">
            <v>3.8760338930840917E-2</v>
          </cell>
          <cell r="AA88">
            <v>7197.7438828504655</v>
          </cell>
          <cell r="AB88">
            <v>0.892625</v>
          </cell>
          <cell r="AC88">
            <v>3.7740330011608259E-2</v>
          </cell>
          <cell r="AD88">
            <v>7245.0539623978466</v>
          </cell>
          <cell r="AE88">
            <v>0.87875000000000003</v>
          </cell>
          <cell r="AF88">
            <v>3.7153692757541809E-2</v>
          </cell>
          <cell r="AG88">
            <v>7295.3423208992544</v>
          </cell>
          <cell r="AH88">
            <v>0.79092156862745033</v>
          </cell>
          <cell r="AI88">
            <v>3.3440292410921543E-2</v>
          </cell>
          <cell r="AJ88">
            <v>7613.8577244648413</v>
          </cell>
          <cell r="AK88">
            <v>0.77010784313725433</v>
          </cell>
          <cell r="AL88">
            <v>3.2560284715897295E-2</v>
          </cell>
          <cell r="AM88">
            <v>7656.0183558582739</v>
          </cell>
          <cell r="AN88">
            <v>0.75813725490196016</v>
          </cell>
          <cell r="AO88">
            <v>3.2054166300624277E-2</v>
          </cell>
          <cell r="AP88">
            <v>7698.8971274997948</v>
          </cell>
          <cell r="AQ88">
            <v>0.84799374999999999</v>
          </cell>
          <cell r="AR88">
            <v>3.5853313511027843E-2</v>
          </cell>
          <cell r="AS88">
            <v>7375.2519372249935</v>
          </cell>
          <cell r="AT88">
            <v>0.73160245098039156</v>
          </cell>
          <cell r="AU88">
            <v>3.0932270480102431E-2</v>
          </cell>
          <cell r="AV88">
            <v>7768.3816993300652</v>
          </cell>
        </row>
        <row r="89">
          <cell r="B89">
            <v>81</v>
          </cell>
          <cell r="C89">
            <v>4.7778398804336354E-2</v>
          </cell>
          <cell r="D89">
            <v>0.86617647058823455</v>
          </cell>
          <cell r="E89">
            <v>4.138452484669719E-2</v>
          </cell>
          <cell r="F89">
            <v>7147.3280640552966</v>
          </cell>
          <cell r="G89">
            <v>0.96499999999999997</v>
          </cell>
          <cell r="H89">
            <v>4.6106154846184577E-2</v>
          </cell>
          <cell r="I89">
            <v>6772.2467686572909</v>
          </cell>
          <cell r="J89">
            <v>0.95</v>
          </cell>
          <cell r="K89">
            <v>4.5389478864119537E-2</v>
          </cell>
          <cell r="L89">
            <v>6827.6439616899934</v>
          </cell>
          <cell r="M89">
            <v>0.92500000000000004</v>
          </cell>
          <cell r="N89">
            <v>4.4195018894011132E-2</v>
          </cell>
          <cell r="O89">
            <v>6881.7607968273869</v>
          </cell>
          <cell r="P89">
            <v>0.83586029411764629</v>
          </cell>
          <cell r="Q89">
            <v>3.9936066477062784E-2</v>
          </cell>
          <cell r="R89">
            <v>7230.9280291962741</v>
          </cell>
          <cell r="S89">
            <v>0.82286764705882276</v>
          </cell>
          <cell r="T89">
            <v>3.931529860436233E-2</v>
          </cell>
          <cell r="U89">
            <v>7278.8855765019853</v>
          </cell>
          <cell r="V89">
            <v>0.80121323529411703</v>
          </cell>
          <cell r="W89">
            <v>3.8280685483194903E-2</v>
          </cell>
          <cell r="X89">
            <v>7327.6004023917685</v>
          </cell>
          <cell r="Y89">
            <v>0.91674999999999995</v>
          </cell>
          <cell r="Z89">
            <v>4.380084710387535E-2</v>
          </cell>
          <cell r="AA89">
            <v>6918.7568904137943</v>
          </cell>
          <cell r="AB89">
            <v>0.892625</v>
          </cell>
          <cell r="AC89">
            <v>4.2648193232720739E-2</v>
          </cell>
          <cell r="AD89">
            <v>6971.6232349050415</v>
          </cell>
          <cell r="AE89">
            <v>0.87875000000000003</v>
          </cell>
          <cell r="AF89">
            <v>4.1985267949310574E-2</v>
          </cell>
          <cell r="AG89">
            <v>7024.2934137474722</v>
          </cell>
          <cell r="AH89">
            <v>0.79406727941176392</v>
          </cell>
          <cell r="AI89">
            <v>3.793926315320964E-2</v>
          </cell>
          <cell r="AJ89">
            <v>7359.2480957835833</v>
          </cell>
          <cell r="AK89">
            <v>0.7731707720588229</v>
          </cell>
          <cell r="AL89">
            <v>3.6940861491283082E-2</v>
          </cell>
          <cell r="AM89">
            <v>7406.7362184013928</v>
          </cell>
          <cell r="AN89">
            <v>0.76115257352941113</v>
          </cell>
          <cell r="AO89">
            <v>3.6366651209035157E-2</v>
          </cell>
          <cell r="AP89">
            <v>7452.1153986435174</v>
          </cell>
          <cell r="AQ89">
            <v>0.84799374999999999</v>
          </cell>
          <cell r="AR89">
            <v>4.05157835710847E-2</v>
          </cell>
          <cell r="AS89">
            <v>7110.8247172968504</v>
          </cell>
          <cell r="AT89">
            <v>0.73451223345588168</v>
          </cell>
          <cell r="AU89">
            <v>3.5093818416718922E-2</v>
          </cell>
          <cell r="AV89">
            <v>7528.0880154137103</v>
          </cell>
        </row>
        <row r="90">
          <cell r="B90">
            <v>82</v>
          </cell>
          <cell r="C90">
            <v>5.4014169281365355E-2</v>
          </cell>
          <cell r="D90">
            <v>0.86960784313725414</v>
          </cell>
          <cell r="E90">
            <v>4.6971145247618654E-2</v>
          </cell>
          <cell r="F90">
            <v>6851.5392882009037</v>
          </cell>
          <cell r="G90">
            <v>0.96499999999999997</v>
          </cell>
          <cell r="H90">
            <v>5.2123673356517568E-2</v>
          </cell>
          <cell r="I90">
            <v>6460.0045104850051</v>
          </cell>
          <cell r="J90">
            <v>0.95</v>
          </cell>
          <cell r="K90">
            <v>5.1313460817297082E-2</v>
          </cell>
          <cell r="L90">
            <v>6517.7407603991314</v>
          </cell>
          <cell r="M90">
            <v>0.92500000000000004</v>
          </cell>
          <cell r="N90">
            <v>4.9963106585262956E-2</v>
          </cell>
          <cell r="O90">
            <v>6577.6212483875352</v>
          </cell>
          <cell r="P90">
            <v>0.83917156862745024</v>
          </cell>
          <cell r="Q90">
            <v>4.5327155163951999E-2</v>
          </cell>
          <cell r="R90">
            <v>6942.1532067314347</v>
          </cell>
          <cell r="S90">
            <v>0.82612745098039142</v>
          </cell>
          <cell r="T90">
            <v>4.4622587985237723E-2</v>
          </cell>
          <cell r="U90">
            <v>6992.7140165548235</v>
          </cell>
          <cell r="V90">
            <v>0.80438725490196017</v>
          </cell>
          <cell r="W90">
            <v>4.3448309354047261E-2</v>
          </cell>
          <cell r="X90">
            <v>7047.0948360412767</v>
          </cell>
          <cell r="Y90">
            <v>0.91674999999999995</v>
          </cell>
          <cell r="Z90">
            <v>4.9517489688691685E-2</v>
          </cell>
          <cell r="AA90">
            <v>6615.7094777078955</v>
          </cell>
          <cell r="AB90">
            <v>0.892625</v>
          </cell>
          <cell r="AC90">
            <v>4.8214397854778754E-2</v>
          </cell>
          <cell r="AD90">
            <v>6674.296100037086</v>
          </cell>
          <cell r="AE90">
            <v>0.87875000000000003</v>
          </cell>
          <cell r="AF90">
            <v>4.746495125599981E-2</v>
          </cell>
          <cell r="AG90">
            <v>6729.3765726167076</v>
          </cell>
          <cell r="AH90">
            <v>0.79721299019607772</v>
          </cell>
          <cell r="AI90">
            <v>4.30607974057544E-2</v>
          </cell>
          <cell r="AJ90">
            <v>7080.0436456678935</v>
          </cell>
          <cell r="AK90">
            <v>0.77623370098039146</v>
          </cell>
          <cell r="AL90">
            <v>4.1927618526655601E-2</v>
          </cell>
          <cell r="AM90">
            <v>7133.1250016549575</v>
          </cell>
          <cell r="AN90">
            <v>0.76416789215686209</v>
          </cell>
          <cell r="AO90">
            <v>4.1275893886344894E-2</v>
          </cell>
          <cell r="AP90">
            <v>7181.106917171569</v>
          </cell>
          <cell r="AQ90">
            <v>0.84799374999999999</v>
          </cell>
          <cell r="AR90">
            <v>4.580367796203981E-2</v>
          </cell>
          <cell r="AS90">
            <v>6822.7240820389316</v>
          </cell>
          <cell r="AT90">
            <v>0.73742201593137191</v>
          </cell>
          <cell r="AU90">
            <v>3.9831237600322825E-2</v>
          </cell>
          <cell r="AV90">
            <v>7263.898661575704</v>
          </cell>
        </row>
        <row r="91">
          <cell r="B91">
            <v>83</v>
          </cell>
          <cell r="C91">
            <v>6.1078067515100344E-2</v>
          </cell>
          <cell r="D91">
            <v>0.87303921568627374</v>
          </cell>
          <cell r="E91">
            <v>5.3323548159016479E-2</v>
          </cell>
          <cell r="F91">
            <v>6529.7146411250533</v>
          </cell>
          <cell r="G91">
            <v>0.96499999999999997</v>
          </cell>
          <cell r="H91">
            <v>5.8940335152071831E-2</v>
          </cell>
          <cell r="I91">
            <v>6123.2853454988544</v>
          </cell>
          <cell r="J91">
            <v>0.95</v>
          </cell>
          <cell r="K91">
            <v>5.8024164139345323E-2</v>
          </cell>
          <cell r="L91">
            <v>6183.292925273091</v>
          </cell>
          <cell r="M91">
            <v>0.92500000000000004</v>
          </cell>
          <cell r="N91">
            <v>5.649721245146782E-2</v>
          </cell>
          <cell r="O91">
            <v>6248.9828568768589</v>
          </cell>
          <cell r="P91">
            <v>0.84248284313725408</v>
          </cell>
          <cell r="Q91">
            <v>5.14572239734509E-2</v>
          </cell>
          <cell r="R91">
            <v>6627.4851511579918</v>
          </cell>
          <cell r="S91">
            <v>0.82938725490195997</v>
          </cell>
          <cell r="T91">
            <v>5.0657370751065647E-2</v>
          </cell>
          <cell r="U91">
            <v>6680.6810200955006</v>
          </cell>
          <cell r="V91">
            <v>0.8075612745098032</v>
          </cell>
          <cell r="W91">
            <v>4.9324282047090245E-2</v>
          </cell>
          <cell r="X91">
            <v>6740.9104795576459</v>
          </cell>
          <cell r="Y91">
            <v>0.91674999999999995</v>
          </cell>
          <cell r="Z91">
            <v>5.5993318394468236E-2</v>
          </cell>
          <cell r="AA91">
            <v>6288.1161518621157</v>
          </cell>
          <cell r="AB91">
            <v>0.892625</v>
          </cell>
          <cell r="AC91">
            <v>5.4519810015666442E-2</v>
          </cell>
          <cell r="AD91">
            <v>6352.4989324692997</v>
          </cell>
          <cell r="AE91">
            <v>0.87875000000000003</v>
          </cell>
          <cell r="AF91">
            <v>5.3672351828894432E-2</v>
          </cell>
          <cell r="AG91">
            <v>6409.967041614188</v>
          </cell>
          <cell r="AH91">
            <v>0.8003587009803913</v>
          </cell>
          <cell r="AI91">
            <v>4.8884362774778346E-2</v>
          </cell>
          <cell r="AJ91">
            <v>6775.1713206178893</v>
          </cell>
          <cell r="AK91">
            <v>0.77929662990196003</v>
          </cell>
          <cell r="AL91">
            <v>4.759793217544208E-2</v>
          </cell>
          <cell r="AM91">
            <v>6834.0500576826189</v>
          </cell>
          <cell r="AN91">
            <v>0.76718321078431306</v>
          </cell>
          <cell r="AO91">
            <v>4.685806794473573E-2</v>
          </cell>
          <cell r="AP91">
            <v>6884.7003100718975</v>
          </cell>
          <cell r="AQ91">
            <v>0.84799374999999999</v>
          </cell>
          <cell r="AR91">
            <v>5.179381951488312E-2</v>
          </cell>
          <cell r="AS91">
            <v>6510.2182253613673</v>
          </cell>
          <cell r="AT91">
            <v>0.74033179840686203</v>
          </cell>
          <cell r="AU91">
            <v>4.5218035566669978E-2</v>
          </cell>
          <cell r="AV91">
            <v>6974.5685880818155</v>
          </cell>
        </row>
        <row r="92">
          <cell r="B92">
            <v>84</v>
          </cell>
          <cell r="C92">
            <v>6.9107169734932847E-2</v>
          </cell>
          <cell r="D92">
            <v>0.87647058823529334</v>
          </cell>
          <cell r="E92">
            <v>6.0570401708852854E-2</v>
          </cell>
          <cell r="F92">
            <v>6181.5270879943864</v>
          </cell>
          <cell r="G92">
            <v>0.96499999999999997</v>
          </cell>
          <cell r="H92">
            <v>6.6688418794210197E-2</v>
          </cell>
          <cell r="I92">
            <v>5762.3768550033819</v>
          </cell>
          <cell r="J92">
            <v>0.95</v>
          </cell>
          <cell r="K92">
            <v>6.5651811248186198E-2</v>
          </cell>
          <cell r="L92">
            <v>5824.5125216553924</v>
          </cell>
          <cell r="M92">
            <v>0.92500000000000004</v>
          </cell>
          <cell r="N92">
            <v>6.3924132004812881E-2</v>
          </cell>
          <cell r="O92">
            <v>5895.9327448063068</v>
          </cell>
          <cell r="P92">
            <v>0.84579411764705803</v>
          </cell>
          <cell r="Q92">
            <v>5.8450437649043001E-2</v>
          </cell>
          <cell r="R92">
            <v>6286.4531633541355</v>
          </cell>
          <cell r="S92">
            <v>0.83264705882352863</v>
          </cell>
          <cell r="T92">
            <v>5.7541881623410208E-2</v>
          </cell>
          <cell r="U92">
            <v>6342.2552847909146</v>
          </cell>
          <cell r="V92">
            <v>0.81073529411764633</v>
          </cell>
          <cell r="W92">
            <v>5.6027621580688886E-2</v>
          </cell>
          <cell r="X92">
            <v>6408.4199098097579</v>
          </cell>
          <cell r="Y92">
            <v>0.91674999999999995</v>
          </cell>
          <cell r="Z92">
            <v>6.3353997854499688E-2</v>
          </cell>
          <cell r="AA92">
            <v>5936.0236620695023</v>
          </cell>
          <cell r="AB92">
            <v>0.892625</v>
          </cell>
          <cell r="AC92">
            <v>6.1686787384644434E-2</v>
          </cell>
          <cell r="AD92">
            <v>6006.1618975463498</v>
          </cell>
          <cell r="AE92">
            <v>0.87875000000000003</v>
          </cell>
          <cell r="AF92">
            <v>6.0727925404572239E-2</v>
          </cell>
          <cell r="AG92">
            <v>6065.9290353450542</v>
          </cell>
          <cell r="AH92">
            <v>0.80350441176470511</v>
          </cell>
          <cell r="AI92">
            <v>5.552791576659085E-2</v>
          </cell>
          <cell r="AJ92">
            <v>6443.9713879195306</v>
          </cell>
          <cell r="AK92">
            <v>0.7823595588235287</v>
          </cell>
          <cell r="AL92">
            <v>5.4066654825364775E-2</v>
          </cell>
          <cell r="AM92">
            <v>6508.7634065534658</v>
          </cell>
          <cell r="AN92">
            <v>0.77019852941176403</v>
          </cell>
          <cell r="AO92">
            <v>5.3226240501654448E-2</v>
          </cell>
          <cell r="AP92">
            <v>6562.0965551634054</v>
          </cell>
          <cell r="AQ92">
            <v>0.84799374999999999</v>
          </cell>
          <cell r="AR92">
            <v>5.8602448015412208E-2</v>
          </cell>
          <cell r="AS92">
            <v>6173.0291575944975</v>
          </cell>
          <cell r="AT92">
            <v>0.74324158088235226</v>
          </cell>
          <cell r="AU92">
            <v>5.1363322084096538E-2</v>
          </cell>
          <cell r="AV92">
            <v>6659.1922976037522</v>
          </cell>
        </row>
        <row r="93">
          <cell r="B93">
            <v>85</v>
          </cell>
          <cell r="C93">
            <v>7.7874428170164586E-2</v>
          </cell>
          <cell r="D93">
            <v>0.87990196078431293</v>
          </cell>
          <cell r="E93">
            <v>6.8521862041884957E-2</v>
          </cell>
          <cell r="F93">
            <v>5807.1095091004108</v>
          </cell>
          <cell r="G93">
            <v>0.96499999999999997</v>
          </cell>
          <cell r="H93">
            <v>7.5148823184208818E-2</v>
          </cell>
          <cell r="I93">
            <v>5378.0930540468526</v>
          </cell>
          <cell r="J93">
            <v>0.95</v>
          </cell>
          <cell r="K93">
            <v>7.3980706761656356E-2</v>
          </cell>
          <cell r="L93">
            <v>5442.1227249709755</v>
          </cell>
          <cell r="M93">
            <v>0.92500000000000004</v>
          </cell>
          <cell r="N93">
            <v>7.2033846057402248E-2</v>
          </cell>
          <cell r="O93">
            <v>5519.0403617358097</v>
          </cell>
          <cell r="P93">
            <v>0.84910539215686198</v>
          </cell>
          <cell r="Q93">
            <v>6.612359687041898E-2</v>
          </cell>
          <cell r="R93">
            <v>5919.0072246958753</v>
          </cell>
          <cell r="S93">
            <v>0.83590686274509729</v>
          </cell>
          <cell r="T93">
            <v>6.5095768939790702E-2</v>
          </cell>
          <cell r="U93">
            <v>5977.3099819680283</v>
          </cell>
          <cell r="V93">
            <v>0.81390931372548947</v>
          </cell>
          <cell r="W93">
            <v>6.3382722388743581E-2</v>
          </cell>
          <cell r="X93">
            <v>6049.3713841727849</v>
          </cell>
          <cell r="Y93">
            <v>0.91674999999999995</v>
          </cell>
          <cell r="Z93">
            <v>7.1391382024998382E-2</v>
          </cell>
          <cell r="AA93">
            <v>5559.9528317184913</v>
          </cell>
          <cell r="AB93">
            <v>0.892625</v>
          </cell>
          <cell r="AC93">
            <v>6.951266144539317E-2</v>
          </cell>
          <cell r="AD93">
            <v>5635.6610655746554</v>
          </cell>
          <cell r="AE93">
            <v>0.87875000000000003</v>
          </cell>
          <cell r="AF93">
            <v>6.8432153754532127E-2</v>
          </cell>
          <cell r="AG93">
            <v>5697.5577493771907</v>
          </cell>
          <cell r="AH93">
            <v>0.8066501225490188</v>
          </cell>
          <cell r="AI93">
            <v>6.2817417026898026E-2</v>
          </cell>
          <cell r="AJ93">
            <v>6086.1510874888136</v>
          </cell>
          <cell r="AK93">
            <v>0.78542248774509738</v>
          </cell>
          <cell r="AL93">
            <v>6.1164327105137563E-2</v>
          </cell>
          <cell r="AM93">
            <v>6156.856342111374</v>
          </cell>
          <cell r="AN93">
            <v>0.773213848039215</v>
          </cell>
          <cell r="AO93">
            <v>6.0213586269306403E-2</v>
          </cell>
          <cell r="AP93">
            <v>6212.8208257232</v>
          </cell>
          <cell r="AQ93">
            <v>0.84799374999999999</v>
          </cell>
          <cell r="AR93">
            <v>6.6037028373123502E-2</v>
          </cell>
          <cell r="AS93">
            <v>5811.2745372889422</v>
          </cell>
          <cell r="AT93">
            <v>0.74615136335784238</v>
          </cell>
          <cell r="AU93">
            <v>5.8106110749880674E-2</v>
          </cell>
          <cell r="AV93">
            <v>6317.1540588019961</v>
          </cell>
        </row>
        <row r="94">
          <cell r="B94">
            <v>86</v>
          </cell>
          <cell r="C94">
            <v>8.7153873674774909E-2</v>
          </cell>
          <cell r="D94">
            <v>0.88333333333333253</v>
          </cell>
          <cell r="E94">
            <v>7.6985921746051095E-2</v>
          </cell>
          <cell r="F94">
            <v>5409.1955524557143</v>
          </cell>
          <cell r="G94">
            <v>0.96499999999999997</v>
          </cell>
          <cell r="H94">
            <v>8.410348809615778E-2</v>
          </cell>
          <cell r="I94">
            <v>4973.9356900600642</v>
          </cell>
          <cell r="J94">
            <v>0.95</v>
          </cell>
          <cell r="K94">
            <v>8.2796179991036153E-2</v>
          </cell>
          <cell r="L94">
            <v>5039.5106394939512</v>
          </cell>
          <cell r="M94">
            <v>0.92500000000000004</v>
          </cell>
          <cell r="N94">
            <v>8.0617333149166789E-2</v>
          </cell>
          <cell r="O94">
            <v>5121.4826579339424</v>
          </cell>
          <cell r="P94">
            <v>0.85241666666666582</v>
          </cell>
          <cell r="Q94">
            <v>7.4291414484939311E-2</v>
          </cell>
          <cell r="R94">
            <v>5527.6211770969876</v>
          </cell>
          <cell r="S94">
            <v>0.83916666666666584</v>
          </cell>
          <cell r="T94">
            <v>7.3136625658748539E-2</v>
          </cell>
          <cell r="U94">
            <v>5588.2123925003325</v>
          </cell>
          <cell r="V94">
            <v>0.81708333333333261</v>
          </cell>
          <cell r="W94">
            <v>7.1211977615097274E-2</v>
          </cell>
          <cell r="X94">
            <v>5665.9457571033518</v>
          </cell>
          <cell r="Y94">
            <v>0.91674999999999995</v>
          </cell>
          <cell r="Z94">
            <v>7.9898313691349893E-2</v>
          </cell>
          <cell r="AA94">
            <v>5163.0201150683051</v>
          </cell>
          <cell r="AB94">
            <v>0.892625</v>
          </cell>
          <cell r="AC94">
            <v>7.7795726488945949E-2</v>
          </cell>
          <cell r="AD94">
            <v>5243.9112659023804</v>
          </cell>
          <cell r="AE94">
            <v>0.87875000000000003</v>
          </cell>
          <cell r="AF94">
            <v>7.6586466491708458E-2</v>
          </cell>
          <cell r="AG94">
            <v>5307.6616014464844</v>
          </cell>
          <cell r="AH94">
            <v>0.80979583333333249</v>
          </cell>
          <cell r="AI94">
            <v>7.0576843760692343E-2</v>
          </cell>
          <cell r="AJ94">
            <v>5703.8347965373196</v>
          </cell>
          <cell r="AK94">
            <v>0.78848541666666594</v>
          </cell>
          <cell r="AL94">
            <v>6.8719558398568859E-2</v>
          </cell>
          <cell r="AM94">
            <v>5780.2763668631333</v>
          </cell>
          <cell r="AN94">
            <v>0.77622916666666597</v>
          </cell>
          <cell r="AO94">
            <v>6.7651378734342404E-2</v>
          </cell>
          <cell r="AP94">
            <v>5838.7246029577727</v>
          </cell>
          <cell r="AQ94">
            <v>0.84799374999999999</v>
          </cell>
          <cell r="AR94">
            <v>7.3905940164498654E-2</v>
          </cell>
          <cell r="AS94">
            <v>5427.5152357859815</v>
          </cell>
          <cell r="AT94">
            <v>0.74906114583333261</v>
          </cell>
          <cell r="AU94">
            <v>6.5283580478640413E-2</v>
          </cell>
          <cell r="AV94">
            <v>5950.088805437189</v>
          </cell>
        </row>
        <row r="95">
          <cell r="B95">
            <v>87</v>
          </cell>
          <cell r="C95">
            <v>9.7375942028859866E-2</v>
          </cell>
          <cell r="D95">
            <v>0.88676470588235212</v>
          </cell>
          <cell r="E95">
            <v>8.6349548593238887E-2</v>
          </cell>
          <cell r="F95">
            <v>4992.7636469452709</v>
          </cell>
          <cell r="G95">
            <v>0.96499999999999997</v>
          </cell>
          <cell r="H95">
            <v>9.3967784057849765E-2</v>
          </cell>
          <cell r="I95">
            <v>4555.6103489600437</v>
          </cell>
          <cell r="J95">
            <v>0.95</v>
          </cell>
          <cell r="K95">
            <v>9.2507144927416865E-2</v>
          </cell>
          <cell r="L95">
            <v>4622.258409519668</v>
          </cell>
          <cell r="M95">
            <v>0.92500000000000004</v>
          </cell>
          <cell r="N95">
            <v>9.0072746376695378E-2</v>
          </cell>
          <cell r="O95">
            <v>4708.6023842816021</v>
          </cell>
          <cell r="P95">
            <v>0.85572794117646978</v>
          </cell>
          <cell r="Q95">
            <v>8.3327314392475524E-2</v>
          </cell>
          <cell r="R95">
            <v>5116.966381113547</v>
          </cell>
          <cell r="S95">
            <v>0.8424264705882345</v>
          </cell>
          <cell r="T95">
            <v>8.2032071163576942E-2</v>
          </cell>
          <cell r="U95">
            <v>5179.5093946484558</v>
          </cell>
          <cell r="V95">
            <v>0.82025735294117574</v>
          </cell>
          <cell r="W95">
            <v>7.9873332448745976E-2</v>
          </cell>
          <cell r="X95">
            <v>5262.4625546801526</v>
          </cell>
          <cell r="Y95">
            <v>0.91674999999999995</v>
          </cell>
          <cell r="Z95">
            <v>8.9269394854957274E-2</v>
          </cell>
          <cell r="AA95">
            <v>4750.5035143198284</v>
          </cell>
          <cell r="AB95">
            <v>0.892625</v>
          </cell>
          <cell r="AC95">
            <v>8.6920200253511035E-2</v>
          </cell>
          <cell r="AD95">
            <v>4835.9573793279369</v>
          </cell>
          <cell r="AE95">
            <v>0.87875000000000003</v>
          </cell>
          <cell r="AF95">
            <v>8.556910905786061E-2</v>
          </cell>
          <cell r="AG95">
            <v>4901.1665540579761</v>
          </cell>
          <cell r="AH95">
            <v>0.8129415441176463</v>
          </cell>
          <cell r="AI95">
            <v>7.9160948672851755E-2</v>
          </cell>
          <cell r="AJ95">
            <v>5301.2761392653047</v>
          </cell>
          <cell r="AK95">
            <v>0.79154834558823461</v>
          </cell>
          <cell r="AL95">
            <v>7.7077765813039864E-2</v>
          </cell>
          <cell r="AM95">
            <v>5383.0583275106146</v>
          </cell>
          <cell r="AN95">
            <v>0.77924448529411694</v>
          </cell>
          <cell r="AO95">
            <v>7.5879665826308673E-2</v>
          </cell>
          <cell r="AP95">
            <v>5443.7268335175531</v>
          </cell>
          <cell r="AQ95">
            <v>0.84799374999999999</v>
          </cell>
          <cell r="AR95">
            <v>8.2574190240835482E-2</v>
          </cell>
          <cell r="AS95">
            <v>5026.3896195280777</v>
          </cell>
          <cell r="AT95">
            <v>0.75197092830882284</v>
          </cell>
          <cell r="AU95">
            <v>7.3223877522387876E-2</v>
          </cell>
          <cell r="AV95">
            <v>5561.6457040523728</v>
          </cell>
        </row>
        <row r="96">
          <cell r="B96">
            <v>88</v>
          </cell>
          <cell r="C96">
            <v>0.10852717968438852</v>
          </cell>
          <cell r="D96">
            <v>0.89019607843137172</v>
          </cell>
          <cell r="E96">
            <v>9.6610469758259487E-2</v>
          </cell>
          <cell r="F96">
            <v>4561.6407597988136</v>
          </cell>
          <cell r="G96">
            <v>0.96499999999999997</v>
          </cell>
          <cell r="H96">
            <v>0.10472872839543491</v>
          </cell>
          <cell r="I96">
            <v>4127.529739437261</v>
          </cell>
          <cell r="J96">
            <v>0.95</v>
          </cell>
          <cell r="K96">
            <v>0.10310082070016909</v>
          </cell>
          <cell r="L96">
            <v>4194.666480938261</v>
          </cell>
          <cell r="M96">
            <v>0.92500000000000004</v>
          </cell>
          <cell r="N96">
            <v>0.10038764120805939</v>
          </cell>
          <cell r="O96">
            <v>4284.4856359335026</v>
          </cell>
          <cell r="P96">
            <v>0.85903921568627373</v>
          </cell>
          <cell r="Q96">
            <v>9.3229103316720408E-2</v>
          </cell>
          <cell r="R96">
            <v>4690.5833147387702</v>
          </cell>
          <cell r="S96">
            <v>0.84568627450980305</v>
          </cell>
          <cell r="T96">
            <v>9.177994627034651E-2</v>
          </cell>
          <cell r="U96">
            <v>4754.6235113942384</v>
          </cell>
          <cell r="V96">
            <v>0.82343137254901888</v>
          </cell>
          <cell r="W96">
            <v>8.9364684526390042E-2</v>
          </cell>
          <cell r="X96">
            <v>4842.1321335511075</v>
          </cell>
          <cell r="Y96">
            <v>0.91674999999999995</v>
          </cell>
          <cell r="Z96">
            <v>9.9492291975663172E-2</v>
          </cell>
          <cell r="AA96">
            <v>4326.4289403401499</v>
          </cell>
          <cell r="AB96">
            <v>0.892625</v>
          </cell>
          <cell r="AC96">
            <v>9.6874073765777308E-2</v>
          </cell>
          <cell r="AD96">
            <v>4415.6149954993089</v>
          </cell>
          <cell r="AE96">
            <v>0.87875000000000003</v>
          </cell>
          <cell r="AF96">
            <v>9.5368259147656412E-2</v>
          </cell>
          <cell r="AG96">
            <v>4481.7780986830503</v>
          </cell>
          <cell r="AH96">
            <v>0.81608725490195999</v>
          </cell>
          <cell r="AI96">
            <v>8.8567648150884387E-2</v>
          </cell>
          <cell r="AJ96">
            <v>4881.6220909043104</v>
          </cell>
          <cell r="AK96">
            <v>0.79461127450980329</v>
          </cell>
          <cell r="AL96">
            <v>8.6236920567966391E-2</v>
          </cell>
          <cell r="AM96">
            <v>4968.1442183848176</v>
          </cell>
          <cell r="AN96">
            <v>0.78225980392156791</v>
          </cell>
          <cell r="AO96">
            <v>8.4896450300070536E-2</v>
          </cell>
          <cell r="AP96">
            <v>5030.6586605405319</v>
          </cell>
          <cell r="AQ96">
            <v>0.84799374999999999</v>
          </cell>
          <cell r="AR96">
            <v>9.2030370077488433E-2</v>
          </cell>
          <cell r="AS96">
            <v>4611.3395668606054</v>
          </cell>
          <cell r="AT96">
            <v>0.75488071078431307</v>
          </cell>
          <cell r="AU96">
            <v>8.1925074539568071E-2</v>
          </cell>
          <cell r="AV96">
            <v>5154.4004401959273</v>
          </cell>
        </row>
        <row r="97">
          <cell r="B97">
            <v>89</v>
          </cell>
          <cell r="C97">
            <v>0.12091353978554377</v>
          </cell>
          <cell r="D97">
            <v>0.89362745098039131</v>
          </cell>
          <cell r="E97">
            <v>0.10805165834757161</v>
          </cell>
          <cell r="F97">
            <v>4120.9385031262264</v>
          </cell>
          <cell r="G97">
            <v>0.96499999999999997</v>
          </cell>
          <cell r="H97">
            <v>0.11668156589304973</v>
          </cell>
          <cell r="I97">
            <v>3695.2587984116558</v>
          </cell>
          <cell r="J97">
            <v>0.95</v>
          </cell>
          <cell r="K97">
            <v>0.11486786279626658</v>
          </cell>
          <cell r="L97">
            <v>3762.1929241900361</v>
          </cell>
          <cell r="M97">
            <v>0.92500000000000004</v>
          </cell>
          <cell r="N97">
            <v>0.11184502430162799</v>
          </cell>
          <cell r="O97">
            <v>3854.3762291523258</v>
          </cell>
          <cell r="P97">
            <v>0.86235049019607757</v>
          </cell>
          <cell r="Q97">
            <v>0.1042698503054066</v>
          </cell>
          <cell r="R97">
            <v>4253.2844382733047</v>
          </cell>
          <cell r="S97">
            <v>0.84894607843137171</v>
          </cell>
          <cell r="T97">
            <v>0.10264907543019303</v>
          </cell>
          <cell r="U97">
            <v>4318.244420982749</v>
          </cell>
          <cell r="V97">
            <v>0.82660539215686202</v>
          </cell>
          <cell r="W97">
            <v>9.9947783971503751E-2</v>
          </cell>
          <cell r="X97">
            <v>4409.4165230012168</v>
          </cell>
          <cell r="Y97">
            <v>0.91674999999999995</v>
          </cell>
          <cell r="Z97">
            <v>0.11084748759839724</v>
          </cell>
          <cell r="AA97">
            <v>3895.9826089958688</v>
          </cell>
          <cell r="AB97">
            <v>0.892625</v>
          </cell>
          <cell r="AC97">
            <v>0.10793044845107101</v>
          </cell>
          <cell r="AD97">
            <v>3987.8563827040366</v>
          </cell>
          <cell r="AE97">
            <v>0.87875000000000003</v>
          </cell>
          <cell r="AF97">
            <v>0.10625277308654658</v>
          </cell>
          <cell r="AG97">
            <v>4054.3587235255541</v>
          </cell>
          <cell r="AH97">
            <v>0.81923296568627368</v>
          </cell>
          <cell r="AI97">
            <v>9.9056357790136274E-2</v>
          </cell>
          <cell r="AJ97">
            <v>4449.2683031515135</v>
          </cell>
          <cell r="AK97">
            <v>0.79767420343137174</v>
          </cell>
          <cell r="AL97">
            <v>9.6449611532501103E-2</v>
          </cell>
          <cell r="AM97">
            <v>4539.7067600537648</v>
          </cell>
          <cell r="AN97">
            <v>0.78527512254901888</v>
          </cell>
          <cell r="AO97">
            <v>9.4950394772928548E-2</v>
          </cell>
          <cell r="AP97">
            <v>4603.5735975893331</v>
          </cell>
          <cell r="AQ97">
            <v>0.84799374999999999</v>
          </cell>
          <cell r="AR97">
            <v>0.10253392602851745</v>
          </cell>
          <cell r="AS97">
            <v>4186.9562799694586</v>
          </cell>
          <cell r="AT97">
            <v>0.75779049325980319</v>
          </cell>
          <cell r="AU97">
            <v>9.1627130955876046E-2</v>
          </cell>
          <cell r="AV97">
            <v>4732.1257999260934</v>
          </cell>
        </row>
        <row r="98">
          <cell r="B98">
            <v>90</v>
          </cell>
          <cell r="C98">
            <v>0.13471649527553176</v>
          </cell>
          <cell r="D98">
            <v>0.89705882352941091</v>
          </cell>
          <cell r="E98">
            <v>0.12084862076187396</v>
          </cell>
          <cell r="F98">
            <v>3675.6642639150782</v>
          </cell>
          <cell r="G98">
            <v>0.96499999999999997</v>
          </cell>
          <cell r="H98">
            <v>0.13000141794088815</v>
          </cell>
          <cell r="I98">
            <v>3264.0902154329142</v>
          </cell>
          <cell r="J98">
            <v>1</v>
          </cell>
          <cell r="K98">
            <v>0.13471649527553176</v>
          </cell>
          <cell r="L98">
            <v>3330.03786356109</v>
          </cell>
          <cell r="M98">
            <v>0.92500000000000004</v>
          </cell>
          <cell r="N98">
            <v>0.12461275812986689</v>
          </cell>
          <cell r="O98">
            <v>3423.2834261351663</v>
          </cell>
          <cell r="P98">
            <v>0.86566176470588152</v>
          </cell>
          <cell r="Q98">
            <v>0.11661891903520837</v>
          </cell>
          <cell r="R98">
            <v>3809.7951065882316</v>
          </cell>
          <cell r="S98">
            <v>0.89705882352941091</v>
          </cell>
          <cell r="T98">
            <v>0.12084862076187396</v>
          </cell>
          <cell r="U98">
            <v>3874.980623687281</v>
          </cell>
          <cell r="V98">
            <v>0.82977941176470515</v>
          </cell>
          <cell r="W98">
            <v>0.11178497420473342</v>
          </cell>
          <cell r="X98">
            <v>3968.7051129199122</v>
          </cell>
          <cell r="Y98">
            <v>0.96499999999999997</v>
          </cell>
          <cell r="Z98">
            <v>0.13000141794088815</v>
          </cell>
          <cell r="AA98">
            <v>3464.122725061628</v>
          </cell>
          <cell r="AB98">
            <v>0.892625</v>
          </cell>
          <cell r="AC98">
            <v>0.12025131159532153</v>
          </cell>
          <cell r="AD98">
            <v>3557.4452549603238</v>
          </cell>
          <cell r="AE98">
            <v>0.92500000000000004</v>
          </cell>
          <cell r="AF98">
            <v>0.12461275812986689</v>
          </cell>
          <cell r="AG98">
            <v>3623.5718660633329</v>
          </cell>
          <cell r="AH98">
            <v>0.86566176470588152</v>
          </cell>
          <cell r="AI98">
            <v>0.11661891903520837</v>
          </cell>
          <cell r="AJ98">
            <v>4008.5399902102249</v>
          </cell>
          <cell r="AK98">
            <v>0.80073713235294042</v>
          </cell>
          <cell r="AL98">
            <v>0.10787250010756774</v>
          </cell>
          <cell r="AM98">
            <v>4101.85380657511</v>
          </cell>
          <cell r="AN98">
            <v>0.82977941176470515</v>
          </cell>
          <cell r="AO98">
            <v>0.11178497420473342</v>
          </cell>
          <cell r="AP98">
            <v>4166.4624671319953</v>
          </cell>
          <cell r="AQ98">
            <v>0.892625</v>
          </cell>
          <cell r="AR98">
            <v>0.12025131159532153</v>
          </cell>
          <cell r="AS98">
            <v>3757.6512144744338</v>
          </cell>
          <cell r="AT98">
            <v>0.80073713235294042</v>
          </cell>
          <cell r="AU98">
            <v>0.10787250010756774</v>
          </cell>
          <cell r="AV98">
            <v>4298.5346895565854</v>
          </cell>
        </row>
        <row r="99">
          <cell r="B99">
            <v>91</v>
          </cell>
          <cell r="C99">
            <v>0.1486457860466433</v>
          </cell>
          <cell r="D99">
            <v>0.9004901960784305</v>
          </cell>
          <cell r="E99">
            <v>0.13385407302337426</v>
          </cell>
          <cell r="F99">
            <v>3231.4653072372321</v>
          </cell>
          <cell r="G99">
            <v>0.96499999999999997</v>
          </cell>
          <cell r="H99">
            <v>0.14344318353501079</v>
          </cell>
          <cell r="I99">
            <v>2839.7538591396565</v>
          </cell>
          <cell r="J99">
            <v>1</v>
          </cell>
          <cell r="K99">
            <v>0.1486457860466433</v>
          </cell>
          <cell r="L99">
            <v>2881.4268334473204</v>
          </cell>
          <cell r="M99">
            <v>0.92500000000000004</v>
          </cell>
          <cell r="N99">
            <v>0.13749735209314506</v>
          </cell>
          <cell r="O99">
            <v>2996.6986365442031</v>
          </cell>
          <cell r="P99">
            <v>0.86897303921568536</v>
          </cell>
          <cell r="Q99">
            <v>0.12916918046755616</v>
          </cell>
          <cell r="R99">
            <v>3365.5009195122857</v>
          </cell>
          <cell r="S99">
            <v>0.9004901960784305</v>
          </cell>
          <cell r="T99">
            <v>0.13385407302337426</v>
          </cell>
          <cell r="U99">
            <v>3406.694559835687</v>
          </cell>
          <cell r="V99">
            <v>0.83295343137254829</v>
          </cell>
          <cell r="W99">
            <v>0.12381501754662119</v>
          </cell>
          <cell r="X99">
            <v>3525.063514245966</v>
          </cell>
          <cell r="Y99">
            <v>0.96499999999999997</v>
          </cell>
          <cell r="Z99">
            <v>0.14344318353501079</v>
          </cell>
          <cell r="AA99">
            <v>3013.7818588823629</v>
          </cell>
          <cell r="AB99">
            <v>0.892625</v>
          </cell>
          <cell r="AC99">
            <v>0.13268494476988499</v>
          </cell>
          <cell r="AD99">
            <v>3129.6577971227916</v>
          </cell>
          <cell r="AE99">
            <v>0.92500000000000004</v>
          </cell>
          <cell r="AF99">
            <v>0.13749735209314506</v>
          </cell>
          <cell r="AG99">
            <v>3172.0285815513926</v>
          </cell>
          <cell r="AH99">
            <v>0.86897303921568536</v>
          </cell>
          <cell r="AI99">
            <v>0.12916918046755616</v>
          </cell>
          <cell r="AJ99">
            <v>3541.0683896425039</v>
          </cell>
          <cell r="AK99">
            <v>0.80380006127450898</v>
          </cell>
          <cell r="AL99">
            <v>0.11948149193248944</v>
          </cell>
          <cell r="AM99">
            <v>3659.3765813841092</v>
          </cell>
          <cell r="AN99">
            <v>0.83295343137254829</v>
          </cell>
          <cell r="AO99">
            <v>0.12381501754662119</v>
          </cell>
          <cell r="AP99">
            <v>3700.714567718655</v>
          </cell>
          <cell r="AQ99">
            <v>0.892625</v>
          </cell>
          <cell r="AR99">
            <v>0.13268494476988499</v>
          </cell>
          <cell r="AS99">
            <v>3305.7887274161303</v>
          </cell>
          <cell r="AT99">
            <v>0.80380006127450898</v>
          </cell>
          <cell r="AU99">
            <v>0.11948149193248944</v>
          </cell>
          <cell r="AV99">
            <v>3834.8410057950086</v>
          </cell>
        </row>
        <row r="100">
          <cell r="B100">
            <v>92</v>
          </cell>
          <cell r="C100">
            <v>0.16381955498685463</v>
          </cell>
          <cell r="D100">
            <v>0.9039215686274501</v>
          </cell>
          <cell r="E100">
            <v>0.14808002911556845</v>
          </cell>
          <cell r="F100">
            <v>2798.9205140297991</v>
          </cell>
          <cell r="G100">
            <v>0.96499999999999997</v>
          </cell>
          <cell r="H100">
            <v>0.15808587056231471</v>
          </cell>
          <cell r="I100">
            <v>2432.4105251288315</v>
          </cell>
          <cell r="J100">
            <v>1</v>
          </cell>
          <cell r="K100">
            <v>0.16381955498685463</v>
          </cell>
          <cell r="L100">
            <v>2453.1148768536532</v>
          </cell>
          <cell r="M100">
            <v>0.92500000000000004</v>
          </cell>
          <cell r="N100">
            <v>0.15153308836284055</v>
          </cell>
          <cell r="O100">
            <v>2584.6605089982372</v>
          </cell>
          <cell r="P100">
            <v>0.87228431372548931</v>
          </cell>
          <cell r="Q100">
            <v>0.14289722809652355</v>
          </cell>
          <cell r="R100">
            <v>2930.7819238760771</v>
          </cell>
          <cell r="S100">
            <v>0.9039215686274501</v>
          </cell>
          <cell r="T100">
            <v>0.14808002911556845</v>
          </cell>
          <cell r="U100">
            <v>2950.694617455109</v>
          </cell>
          <cell r="V100">
            <v>0.83612745098039143</v>
          </cell>
          <cell r="W100">
            <v>0.13697402693190083</v>
          </cell>
          <cell r="X100">
            <v>3088.6077133766476</v>
          </cell>
          <cell r="Y100">
            <v>0.96499999999999997</v>
          </cell>
          <cell r="Z100">
            <v>0.15808587056231471</v>
          </cell>
          <cell r="AA100">
            <v>2581.4753945642142</v>
          </cell>
          <cell r="AB100">
            <v>0.892625</v>
          </cell>
          <cell r="AC100">
            <v>0.14622943027014113</v>
          </cell>
          <cell r="AD100">
            <v>2714.399325162914</v>
          </cell>
          <cell r="AE100">
            <v>0.92500000000000004</v>
          </cell>
          <cell r="AF100">
            <v>0.15153308836284055</v>
          </cell>
          <cell r="AG100">
            <v>2735.8830508243013</v>
          </cell>
          <cell r="AH100">
            <v>0.87228431372548931</v>
          </cell>
          <cell r="AI100">
            <v>0.14289722809652355</v>
          </cell>
          <cell r="AJ100">
            <v>3083.6714877728132</v>
          </cell>
          <cell r="AK100">
            <v>0.80686299019607766</v>
          </cell>
          <cell r="AL100">
            <v>0.13217993598928429</v>
          </cell>
          <cell r="AM100">
            <v>3222.1488078975226</v>
          </cell>
          <cell r="AN100">
            <v>0.83612745098039143</v>
          </cell>
          <cell r="AO100">
            <v>0.13697402693190083</v>
          </cell>
          <cell r="AP100">
            <v>3242.510528581533</v>
          </cell>
          <cell r="AQ100">
            <v>0.892625</v>
          </cell>
          <cell r="AR100">
            <v>0.14622943027014113</v>
          </cell>
          <cell r="AS100">
            <v>2867.1603326980126</v>
          </cell>
          <cell r="AT100">
            <v>0.80686299019607766</v>
          </cell>
          <cell r="AU100">
            <v>0.13217993598928429</v>
          </cell>
          <cell r="AV100">
            <v>3376.6484810987326</v>
          </cell>
        </row>
        <row r="101">
          <cell r="B101">
            <v>93</v>
          </cell>
          <cell r="C101">
            <v>0.17989507270560517</v>
          </cell>
          <cell r="D101">
            <v>0.9073529411764697</v>
          </cell>
          <cell r="E101">
            <v>0.16322832332258572</v>
          </cell>
          <cell r="F101">
            <v>2384.4562828201047</v>
          </cell>
          <cell r="G101">
            <v>0.96499999999999997</v>
          </cell>
          <cell r="H101">
            <v>0.17359874516090898</v>
          </cell>
          <cell r="I101">
            <v>2047.8807896989031</v>
          </cell>
          <cell r="J101">
            <v>1</v>
          </cell>
          <cell r="K101">
            <v>0.17989507270560517</v>
          </cell>
          <cell r="L101">
            <v>2051.2466893958549</v>
          </cell>
          <cell r="M101">
            <v>0.92500000000000004</v>
          </cell>
          <cell r="N101">
            <v>0.16640294225268479</v>
          </cell>
          <cell r="O101">
            <v>2192.9989197002628</v>
          </cell>
          <cell r="P101">
            <v>0.87559558823529327</v>
          </cell>
          <cell r="Q101">
            <v>0.15751533200629522</v>
          </cell>
          <cell r="R101">
            <v>2511.9813107987893</v>
          </cell>
          <cell r="S101">
            <v>0.9073529411764697</v>
          </cell>
          <cell r="T101">
            <v>0.16322832332258572</v>
          </cell>
          <cell r="U101">
            <v>2513.7556725912054</v>
          </cell>
          <cell r="V101">
            <v>0.83930147058823446</v>
          </cell>
          <cell r="W101">
            <v>0.15098619907339178</v>
          </cell>
          <cell r="X101">
            <v>2665.5486772625177</v>
          </cell>
          <cell r="Y101">
            <v>0.96499999999999997</v>
          </cell>
          <cell r="Z101">
            <v>0.17359874516090898</v>
          </cell>
          <cell r="AA101">
            <v>2173.3806094793354</v>
          </cell>
          <cell r="AB101">
            <v>0.892625</v>
          </cell>
          <cell r="AC101">
            <v>0.16057883927384081</v>
          </cell>
          <cell r="AD101">
            <v>2317.4742583186858</v>
          </cell>
          <cell r="AE101">
            <v>0.92500000000000004</v>
          </cell>
          <cell r="AF101">
            <v>0.16640294225268479</v>
          </cell>
          <cell r="AG101">
            <v>2321.3062427333448</v>
          </cell>
          <cell r="AH101">
            <v>0.87559558823529327</v>
          </cell>
          <cell r="AI101">
            <v>0.15751533200629522</v>
          </cell>
          <cell r="AJ101">
            <v>2643.0233798097956</v>
          </cell>
          <cell r="AK101">
            <v>0.80992591911764633</v>
          </cell>
          <cell r="AL101">
            <v>0.14570168210582307</v>
          </cell>
          <cell r="AM101">
            <v>2796.2453847216793</v>
          </cell>
          <cell r="AN101">
            <v>0.83930147058823446</v>
          </cell>
          <cell r="AO101">
            <v>0.15098619907339178</v>
          </cell>
          <cell r="AP101">
            <v>2798.3708041126338</v>
          </cell>
          <cell r="AQ101">
            <v>0.892625</v>
          </cell>
          <cell r="AR101">
            <v>0.16057883927384081</v>
          </cell>
          <cell r="AS101">
            <v>2447.8971107544339</v>
          </cell>
          <cell r="AT101">
            <v>0.80992591911764633</v>
          </cell>
          <cell r="AU101">
            <v>0.14570168210582307</v>
          </cell>
          <cell r="AV101">
            <v>2930.3233010087879</v>
          </cell>
        </row>
        <row r="102">
          <cell r="B102">
            <v>94</v>
          </cell>
          <cell r="C102">
            <v>0.19670371541204046</v>
          </cell>
          <cell r="D102">
            <v>0.91078431372548929</v>
          </cell>
          <cell r="E102">
            <v>0.17915465844880921</v>
          </cell>
          <cell r="F102">
            <v>1995.2454817393736</v>
          </cell>
          <cell r="G102">
            <v>0.96499999999999997</v>
          </cell>
          <cell r="H102">
            <v>0.18981908537261905</v>
          </cell>
          <cell r="I102">
            <v>1692.3712543680422</v>
          </cell>
          <cell r="J102">
            <v>1</v>
          </cell>
          <cell r="K102">
            <v>0.19670371541204046</v>
          </cell>
          <cell r="L102">
            <v>1682.2375170698556</v>
          </cell>
          <cell r="M102">
            <v>0.92500000000000004</v>
          </cell>
          <cell r="N102">
            <v>0.18195093675613744</v>
          </cell>
          <cell r="O102">
            <v>1828.0774471051798</v>
          </cell>
          <cell r="P102">
            <v>0.87890686274509711</v>
          </cell>
          <cell r="Q102">
            <v>0.17288424540310088</v>
          </cell>
          <cell r="R102">
            <v>2116.3057406347093</v>
          </cell>
          <cell r="S102">
            <v>0.91078431372548929</v>
          </cell>
          <cell r="T102">
            <v>0.17915465844880921</v>
          </cell>
          <cell r="U102">
            <v>2103.4395489115041</v>
          </cell>
          <cell r="V102">
            <v>0.84247549019607759</v>
          </cell>
          <cell r="W102">
            <v>0.16571805906514853</v>
          </cell>
          <cell r="X102">
            <v>2263.0876140375431</v>
          </cell>
          <cell r="Y102">
            <v>0.96499999999999997</v>
          </cell>
          <cell r="Z102">
            <v>0.18981908537261905</v>
          </cell>
          <cell r="AA102">
            <v>1796.0844629166711</v>
          </cell>
          <cell r="AB102">
            <v>0.892625</v>
          </cell>
          <cell r="AC102">
            <v>0.17558265396967263</v>
          </cell>
          <cell r="AD102">
            <v>1945.3369318708662</v>
          </cell>
          <cell r="AE102">
            <v>0.92500000000000004</v>
          </cell>
          <cell r="AF102">
            <v>0.18195093675613744</v>
          </cell>
          <cell r="AG102">
            <v>1935.0340540729912</v>
          </cell>
          <cell r="AH102">
            <v>0.87890686274509711</v>
          </cell>
          <cell r="AI102">
            <v>0.17288424540310088</v>
          </cell>
          <cell r="AJ102">
            <v>2226.7066746386554</v>
          </cell>
          <cell r="AK102">
            <v>0.8129888480392149</v>
          </cell>
          <cell r="AL102">
            <v>0.15991792699786833</v>
          </cell>
          <cell r="AM102">
            <v>2388.8277285870863</v>
          </cell>
          <cell r="AN102">
            <v>0.84247549019607759</v>
          </cell>
          <cell r="AO102">
            <v>0.16571805906514853</v>
          </cell>
          <cell r="AP102">
            <v>2375.8554328017162</v>
          </cell>
          <cell r="AQ102">
            <v>0.892625</v>
          </cell>
          <cell r="AR102">
            <v>0.17558265396967263</v>
          </cell>
          <cell r="AS102">
            <v>2054.8166340476987</v>
          </cell>
          <cell r="AT102">
            <v>0.8129888480392149</v>
          </cell>
          <cell r="AU102">
            <v>0.15991792699786833</v>
          </cell>
          <cell r="AV102">
            <v>2503.3702669379195</v>
          </cell>
        </row>
        <row r="103">
          <cell r="B103">
            <v>95</v>
          </cell>
          <cell r="C103">
            <v>0.21488825680711049</v>
          </cell>
          <cell r="D103">
            <v>0.91421568627450889</v>
          </cell>
          <cell r="E103">
            <v>0.19645421516924541</v>
          </cell>
          <cell r="F103">
            <v>1637.7879589368265</v>
          </cell>
          <cell r="G103">
            <v>0.96499999999999997</v>
          </cell>
          <cell r="H103">
            <v>0.20736716781886161</v>
          </cell>
          <cell r="I103">
            <v>1371.1268907529884</v>
          </cell>
          <cell r="J103">
            <v>1</v>
          </cell>
          <cell r="K103">
            <v>0.21488825680711049</v>
          </cell>
          <cell r="L103">
            <v>1351.3351472566892</v>
          </cell>
          <cell r="M103">
            <v>0.92500000000000004</v>
          </cell>
          <cell r="N103">
            <v>0.1987716375465772</v>
          </cell>
          <cell r="O103">
            <v>1495.4570431416241</v>
          </cell>
          <cell r="P103">
            <v>0.88221813725490106</v>
          </cell>
          <cell r="Q103">
            <v>0.18957831763832184</v>
          </cell>
          <cell r="R103">
            <v>1750.4298196228272</v>
          </cell>
          <cell r="S103">
            <v>0.91421568627450889</v>
          </cell>
          <cell r="T103">
            <v>0.19645421516924541</v>
          </cell>
          <cell r="U103">
            <v>1726.5985549585464</v>
          </cell>
          <cell r="V103">
            <v>0.84564950980392073</v>
          </cell>
          <cell r="W103">
            <v>0.18172014903155201</v>
          </cell>
          <cell r="X103">
            <v>1888.0531271448633</v>
          </cell>
          <cell r="Y103">
            <v>0.96499999999999997</v>
          </cell>
          <cell r="Z103">
            <v>0.20736716781886161</v>
          </cell>
          <cell r="AA103">
            <v>1455.1533529138569</v>
          </cell>
          <cell r="AB103">
            <v>0.892625</v>
          </cell>
          <cell r="AC103">
            <v>0.19181463023244699</v>
          </cell>
          <cell r="AD103">
            <v>1603.7695105077594</v>
          </cell>
          <cell r="AE103">
            <v>0.92500000000000004</v>
          </cell>
          <cell r="AF103">
            <v>0.1987716375465772</v>
          </cell>
          <cell r="AG103">
            <v>1582.9527952793842</v>
          </cell>
          <cell r="AH103">
            <v>0.88221813725490106</v>
          </cell>
          <cell r="AI103">
            <v>0.18957831763832184</v>
          </cell>
          <cell r="AJ103">
            <v>1841.7441714597035</v>
          </cell>
          <cell r="AK103">
            <v>0.81605177696078357</v>
          </cell>
          <cell r="AL103">
            <v>0.1753599438154477</v>
          </cell>
          <cell r="AM103">
            <v>2006.8113502764131</v>
          </cell>
          <cell r="AN103">
            <v>0.84564950980392073</v>
          </cell>
          <cell r="AO103">
            <v>0.18172014903155201</v>
          </cell>
          <cell r="AP103">
            <v>1982.1332818584274</v>
          </cell>
          <cell r="AQ103">
            <v>0.892625</v>
          </cell>
          <cell r="AR103">
            <v>0.19181463023244699</v>
          </cell>
          <cell r="AS103">
            <v>1694.0264760205741</v>
          </cell>
          <cell r="AT103">
            <v>0.81605177696078357</v>
          </cell>
          <cell r="AU103">
            <v>0.1753599438154477</v>
          </cell>
          <cell r="AV103">
            <v>2103.0364833411072</v>
          </cell>
        </row>
        <row r="104">
          <cell r="B104">
            <v>96</v>
          </cell>
          <cell r="C104">
            <v>0.23381565961735851</v>
          </cell>
          <cell r="D104">
            <v>0.91764705882352848</v>
          </cell>
          <cell r="E104">
            <v>0.21456025235475229</v>
          </cell>
          <cell r="F104">
            <v>1316.0376108502519</v>
          </cell>
          <cell r="G104">
            <v>0.96499999999999997</v>
          </cell>
          <cell r="H104">
            <v>0.22563211153075094</v>
          </cell>
          <cell r="I104">
            <v>1086.8001906972595</v>
          </cell>
          <cell r="J104">
            <v>1</v>
          </cell>
          <cell r="K104">
            <v>0.23381565961735851</v>
          </cell>
          <cell r="L104">
            <v>1060.9490931005193</v>
          </cell>
          <cell r="M104">
            <v>0.92500000000000004</v>
          </cell>
          <cell r="N104">
            <v>0.21627948514605663</v>
          </cell>
          <cell r="O104">
            <v>1198.202597795801</v>
          </cell>
          <cell r="P104">
            <v>0.88552941176470501</v>
          </cell>
          <cell r="Q104">
            <v>0.20705064352233596</v>
          </cell>
          <cell r="R104">
            <v>1418.5862792747803</v>
          </cell>
          <cell r="S104">
            <v>0.91764705882352848</v>
          </cell>
          <cell r="T104">
            <v>0.21456025235475229</v>
          </cell>
          <cell r="U104">
            <v>1387.400990931812</v>
          </cell>
          <cell r="V104">
            <v>0.84882352941176387</v>
          </cell>
          <cell r="W104">
            <v>0.19846823342814587</v>
          </cell>
          <cell r="X104">
            <v>1544.9558315006109</v>
          </cell>
          <cell r="Y104">
            <v>0.96499999999999997</v>
          </cell>
          <cell r="Z104">
            <v>0.22563211153075094</v>
          </cell>
          <cell r="AA104">
            <v>1153.4023233779901</v>
          </cell>
          <cell r="AB104">
            <v>0.892625</v>
          </cell>
          <cell r="AC104">
            <v>0.20870970316594464</v>
          </cell>
          <cell r="AD104">
            <v>1296.143054871641</v>
          </cell>
          <cell r="AE104">
            <v>0.92500000000000004</v>
          </cell>
          <cell r="AF104">
            <v>0.21627948514605663</v>
          </cell>
          <cell r="AG104">
            <v>1268.3066760027691</v>
          </cell>
          <cell r="AH104">
            <v>0.88552941176470501</v>
          </cell>
          <cell r="AI104">
            <v>0.20705064352233596</v>
          </cell>
          <cell r="AJ104">
            <v>1492.5894099141879</v>
          </cell>
          <cell r="AK104">
            <v>0.81911470588235213</v>
          </cell>
          <cell r="AL104">
            <v>0.19152184525816077</v>
          </cell>
          <cell r="AM104">
            <v>1654.8970246437386</v>
          </cell>
          <cell r="AN104">
            <v>0.84882352941176387</v>
          </cell>
          <cell r="AO104">
            <v>0.19846823342814587</v>
          </cell>
          <cell r="AP104">
            <v>1621.9397264787146</v>
          </cell>
          <cell r="AQ104">
            <v>0.892625</v>
          </cell>
          <cell r="AR104">
            <v>0.20870970316594464</v>
          </cell>
          <cell r="AS104">
            <v>1369.0874139187124</v>
          </cell>
          <cell r="AT104">
            <v>0.81911470588235213</v>
          </cell>
          <cell r="AU104">
            <v>0.19152184525816077</v>
          </cell>
          <cell r="AV104">
            <v>1734.2481237805739</v>
          </cell>
        </row>
        <row r="105">
          <cell r="B105">
            <v>97</v>
          </cell>
          <cell r="C105">
            <v>0.25404156052832816</v>
          </cell>
          <cell r="D105">
            <v>0.92107843137254808</v>
          </cell>
          <cell r="E105">
            <v>0.23399220207486673</v>
          </cell>
          <cell r="F105">
            <v>1033.6682489578766</v>
          </cell>
          <cell r="G105">
            <v>0.96499999999999997</v>
          </cell>
          <cell r="H105">
            <v>0.24515010590983666</v>
          </cell>
          <cell r="I105">
            <v>841.58316885821409</v>
          </cell>
          <cell r="J105">
            <v>1</v>
          </cell>
          <cell r="K105">
            <v>0.25404156052832816</v>
          </cell>
          <cell r="L105">
            <v>812.88258107678314</v>
          </cell>
          <cell r="M105">
            <v>0.92500000000000004</v>
          </cell>
          <cell r="N105">
            <v>0.23498844348870357</v>
          </cell>
          <cell r="O105">
            <v>939.05595684385753</v>
          </cell>
          <cell r="P105">
            <v>0.88884068627450885</v>
          </cell>
          <cell r="Q105">
            <v>0.22580247500224637</v>
          </cell>
          <cell r="R105">
            <v>1124.8670772589808</v>
          </cell>
          <cell r="S105">
            <v>0.92107843137254808</v>
          </cell>
          <cell r="T105">
            <v>0.23399220207486673</v>
          </cell>
          <cell r="U105">
            <v>1089.719884200249</v>
          </cell>
          <cell r="V105">
            <v>0.851997549019607</v>
          </cell>
          <cell r="W105">
            <v>0.21644278691925173</v>
          </cell>
          <cell r="X105">
            <v>1238.3311768981723</v>
          </cell>
          <cell r="Y105">
            <v>0.96499999999999997</v>
          </cell>
          <cell r="Z105">
            <v>0.24515010590983666</v>
          </cell>
          <cell r="AA105">
            <v>893.15772170974026</v>
          </cell>
          <cell r="AB105">
            <v>0.892625</v>
          </cell>
          <cell r="AC105">
            <v>0.22676384796659893</v>
          </cell>
          <cell r="AD105">
            <v>1025.6254226287801</v>
          </cell>
          <cell r="AE105">
            <v>0.92500000000000004</v>
          </cell>
          <cell r="AF105">
            <v>0.23498844348870357</v>
          </cell>
          <cell r="AG105">
            <v>993.99796110958368</v>
          </cell>
          <cell r="AH105">
            <v>0.88884068627450885</v>
          </cell>
          <cell r="AI105">
            <v>0.22580247500224637</v>
          </cell>
          <cell r="AJ105">
            <v>1183.5478120768316</v>
          </cell>
          <cell r="AK105">
            <v>0.8221776348039207</v>
          </cell>
          <cell r="AL105">
            <v>0.20886728937707791</v>
          </cell>
          <cell r="AM105">
            <v>1337.94809277173</v>
          </cell>
          <cell r="AN105">
            <v>0.851997549019607</v>
          </cell>
          <cell r="AO105">
            <v>0.21644278691925173</v>
          </cell>
          <cell r="AP105">
            <v>1300.0362142375541</v>
          </cell>
          <cell r="AQ105">
            <v>0.892625</v>
          </cell>
          <cell r="AR105">
            <v>0.22676384796659893</v>
          </cell>
          <cell r="AS105">
            <v>1083.3455861515072</v>
          </cell>
          <cell r="AT105">
            <v>0.8221776348039207</v>
          </cell>
          <cell r="AU105">
            <v>0.20886728937707791</v>
          </cell>
          <cell r="AV105">
            <v>1402.1017229786153</v>
          </cell>
        </row>
        <row r="106">
          <cell r="B106">
            <v>98</v>
          </cell>
          <cell r="C106">
            <v>0.27564241526177619</v>
          </cell>
          <cell r="D106">
            <v>0.92450980392156767</v>
          </cell>
          <cell r="E106">
            <v>0.25483411528613203</v>
          </cell>
          <cell r="F106">
            <v>791.79793916935148</v>
          </cell>
          <cell r="G106">
            <v>0.96499999999999997</v>
          </cell>
          <cell r="H106">
            <v>0.26599493072761399</v>
          </cell>
          <cell r="I106">
            <v>635.26896588068701</v>
          </cell>
          <cell r="J106">
            <v>1</v>
          </cell>
          <cell r="K106">
            <v>0.27564241526177619</v>
          </cell>
          <cell r="L106">
            <v>606.37662165374195</v>
          </cell>
          <cell r="M106">
            <v>0.92500000000000004</v>
          </cell>
          <cell r="N106">
            <v>0.25496923411714301</v>
          </cell>
          <cell r="O106">
            <v>718.38865919632428</v>
          </cell>
          <cell r="P106">
            <v>0.8921519607843128</v>
          </cell>
          <cell r="Q106">
            <v>0.24591492125111741</v>
          </cell>
          <cell r="R106">
            <v>870.86930716535983</v>
          </cell>
          <cell r="S106">
            <v>0.92450980392156767</v>
          </cell>
          <cell r="T106">
            <v>0.25483411528613203</v>
          </cell>
          <cell r="U106">
            <v>834.73392885146404</v>
          </cell>
          <cell r="V106">
            <v>0.85517156862745014</v>
          </cell>
          <cell r="W106">
            <v>0.23572155663967215</v>
          </cell>
          <cell r="X106">
            <v>970.30332584133487</v>
          </cell>
          <cell r="Y106">
            <v>0.96499999999999997</v>
          </cell>
          <cell r="Z106">
            <v>0.26599493072761399</v>
          </cell>
          <cell r="AA106">
            <v>674.20001163840902</v>
          </cell>
          <cell r="AB106">
            <v>0.892625</v>
          </cell>
          <cell r="AC106">
            <v>0.24604531092304296</v>
          </cell>
          <cell r="AD106">
            <v>793.05065522110863</v>
          </cell>
          <cell r="AE106">
            <v>0.92500000000000004</v>
          </cell>
          <cell r="AF106">
            <v>0.25496923411714301</v>
          </cell>
          <cell r="AG106">
            <v>760.41992739749776</v>
          </cell>
          <cell r="AH106">
            <v>0.8921519607843128</v>
          </cell>
          <cell r="AI106">
            <v>0.24591492125111741</v>
          </cell>
          <cell r="AJ106">
            <v>916.29978682638944</v>
          </cell>
          <cell r="AK106">
            <v>0.82524056372548937</v>
          </cell>
          <cell r="AL106">
            <v>0.22747130215728362</v>
          </cell>
          <cell r="AM106">
            <v>1058.4945013072677</v>
          </cell>
          <cell r="AN106">
            <v>0.85517156862745014</v>
          </cell>
          <cell r="AO106">
            <v>0.23572155663967215</v>
          </cell>
          <cell r="AP106">
            <v>1018.6527529320244</v>
          </cell>
          <cell r="AQ106">
            <v>0.892625</v>
          </cell>
          <cell r="AR106">
            <v>0.24604531092304296</v>
          </cell>
          <cell r="AS106">
            <v>837.68197235816069</v>
          </cell>
          <cell r="AT106">
            <v>0.82524056372548937</v>
          </cell>
          <cell r="AU106">
            <v>0.22747130215728362</v>
          </cell>
          <cell r="AV106">
            <v>1109.2485366691415</v>
          </cell>
        </row>
        <row r="107">
          <cell r="B107">
            <v>99</v>
          </cell>
          <cell r="C107">
            <v>0.29791510457563025</v>
          </cell>
          <cell r="D107">
            <v>0.92794117647058727</v>
          </cell>
          <cell r="E107">
            <v>0.27644769262826835</v>
          </cell>
          <cell r="F107">
            <v>590.0208118557473</v>
          </cell>
          <cell r="G107">
            <v>0.96499999999999997</v>
          </cell>
          <cell r="H107">
            <v>0.2874880759154832</v>
          </cell>
          <cell r="I107">
            <v>466.29064130785071</v>
          </cell>
          <cell r="J107">
            <v>1</v>
          </cell>
          <cell r="K107">
            <v>0.29791510457563025</v>
          </cell>
          <cell r="L107">
            <v>439.23350510282825</v>
          </cell>
          <cell r="M107">
            <v>0.92500000000000004</v>
          </cell>
          <cell r="N107">
            <v>0.275571471732458</v>
          </cell>
          <cell r="O107">
            <v>535.22165296259618</v>
          </cell>
          <cell r="P107">
            <v>0.89546323529411664</v>
          </cell>
          <cell r="Q107">
            <v>0.26677202338627898</v>
          </cell>
          <cell r="R107">
            <v>656.70955007377518</v>
          </cell>
          <cell r="S107">
            <v>0.92794117647058727</v>
          </cell>
          <cell r="T107">
            <v>0.27644769262826835</v>
          </cell>
          <cell r="U107">
            <v>622.01524659328413</v>
          </cell>
          <cell r="V107">
            <v>0.85834558823529328</v>
          </cell>
          <cell r="W107">
            <v>0.25571411568114827</v>
          </cell>
          <cell r="X107">
            <v>741.58191546136436</v>
          </cell>
          <cell r="Y107">
            <v>0.96499999999999997</v>
          </cell>
          <cell r="Z107">
            <v>0.2874880759154832</v>
          </cell>
          <cell r="AA107">
            <v>494.8662262460939</v>
          </cell>
          <cell r="AB107">
            <v>0.892625</v>
          </cell>
          <cell r="AC107">
            <v>0.26592647022182198</v>
          </cell>
          <cell r="AD107">
            <v>597.924260179508</v>
          </cell>
          <cell r="AE107">
            <v>0.92500000000000004</v>
          </cell>
          <cell r="AF107">
            <v>0.275571471732458</v>
          </cell>
          <cell r="AG107">
            <v>566.53624090154426</v>
          </cell>
          <cell r="AH107">
            <v>0.89546323529411664</v>
          </cell>
          <cell r="AI107">
            <v>0.26677202338627898</v>
          </cell>
          <cell r="AJ107">
            <v>690.96799690656223</v>
          </cell>
          <cell r="AK107">
            <v>0.82830349264705794</v>
          </cell>
          <cell r="AL107">
            <v>0.24676412163230804</v>
          </cell>
          <cell r="AM107">
            <v>817.71737876857901</v>
          </cell>
          <cell r="AN107">
            <v>0.85834558823529328</v>
          </cell>
          <cell r="AO107">
            <v>0.25571411568114827</v>
          </cell>
          <cell r="AP107">
            <v>778.53434033560018</v>
          </cell>
          <cell r="AQ107">
            <v>0.892625</v>
          </cell>
          <cell r="AR107">
            <v>0.26592647022182198</v>
          </cell>
          <cell r="AS107">
            <v>631.57425101466913</v>
          </cell>
          <cell r="AT107">
            <v>0.82830349264705794</v>
          </cell>
          <cell r="AU107">
            <v>0.24676412163230804</v>
          </cell>
          <cell r="AV107">
            <v>856.92632761695052</v>
          </cell>
        </row>
        <row r="108">
          <cell r="B108">
            <v>100</v>
          </cell>
          <cell r="C108">
            <v>0.32141384017542324</v>
          </cell>
          <cell r="D108">
            <v>0.93137254901960687</v>
          </cell>
          <cell r="E108">
            <v>0.29935602761436447</v>
          </cell>
          <cell r="F108">
            <v>426.91091981556826</v>
          </cell>
          <cell r="G108">
            <v>0.96499999999999997</v>
          </cell>
          <cell r="H108">
            <v>0.31016435576928342</v>
          </cell>
          <cell r="I108">
            <v>332.23764202085999</v>
          </cell>
          <cell r="J108">
            <v>1</v>
          </cell>
          <cell r="K108">
            <v>0.32141384017542324</v>
          </cell>
          <cell r="L108">
            <v>308.3792094969985</v>
          </cell>
          <cell r="M108">
            <v>0.92500000000000004</v>
          </cell>
          <cell r="N108">
            <v>0.29730780216226649</v>
          </cell>
          <cell r="O108">
            <v>387.72983435261466</v>
          </cell>
          <cell r="P108">
            <v>0.8987745098039206</v>
          </cell>
          <cell r="Q108">
            <v>0.28887856664786171</v>
          </cell>
          <cell r="R108">
            <v>481.51781462350129</v>
          </cell>
          <cell r="S108">
            <v>0.93137254901960687</v>
          </cell>
          <cell r="T108">
            <v>0.29935602761436447</v>
          </cell>
          <cell r="U108">
            <v>450.06056689296736</v>
          </cell>
          <cell r="V108">
            <v>0.86151960784313641</v>
          </cell>
          <cell r="W108">
            <v>0.27690432554328714</v>
          </cell>
          <cell r="X108">
            <v>551.94895174402961</v>
          </cell>
          <cell r="Y108">
            <v>0.96499999999999997</v>
          </cell>
          <cell r="Z108">
            <v>0.31016435576928342</v>
          </cell>
          <cell r="AA108">
            <v>352.59808702704817</v>
          </cell>
          <cell r="AB108">
            <v>0.892625</v>
          </cell>
          <cell r="AC108">
            <v>0.28690202908658718</v>
          </cell>
          <cell r="AD108">
            <v>438.92037220997707</v>
          </cell>
          <cell r="AE108">
            <v>0.92500000000000004</v>
          </cell>
          <cell r="AF108">
            <v>0.29730780216226649</v>
          </cell>
          <cell r="AG108">
            <v>410.41501520653134</v>
          </cell>
          <cell r="AH108">
            <v>0.8987745098039206</v>
          </cell>
          <cell r="AI108">
            <v>0.28887856664786171</v>
          </cell>
          <cell r="AJ108">
            <v>506.63706627663453</v>
          </cell>
          <cell r="AK108">
            <v>0.83136642156862661</v>
          </cell>
          <cell r="AL108">
            <v>0.26721267414927208</v>
          </cell>
          <cell r="AM108">
            <v>615.93406805327731</v>
          </cell>
          <cell r="AN108">
            <v>0.86151960784313641</v>
          </cell>
          <cell r="AO108">
            <v>0.27690432554328714</v>
          </cell>
          <cell r="AP108">
            <v>579.45211996927605</v>
          </cell>
          <cell r="AQ108">
            <v>0.892625</v>
          </cell>
          <cell r="AR108">
            <v>0.28690202908658718</v>
          </cell>
          <cell r="AS108">
            <v>463.62193975934719</v>
          </cell>
          <cell r="AT108">
            <v>0.83136642156862661</v>
          </cell>
          <cell r="AU108">
            <v>0.26721267414927208</v>
          </cell>
          <cell r="AV108">
            <v>645.46765507895429</v>
          </cell>
        </row>
        <row r="109">
          <cell r="B109">
            <v>101</v>
          </cell>
          <cell r="C109">
            <v>0.34538247412793471</v>
          </cell>
          <cell r="D109">
            <v>0.93480392156862646</v>
          </cell>
          <cell r="E109">
            <v>0.32286489125586804</v>
          </cell>
          <cell r="F109">
            <v>299.11256271438526</v>
          </cell>
          <cell r="G109">
            <v>0.96499999999999997</v>
          </cell>
          <cell r="H109">
            <v>0.33329408753345696</v>
          </cell>
          <cell r="I109">
            <v>229.18936782115412</v>
          </cell>
          <cell r="J109">
            <v>1</v>
          </cell>
          <cell r="K109">
            <v>0.34538247412793471</v>
          </cell>
          <cell r="L109">
            <v>209.26186354230688</v>
          </cell>
          <cell r="M109">
            <v>0.92500000000000004</v>
          </cell>
          <cell r="N109">
            <v>0.31947878856833961</v>
          </cell>
          <cell r="O109">
            <v>272.45472946849912</v>
          </cell>
          <cell r="P109">
            <v>0.90208578431372455</v>
          </cell>
          <cell r="Q109">
            <v>0.31156462006191266</v>
          </cell>
          <cell r="R109">
            <v>342.41763851965345</v>
          </cell>
          <cell r="S109">
            <v>0.93480392156862646</v>
          </cell>
          <cell r="T109">
            <v>0.32286489125586804</v>
          </cell>
          <cell r="U109">
            <v>315.33222340201968</v>
          </cell>
          <cell r="V109">
            <v>0.86469362745097955</v>
          </cell>
          <cell r="W109">
            <v>0.29865002441167798</v>
          </cell>
          <cell r="X109">
            <v>399.11189952702478</v>
          </cell>
          <cell r="Y109">
            <v>0.96499999999999997</v>
          </cell>
          <cell r="Z109">
            <v>0.33329408753345696</v>
          </cell>
          <cell r="AA109">
            <v>243.23472851882201</v>
          </cell>
          <cell r="AB109">
            <v>0.892625</v>
          </cell>
          <cell r="AC109">
            <v>0.30829703096844774</v>
          </cell>
          <cell r="AD109">
            <v>312.99322681549461</v>
          </cell>
          <cell r="AE109">
            <v>0.92500000000000004</v>
          </cell>
          <cell r="AF109">
            <v>0.31947878856833961</v>
          </cell>
          <cell r="AG109">
            <v>288.39542906108431</v>
          </cell>
          <cell r="AH109">
            <v>0.90208578431372455</v>
          </cell>
          <cell r="AI109">
            <v>0.31156462006191266</v>
          </cell>
          <cell r="AJ109">
            <v>360.28047675996265</v>
          </cell>
          <cell r="AK109">
            <v>0.83442935049019529</v>
          </cell>
          <cell r="AL109">
            <v>0.28819727355726926</v>
          </cell>
          <cell r="AM109">
            <v>451.34867862912137</v>
          </cell>
          <cell r="AN109">
            <v>0.86469362745097955</v>
          </cell>
          <cell r="AO109">
            <v>0.29865002441167798</v>
          </cell>
          <cell r="AP109">
            <v>418.99932150455578</v>
          </cell>
          <cell r="AQ109">
            <v>0.892625</v>
          </cell>
          <cell r="AR109">
            <v>0.30829703096844774</v>
          </cell>
          <cell r="AS109">
            <v>330.60786451333104</v>
          </cell>
          <cell r="AT109">
            <v>0.83442935049019529</v>
          </cell>
          <cell r="AU109">
            <v>0.28819727355726926</v>
          </cell>
          <cell r="AV109">
            <v>472.99051688844696</v>
          </cell>
        </row>
        <row r="110">
          <cell r="B110">
            <v>102</v>
          </cell>
          <cell r="C110">
            <v>0.36932620227413371</v>
          </cell>
          <cell r="D110">
            <v>0.93823529411764606</v>
          </cell>
          <cell r="E110">
            <v>0.3465148780160251</v>
          </cell>
          <cell r="F110">
            <v>202.53961768034125</v>
          </cell>
          <cell r="G110">
            <v>0.96499999999999997</v>
          </cell>
          <cell r="H110">
            <v>0.35639978519453902</v>
          </cell>
          <cell r="I110">
            <v>152.80190660083272</v>
          </cell>
          <cell r="J110">
            <v>1</v>
          </cell>
          <cell r="K110">
            <v>0.36932620227413371</v>
          </cell>
          <cell r="L110">
            <v>136.98648337144266</v>
          </cell>
          <cell r="M110">
            <v>0.92500000000000004</v>
          </cell>
          <cell r="N110">
            <v>0.34162673710357372</v>
          </cell>
          <cell r="O110">
            <v>185.41122255818831</v>
          </cell>
          <cell r="P110">
            <v>0.90539705882352839</v>
          </cell>
          <cell r="Q110">
            <v>0.33438685728546419</v>
          </cell>
          <cell r="R110">
            <v>235.73241707178028</v>
          </cell>
          <cell r="S110">
            <v>0.93823529411764606</v>
          </cell>
          <cell r="T110">
            <v>0.3465148780160251</v>
          </cell>
          <cell r="U110">
            <v>213.5225193838555</v>
          </cell>
          <cell r="V110">
            <v>0.86786764705882269</v>
          </cell>
          <cell r="W110">
            <v>0.32052626216482322</v>
          </cell>
          <cell r="X110">
            <v>279.91712099028763</v>
          </cell>
          <cell r="Y110">
            <v>0.96499999999999997</v>
          </cell>
          <cell r="Z110">
            <v>0.35639978519453902</v>
          </cell>
          <cell r="AA110">
            <v>162.16603162069313</v>
          </cell>
          <cell r="AB110">
            <v>0.892625</v>
          </cell>
          <cell r="AC110">
            <v>0.32966980130494861</v>
          </cell>
          <cell r="AD110">
            <v>216.49834427504368</v>
          </cell>
          <cell r="AE110">
            <v>0.92500000000000004</v>
          </cell>
          <cell r="AF110">
            <v>0.34162673710357372</v>
          </cell>
          <cell r="AG110">
            <v>196.25920675600256</v>
          </cell>
          <cell r="AH110">
            <v>0.90539705882352839</v>
          </cell>
          <cell r="AI110">
            <v>0.33438685728546419</v>
          </cell>
          <cell r="AJ110">
            <v>248.02982690252014</v>
          </cell>
          <cell r="AK110">
            <v>0.83749227941176385</v>
          </cell>
          <cell r="AL110">
            <v>0.30930784298905439</v>
          </cell>
          <cell r="AM110">
            <v>321.27122002453245</v>
          </cell>
          <cell r="AN110">
            <v>0.86786764705882269</v>
          </cell>
          <cell r="AO110">
            <v>0.32052626216482322</v>
          </cell>
          <cell r="AP110">
            <v>293.86516390874368</v>
          </cell>
          <cell r="AQ110">
            <v>0.892625</v>
          </cell>
          <cell r="AR110">
            <v>0.32966980130494861</v>
          </cell>
          <cell r="AS110">
            <v>228.68244146905224</v>
          </cell>
          <cell r="AT110">
            <v>0.83749227941176385</v>
          </cell>
          <cell r="AU110">
            <v>0.30930784298905439</v>
          </cell>
          <cell r="AV110">
            <v>336.67593950275301</v>
          </cell>
        </row>
        <row r="111">
          <cell r="B111">
            <v>103</v>
          </cell>
          <cell r="C111">
            <v>0.39410595716287722</v>
          </cell>
          <cell r="D111">
            <v>0.94166666666666565</v>
          </cell>
          <cell r="E111">
            <v>0.37111644299504232</v>
          </cell>
          <cell r="F111">
            <v>132.35662676642545</v>
          </cell>
          <cell r="G111">
            <v>0.96499999999999997</v>
          </cell>
          <cell r="H111">
            <v>0.3803122486621765</v>
          </cell>
          <cell r="I111">
            <v>98.343339910979921</v>
          </cell>
          <cell r="J111">
            <v>1</v>
          </cell>
          <cell r="K111">
            <v>0.39410595716287722</v>
          </cell>
          <cell r="L111">
            <v>86.393785704978981</v>
          </cell>
          <cell r="M111">
            <v>0.92500000000000004</v>
          </cell>
          <cell r="N111">
            <v>0.36454801037566142</v>
          </cell>
          <cell r="O111">
            <v>122.06979157324992</v>
          </cell>
          <cell r="P111">
            <v>0.90870833333333234</v>
          </cell>
          <cell r="Q111">
            <v>0.35812736749021584</v>
          </cell>
          <cell r="R111">
            <v>156.90659496684134</v>
          </cell>
          <cell r="S111">
            <v>0.94166666666666565</v>
          </cell>
          <cell r="T111">
            <v>0.37111644299504232</v>
          </cell>
          <cell r="U111">
            <v>139.53378962588445</v>
          </cell>
          <cell r="V111">
            <v>0.87104166666666583</v>
          </cell>
          <cell r="W111">
            <v>0.3432827097704142</v>
          </cell>
          <cell r="X111">
            <v>190.19633248333213</v>
          </cell>
          <cell r="Y111">
            <v>0.96499999999999997</v>
          </cell>
          <cell r="Z111">
            <v>0.3803122486621765</v>
          </cell>
          <cell r="AA111">
            <v>104.37009278522727</v>
          </cell>
          <cell r="AB111">
            <v>0.892625</v>
          </cell>
          <cell r="AC111">
            <v>0.35178883001251327</v>
          </cell>
          <cell r="AD111">
            <v>145.12537813503968</v>
          </cell>
          <cell r="AE111">
            <v>0.92500000000000004</v>
          </cell>
          <cell r="AF111">
            <v>0.36454801037566142</v>
          </cell>
          <cell r="AG111">
            <v>129.21181432541374</v>
          </cell>
          <cell r="AH111">
            <v>0.90870833333333234</v>
          </cell>
          <cell r="AI111">
            <v>0.35812736749021584</v>
          </cell>
          <cell r="AJ111">
            <v>165.09191257152875</v>
          </cell>
          <cell r="AK111">
            <v>0.84055520833333242</v>
          </cell>
          <cell r="AL111">
            <v>0.33126781492844964</v>
          </cell>
          <cell r="AM111">
            <v>221.89951194428244</v>
          </cell>
          <cell r="AN111">
            <v>0.87104166666666583</v>
          </cell>
          <cell r="AO111">
            <v>0.3432827097704142</v>
          </cell>
          <cell r="AP111">
            <v>199.67366134062095</v>
          </cell>
          <cell r="AQ111">
            <v>0.892625</v>
          </cell>
          <cell r="AR111">
            <v>0.35178883001251327</v>
          </cell>
          <cell r="AS111">
            <v>153.29274642801926</v>
          </cell>
          <cell r="AT111">
            <v>0.84055520833333242</v>
          </cell>
          <cell r="AU111">
            <v>0.33126781492844964</v>
          </cell>
          <cell r="AV111">
            <v>232.53943086884311</v>
          </cell>
        </row>
        <row r="112">
          <cell r="B112">
            <v>104</v>
          </cell>
          <cell r="C112">
            <v>0.41960441196157539</v>
          </cell>
          <cell r="D112">
            <v>0.94509803921568525</v>
          </cell>
          <cell r="E112">
            <v>0.39656730699113552</v>
          </cell>
          <cell r="F112">
            <v>83.236906234047225</v>
          </cell>
          <cell r="G112">
            <v>0.96499999999999997</v>
          </cell>
          <cell r="H112">
            <v>0.40491825754292021</v>
          </cell>
          <cell r="I112">
            <v>60.942163168486381</v>
          </cell>
          <cell r="J112">
            <v>1</v>
          </cell>
          <cell r="K112">
            <v>0.41960441196157539</v>
          </cell>
          <cell r="L112">
            <v>52.345480096793743</v>
          </cell>
          <cell r="M112">
            <v>0.92500000000000004</v>
          </cell>
          <cell r="N112">
            <v>0.38813408106445724</v>
          </cell>
          <cell r="O112">
            <v>77.569491928249974</v>
          </cell>
          <cell r="P112">
            <v>0.91201960784313618</v>
          </cell>
          <cell r="Q112">
            <v>0.38268745124644576</v>
          </cell>
          <cell r="R112">
            <v>100.71404916951289</v>
          </cell>
          <cell r="S112">
            <v>0.94509803921568525</v>
          </cell>
          <cell r="T112">
            <v>0.39656730699113552</v>
          </cell>
          <cell r="U112">
            <v>87.750505942307683</v>
          </cell>
          <cell r="V112">
            <v>0.87421568627450885</v>
          </cell>
          <cell r="W112">
            <v>0.36682475896680034</v>
          </cell>
          <cell r="X112">
            <v>124.90522008005922</v>
          </cell>
          <cell r="Y112">
            <v>0.96499999999999997</v>
          </cell>
          <cell r="Z112">
            <v>0.40491825754292021</v>
          </cell>
          <cell r="AA112">
            <v>64.676868104997482</v>
          </cell>
          <cell r="AB112">
            <v>0.892625</v>
          </cell>
          <cell r="AC112">
            <v>0.37454938822720124</v>
          </cell>
          <cell r="AD112">
            <v>94.071891155790496</v>
          </cell>
          <cell r="AE112">
            <v>0.92500000000000004</v>
          </cell>
          <cell r="AF112">
            <v>0.38813408106445724</v>
          </cell>
          <cell r="AG112">
            <v>82.107904496054772</v>
          </cell>
          <cell r="AH112">
            <v>0.91201960784313618</v>
          </cell>
          <cell r="AI112">
            <v>0.38268745124644576</v>
          </cell>
          <cell r="AJ112">
            <v>105.96798052836228</v>
          </cell>
          <cell r="AK112">
            <v>0.84361813725490098</v>
          </cell>
          <cell r="AL112">
            <v>0.3539858924029623</v>
          </cell>
          <cell r="AM112">
            <v>148.3913454888106</v>
          </cell>
          <cell r="AN112">
            <v>0.87421568627450885</v>
          </cell>
          <cell r="AO112">
            <v>0.36682475896680034</v>
          </cell>
          <cell r="AP112">
            <v>131.12914580583259</v>
          </cell>
          <cell r="AQ112">
            <v>0.892625</v>
          </cell>
          <cell r="AR112">
            <v>0.37454938822720124</v>
          </cell>
          <cell r="AS112">
            <v>99.366070512701484</v>
          </cell>
          <cell r="AT112">
            <v>0.84361813725490098</v>
          </cell>
          <cell r="AU112">
            <v>0.3539858924029623</v>
          </cell>
          <cell r="AV112">
            <v>155.5066017202162</v>
          </cell>
        </row>
        <row r="113">
          <cell r="B113">
            <v>105</v>
          </cell>
          <cell r="C113">
            <v>0.44568439732515935</v>
          </cell>
          <cell r="D113">
            <v>0.94852941176470484</v>
          </cell>
          <cell r="E113">
            <v>0.4227447592275404</v>
          </cell>
          <cell r="F113">
            <v>50.227870486537455</v>
          </cell>
          <cell r="G113">
            <v>0.96499999999999997</v>
          </cell>
          <cell r="H113">
            <v>0.43008544341877875</v>
          </cell>
          <cell r="I113">
            <v>36.265568647406546</v>
          </cell>
          <cell r="J113">
            <v>1</v>
          </cell>
          <cell r="K113">
            <v>0.44568439732515935</v>
          </cell>
          <cell r="L113">
            <v>30.381085701932257</v>
          </cell>
          <cell r="M113">
            <v>0.92500000000000004</v>
          </cell>
          <cell r="N113">
            <v>0.41225806752577243</v>
          </cell>
          <cell r="O113">
            <v>47.462128460041839</v>
          </cell>
          <cell r="P113">
            <v>0.91533088235294013</v>
          </cell>
          <cell r="Q113">
            <v>0.40794869265457645</v>
          </cell>
          <cell r="R113">
            <v>62.172046388122787</v>
          </cell>
          <cell r="S113">
            <v>0.94852941176470484</v>
          </cell>
          <cell r="T113">
            <v>0.4227447592275404</v>
          </cell>
          <cell r="U113">
            <v>52.951524113657094</v>
          </cell>
          <cell r="V113">
            <v>0.87738970588235199</v>
          </cell>
          <cell r="W113">
            <v>0.39103890228547489</v>
          </cell>
          <cell r="X113">
            <v>79.086892830496353</v>
          </cell>
          <cell r="Y113">
            <v>0.96499999999999997</v>
          </cell>
          <cell r="Z113">
            <v>0.43008544341877875</v>
          </cell>
          <cell r="AA113">
            <v>38.488023368588628</v>
          </cell>
          <cell r="AB113">
            <v>0.892625</v>
          </cell>
          <cell r="AC113">
            <v>0.39782903516237039</v>
          </cell>
          <cell r="AD113">
            <v>58.837321874013298</v>
          </cell>
          <cell r="AE113">
            <v>0.92500000000000004</v>
          </cell>
          <cell r="AF113">
            <v>0.41225806752577243</v>
          </cell>
          <cell r="AG113">
            <v>50.239028436350338</v>
          </cell>
          <cell r="AH113">
            <v>0.91533088235294013</v>
          </cell>
          <cell r="AI113">
            <v>0.40794869265457645</v>
          </cell>
          <cell r="AJ113">
            <v>65.415364146230317</v>
          </cell>
          <cell r="AK113">
            <v>0.84668106617646965</v>
          </cell>
          <cell r="AL113">
            <v>0.37735254070548324</v>
          </cell>
          <cell r="AM113">
            <v>95.862902631077688</v>
          </cell>
          <cell r="AN113">
            <v>0.87738970588235199</v>
          </cell>
          <cell r="AO113">
            <v>0.39103890228547489</v>
          </cell>
          <cell r="AP113">
            <v>83.027728502085637</v>
          </cell>
          <cell r="AQ113">
            <v>0.892625</v>
          </cell>
          <cell r="AR113">
            <v>0.39782903516237039</v>
          </cell>
          <cell r="AS113">
            <v>62.148569591628195</v>
          </cell>
          <cell r="AT113">
            <v>0.84668106617646965</v>
          </cell>
          <cell r="AU113">
            <v>0.37735254070548324</v>
          </cell>
          <cell r="AV113">
            <v>100.45945853573343</v>
          </cell>
        </row>
        <row r="114">
          <cell r="B114">
            <v>106</v>
          </cell>
          <cell r="C114">
            <v>0.47220441264779722</v>
          </cell>
          <cell r="D114">
            <v>0.95196078431372444</v>
          </cell>
          <cell r="E114">
            <v>0.44952008302059865</v>
          </cell>
          <cell r="F114">
            <v>28.994301471194095</v>
          </cell>
          <cell r="G114">
            <v>0.96499999999999997</v>
          </cell>
          <cell r="H114">
            <v>0.45567725820512428</v>
          </cell>
          <cell r="I114">
            <v>20.668275474852543</v>
          </cell>
          <cell r="J114">
            <v>1</v>
          </cell>
          <cell r="K114">
            <v>0.47220441264779722</v>
          </cell>
          <cell r="L114">
            <v>16.840709830782561</v>
          </cell>
          <cell r="M114">
            <v>0.92500000000000004</v>
          </cell>
          <cell r="N114">
            <v>0.43678908169921243</v>
          </cell>
          <cell r="O114">
            <v>27.895483100445023</v>
          </cell>
          <cell r="P114">
            <v>0.91864215686274409</v>
          </cell>
          <cell r="Q114">
            <v>0.43378688011487765</v>
          </cell>
          <cell r="R114">
            <v>36.809041344428415</v>
          </cell>
          <cell r="S114">
            <v>0.95196078431372444</v>
          </cell>
          <cell r="T114">
            <v>0.44952008302059865</v>
          </cell>
          <cell r="U114">
            <v>30.566544801497827</v>
          </cell>
          <cell r="V114">
            <v>0.88056372549019513</v>
          </cell>
          <cell r="W114">
            <v>0.41580607679405374</v>
          </cell>
          <cell r="X114">
            <v>48.160841072890065</v>
          </cell>
          <cell r="Y114">
            <v>0.96499999999999997</v>
          </cell>
          <cell r="Z114">
            <v>0.45567725820512428</v>
          </cell>
          <cell r="AA114">
            <v>21.93488477179687</v>
          </cell>
          <cell r="AB114">
            <v>0.892625</v>
          </cell>
          <cell r="AC114">
            <v>0.42150146383974002</v>
          </cell>
          <cell r="AD114">
            <v>35.430126881336761</v>
          </cell>
          <cell r="AE114">
            <v>0.92500000000000004</v>
          </cell>
          <cell r="AF114">
            <v>0.43678908169921243</v>
          </cell>
          <cell r="AG114">
            <v>29.527583658808219</v>
          </cell>
          <cell r="AH114">
            <v>0.91864215686274409</v>
          </cell>
          <cell r="AI114">
            <v>0.43378688011487765</v>
          </cell>
          <cell r="AJ114">
            <v>38.729251863252607</v>
          </cell>
          <cell r="AK114">
            <v>0.84974399509803833</v>
          </cell>
          <cell r="AL114">
            <v>0.40125286410626188</v>
          </cell>
          <cell r="AM114">
            <v>59.688792763838173</v>
          </cell>
          <cell r="AN114">
            <v>0.88056372549019513</v>
          </cell>
          <cell r="AO114">
            <v>0.41580607679405374</v>
          </cell>
          <cell r="AP114">
            <v>50.56065668937363</v>
          </cell>
          <cell r="AQ114">
            <v>0.892625</v>
          </cell>
          <cell r="AR114">
            <v>0.42150146383974002</v>
          </cell>
          <cell r="AS114">
            <v>37.424064114269321</v>
          </cell>
          <cell r="AT114">
            <v>0.84974399509803833</v>
          </cell>
          <cell r="AU114">
            <v>0.40125286410626188</v>
          </cell>
          <cell r="AV114">
            <v>62.550826619377283</v>
          </cell>
        </row>
        <row r="115">
          <cell r="B115">
            <v>107</v>
          </cell>
          <cell r="C115">
            <v>0.49919023843503174</v>
          </cell>
          <cell r="D115">
            <v>0.95539215686274404</v>
          </cell>
          <cell r="E115">
            <v>0.47692243858327243</v>
          </cell>
          <cell r="F115">
            <v>15.96078066673866</v>
          </cell>
          <cell r="G115">
            <v>0.96499999999999997</v>
          </cell>
          <cell r="H115">
            <v>0.48171858008980561</v>
          </cell>
          <cell r="I115">
            <v>11.250212374643523</v>
          </cell>
          <cell r="J115">
            <v>1</v>
          </cell>
          <cell r="K115">
            <v>0.49919023843503174</v>
          </cell>
          <cell r="L115">
            <v>8.8884523365658978</v>
          </cell>
          <cell r="M115">
            <v>0.92500000000000004</v>
          </cell>
          <cell r="N115">
            <v>0.46175097055240438</v>
          </cell>
          <cell r="O115">
            <v>15.711040653445744</v>
          </cell>
          <cell r="P115">
            <v>0.92195343137254793</v>
          </cell>
          <cell r="Q115">
            <v>0.46023015323285787</v>
          </cell>
          <cell r="R115">
            <v>20.841762139609273</v>
          </cell>
          <cell r="S115">
            <v>0.95539215686274404</v>
          </cell>
          <cell r="T115">
            <v>0.47692243858327243</v>
          </cell>
          <cell r="U115">
            <v>16.826269044675676</v>
          </cell>
          <cell r="V115">
            <v>0.88373774509803826</v>
          </cell>
          <cell r="W115">
            <v>0.44115325568952701</v>
          </cell>
          <cell r="X115">
            <v>28.135270691269724</v>
          </cell>
          <cell r="Y115">
            <v>0.96499999999999997</v>
          </cell>
          <cell r="Z115">
            <v>0.48171858008980561</v>
          </cell>
          <cell r="AA115">
            <v>11.939656619939139</v>
          </cell>
          <cell r="AB115">
            <v>0.892625</v>
          </cell>
          <cell r="AC115">
            <v>0.44558968658307019</v>
          </cell>
          <cell r="AD115">
            <v>20.49627653682559</v>
          </cell>
          <cell r="AE115">
            <v>0.92500000000000004</v>
          </cell>
          <cell r="AF115">
            <v>0.46175097055240438</v>
          </cell>
          <cell r="AG115">
            <v>16.630257507680707</v>
          </cell>
          <cell r="AH115">
            <v>0.92195343137254793</v>
          </cell>
          <cell r="AI115">
            <v>0.46023015323285787</v>
          </cell>
          <cell r="AJ115">
            <v>21.929010528308947</v>
          </cell>
          <cell r="AK115">
            <v>0.85280692401960689</v>
          </cell>
          <cell r="AL115">
            <v>0.42571289174039356</v>
          </cell>
          <cell r="AM115">
            <v>35.73849371230299</v>
          </cell>
          <cell r="AN115">
            <v>0.88373774509803826</v>
          </cell>
          <cell r="AO115">
            <v>0.44115325568952701</v>
          </cell>
          <cell r="AP115">
            <v>29.537228391234155</v>
          </cell>
          <cell r="AQ115">
            <v>0.892625</v>
          </cell>
          <cell r="AR115">
            <v>0.44558968658307019</v>
          </cell>
          <cell r="AS115">
            <v>21.649766307272518</v>
          </cell>
          <cell r="AT115">
            <v>0.85280692401960689</v>
          </cell>
          <cell r="AU115">
            <v>0.42571289174039356</v>
          </cell>
          <cell r="AV115">
            <v>37.452128286137942</v>
          </cell>
        </row>
        <row r="116">
          <cell r="B116">
            <v>108</v>
          </cell>
          <cell r="C116">
            <v>0.52668916655741016</v>
          </cell>
          <cell r="D116">
            <v>0.95882352941176363</v>
          </cell>
          <cell r="E116">
            <v>0.50500196558151622</v>
          </cell>
          <cell r="F116">
            <v>8.3487262294649103</v>
          </cell>
          <cell r="G116">
            <v>0.96499999999999997</v>
          </cell>
          <cell r="H116">
            <v>0.50825504572790081</v>
          </cell>
          <cell r="I116">
            <v>5.8307760438214844</v>
          </cell>
          <cell r="J116">
            <v>1</v>
          </cell>
          <cell r="K116">
            <v>0.52668916655741016</v>
          </cell>
          <cell r="L116">
            <v>4.4514236953571524</v>
          </cell>
          <cell r="M116">
            <v>0.92500000000000004</v>
          </cell>
          <cell r="N116">
            <v>0.48718747906560445</v>
          </cell>
          <cell r="O116">
            <v>8.4564523833288909</v>
          </cell>
          <cell r="P116">
            <v>0.92526470588235188</v>
          </cell>
          <cell r="Q116">
            <v>0.48732689678616314</v>
          </cell>
          <cell r="R116">
            <v>11.249754756454122</v>
          </cell>
          <cell r="S116">
            <v>0.95882352941176363</v>
          </cell>
          <cell r="T116">
            <v>0.50500196558151622</v>
          </cell>
          <cell r="U116">
            <v>8.8014437796307234</v>
          </cell>
          <cell r="V116">
            <v>0.8869117647058814</v>
          </cell>
          <cell r="W116">
            <v>0.46712681816290252</v>
          </cell>
          <cell r="X116">
            <v>15.723304426109957</v>
          </cell>
          <cell r="Y116">
            <v>0.96499999999999997</v>
          </cell>
          <cell r="Z116">
            <v>0.50825504572790081</v>
          </cell>
          <cell r="AA116">
            <v>6.188102186222209</v>
          </cell>
          <cell r="AB116">
            <v>0.892625</v>
          </cell>
          <cell r="AC116">
            <v>0.47013591729830823</v>
          </cell>
          <cell r="AD116">
            <v>11.36334709866154</v>
          </cell>
          <cell r="AE116">
            <v>0.92500000000000004</v>
          </cell>
          <cell r="AF116">
            <v>0.48718747906560445</v>
          </cell>
          <cell r="AG116">
            <v>8.9512199629727309</v>
          </cell>
          <cell r="AH116">
            <v>0.92526470588235188</v>
          </cell>
          <cell r="AI116">
            <v>0.48732689678616314</v>
          </cell>
          <cell r="AJ116">
            <v>11.836618652620366</v>
          </cell>
          <cell r="AK116">
            <v>0.85586985294117557</v>
          </cell>
          <cell r="AL116">
            <v>0.45077737952720098</v>
          </cell>
          <cell r="AM116">
            <v>20.524156207592608</v>
          </cell>
          <cell r="AN116">
            <v>0.8869117647058814</v>
          </cell>
          <cell r="AO116">
            <v>0.46712681816290252</v>
          </cell>
          <cell r="AP116">
            <v>16.506783922396078</v>
          </cell>
          <cell r="AQ116">
            <v>0.892625</v>
          </cell>
          <cell r="AR116">
            <v>0.47013591729830823</v>
          </cell>
          <cell r="AS116">
            <v>12.002853723818244</v>
          </cell>
          <cell r="AT116">
            <v>0.85586985294117557</v>
          </cell>
          <cell r="AU116">
            <v>0.45077737952720098</v>
          </cell>
          <cell r="AV116">
            <v>21.508274451613968</v>
          </cell>
        </row>
        <row r="117">
          <cell r="B117">
            <v>109</v>
          </cell>
          <cell r="C117">
            <v>0.5545667801528783</v>
          </cell>
          <cell r="D117">
            <v>0.96225490196078323</v>
          </cell>
          <cell r="E117">
            <v>0.53363460266671514</v>
          </cell>
          <cell r="F117">
            <v>4.1326030734831702</v>
          </cell>
          <cell r="G117">
            <v>0.96499999999999997</v>
          </cell>
          <cell r="H117">
            <v>0.53515694284752757</v>
          </cell>
          <cell r="I117">
            <v>2.8672546990398473</v>
          </cell>
          <cell r="J117">
            <v>1</v>
          </cell>
          <cell r="K117">
            <v>0.5545667801528783</v>
          </cell>
          <cell r="L117">
            <v>2.1069070592555867</v>
          </cell>
          <cell r="M117">
            <v>0.92500000000000004</v>
          </cell>
          <cell r="N117">
            <v>0.5129742716414124</v>
          </cell>
          <cell r="O117">
            <v>4.336574664856566</v>
          </cell>
          <cell r="P117">
            <v>0.92857598039215583</v>
          </cell>
          <cell r="Q117">
            <v>0.51495739157338016</v>
          </cell>
          <cell r="R117">
            <v>5.7674466813859562</v>
          </cell>
          <cell r="S117">
            <v>0.96225490196078323</v>
          </cell>
          <cell r="T117">
            <v>0.53363460266671514</v>
          </cell>
          <cell r="U117">
            <v>4.3566973709619985</v>
          </cell>
          <cell r="V117">
            <v>0.89008578431372454</v>
          </cell>
          <cell r="W117">
            <v>0.49361200746671152</v>
          </cell>
          <cell r="X117">
            <v>8.3785272585345307</v>
          </cell>
          <cell r="Y117">
            <v>0.96499999999999997</v>
          </cell>
          <cell r="Z117">
            <v>0.53515694284752757</v>
          </cell>
          <cell r="AA117">
            <v>3.0429680265949171</v>
          </cell>
          <cell r="AB117">
            <v>0.892625</v>
          </cell>
          <cell r="AC117">
            <v>0.49502017213396299</v>
          </cell>
          <cell r="AD117">
            <v>6.0210294868532284</v>
          </cell>
          <cell r="AE117">
            <v>0.92500000000000004</v>
          </cell>
          <cell r="AF117">
            <v>0.5129742716414124</v>
          </cell>
          <cell r="AG117">
            <v>4.5902976746503326</v>
          </cell>
          <cell r="AH117">
            <v>0.92857598039215583</v>
          </cell>
          <cell r="AI117">
            <v>0.51495739157338016</v>
          </cell>
          <cell r="AJ117">
            <v>6.0683160161976675</v>
          </cell>
          <cell r="AK117">
            <v>0.85893278186274413</v>
          </cell>
          <cell r="AL117">
            <v>0.47633558720537661</v>
          </cell>
          <cell r="AM117">
            <v>11.272330855327077</v>
          </cell>
          <cell r="AN117">
            <v>0.89008578431372454</v>
          </cell>
          <cell r="AO117">
            <v>0.49361200746671152</v>
          </cell>
          <cell r="AP117">
            <v>8.7960224706246439</v>
          </cell>
          <cell r="AQ117">
            <v>0.892625</v>
          </cell>
          <cell r="AR117">
            <v>0.49502017213396299</v>
          </cell>
          <cell r="AS117">
            <v>6.3598810781735402</v>
          </cell>
          <cell r="AT117">
            <v>0.85893278186274413</v>
          </cell>
          <cell r="AU117">
            <v>0.47633558720537661</v>
          </cell>
          <cell r="AV117">
            <v>11.812830856163577</v>
          </cell>
        </row>
        <row r="118">
          <cell r="B118">
            <v>110</v>
          </cell>
          <cell r="C118">
            <v>0.58268484372868556</v>
          </cell>
          <cell r="D118">
            <v>0.96568627450980282</v>
          </cell>
          <cell r="E118">
            <v>0.56269075595368101</v>
          </cell>
          <cell r="F118">
            <v>1.9273030743857329</v>
          </cell>
          <cell r="G118">
            <v>0.96499999999999997</v>
          </cell>
          <cell r="H118">
            <v>0.56229087419818158</v>
          </cell>
          <cell r="I118">
            <v>1.3328234399364749</v>
          </cell>
          <cell r="J118">
            <v>1</v>
          </cell>
          <cell r="K118">
            <v>0.58268484372868556</v>
          </cell>
          <cell r="L118">
            <v>0.93848639532284639</v>
          </cell>
          <cell r="M118">
            <v>0.92500000000000004</v>
          </cell>
          <cell r="N118">
            <v>0.53898348044903421</v>
          </cell>
          <cell r="O118">
            <v>2.112023434733167</v>
          </cell>
          <cell r="P118">
            <v>0.93188725490195967</v>
          </cell>
          <cell r="Q118">
            <v>0.54299657949530211</v>
          </cell>
          <cell r="R118">
            <v>2.7974573823008964</v>
          </cell>
          <cell r="S118">
            <v>0.96568627450980282</v>
          </cell>
          <cell r="T118">
            <v>0.56269075595368101</v>
          </cell>
          <cell r="U118">
            <v>2.03181290046957</v>
          </cell>
          <cell r="V118">
            <v>0.89325980392156767</v>
          </cell>
          <cell r="W118">
            <v>0.52048894925715494</v>
          </cell>
          <cell r="X118">
            <v>4.2427855988347378</v>
          </cell>
          <cell r="Y118">
            <v>0.96499999999999997</v>
          </cell>
          <cell r="Z118">
            <v>0.56229087419818158</v>
          </cell>
          <cell r="AA118">
            <v>1.4145025602996073</v>
          </cell>
          <cell r="AB118">
            <v>0.892625</v>
          </cell>
          <cell r="AC118">
            <v>0.52011905863331798</v>
          </cell>
          <cell r="AD118">
            <v>3.0404984338474765</v>
          </cell>
          <cell r="AE118">
            <v>0.92500000000000004</v>
          </cell>
          <cell r="AF118">
            <v>0.53898348044903421</v>
          </cell>
          <cell r="AG118">
            <v>2.235593068379309</v>
          </cell>
          <cell r="AH118">
            <v>0.93188725490195967</v>
          </cell>
          <cell r="AI118">
            <v>0.54299657949530211</v>
          </cell>
          <cell r="AJ118">
            <v>2.9433918292535508</v>
          </cell>
          <cell r="AK118">
            <v>0.8619957107843127</v>
          </cell>
          <cell r="AL118">
            <v>0.50227183603315451</v>
          </cell>
          <cell r="AM118">
            <v>5.9029185181815684</v>
          </cell>
          <cell r="AN118">
            <v>0.89325980392156767</v>
          </cell>
          <cell r="AO118">
            <v>0.52048894925715494</v>
          </cell>
          <cell r="AP118">
            <v>4.4542001611773099</v>
          </cell>
          <cell r="AQ118">
            <v>0.892625</v>
          </cell>
          <cell r="AR118">
            <v>0.52011905863331798</v>
          </cell>
          <cell r="AS118">
            <v>3.2116116521045401</v>
          </cell>
          <cell r="AT118">
            <v>0.8619957107843127</v>
          </cell>
          <cell r="AU118">
            <v>0.50227183603315451</v>
          </cell>
          <cell r="AV118">
            <v>6.1859591337351079</v>
          </cell>
        </row>
        <row r="119">
          <cell r="B119">
            <v>111</v>
          </cell>
          <cell r="C119">
            <v>0.6150586061028438</v>
          </cell>
          <cell r="D119">
            <v>0.96911764705882242</v>
          </cell>
          <cell r="E119">
            <v>0.5960641491496671</v>
          </cell>
          <cell r="F119">
            <v>0.8428274505077713</v>
          </cell>
          <cell r="G119">
            <v>0.96499999999999997</v>
          </cell>
          <cell r="H119">
            <v>0.59353155488924425</v>
          </cell>
          <cell r="I119">
            <v>0.58338898274276685</v>
          </cell>
          <cell r="J119">
            <v>1</v>
          </cell>
          <cell r="K119">
            <v>0.6150586061028438</v>
          </cell>
          <cell r="L119">
            <v>0.39164459672265622</v>
          </cell>
          <cell r="M119">
            <v>0.92500000000000004</v>
          </cell>
          <cell r="N119">
            <v>0.56892921064513058</v>
          </cell>
          <cell r="O119">
            <v>0.97367769309076102</v>
          </cell>
          <cell r="P119">
            <v>0.93519852941176362</v>
          </cell>
          <cell r="Q119">
            <v>0.57520190392942872</v>
          </cell>
          <cell r="R119">
            <v>1.278447592427628</v>
          </cell>
          <cell r="S119">
            <v>0.96911764705882242</v>
          </cell>
          <cell r="T119">
            <v>0.5960641491496671</v>
          </cell>
          <cell r="U119">
            <v>0.88853056354790638</v>
          </cell>
          <cell r="V119">
            <v>0.89643382352941081</v>
          </cell>
          <cell r="W119">
            <v>0.55135933796344205</v>
          </cell>
          <cell r="X119">
            <v>2.0344625805738561</v>
          </cell>
          <cell r="Y119">
            <v>0.96499999999999997</v>
          </cell>
          <cell r="Z119">
            <v>0.59353155488924425</v>
          </cell>
          <cell r="AA119">
            <v>0.61914067911317505</v>
          </cell>
          <cell r="AB119">
            <v>0.892625</v>
          </cell>
          <cell r="AC119">
            <v>0.5490166882725509</v>
          </cell>
          <cell r="AD119">
            <v>1.4590772506586493</v>
          </cell>
          <cell r="AE119">
            <v>0.92500000000000004</v>
          </cell>
          <cell r="AF119">
            <v>0.56892921064513058</v>
          </cell>
          <cell r="AG119">
            <v>1.0306453355164933</v>
          </cell>
          <cell r="AH119">
            <v>0.93519852941176362</v>
          </cell>
          <cell r="AI119">
            <v>0.57520190392942872</v>
          </cell>
          <cell r="AJ119">
            <v>1.3451401338544524</v>
          </cell>
          <cell r="AK119">
            <v>0.86505863970588137</v>
          </cell>
          <cell r="AL119">
            <v>0.53206176113472159</v>
          </cell>
          <cell r="AM119">
            <v>2.9380487961004045</v>
          </cell>
          <cell r="AN119">
            <v>0.89643382352941081</v>
          </cell>
          <cell r="AO119">
            <v>0.55135933796344205</v>
          </cell>
          <cell r="AP119">
            <v>2.1358381995050815</v>
          </cell>
          <cell r="AQ119">
            <v>0.892625</v>
          </cell>
          <cell r="AR119">
            <v>0.5490166882725509</v>
          </cell>
          <cell r="AS119">
            <v>1.5411912229161315</v>
          </cell>
          <cell r="AT119">
            <v>0.86505863970588137</v>
          </cell>
          <cell r="AU119">
            <v>0.53206176113472159</v>
          </cell>
          <cell r="AV119">
            <v>3.0789260820079134</v>
          </cell>
        </row>
        <row r="120">
          <cell r="B120">
            <v>112</v>
          </cell>
          <cell r="C120">
            <v>0.64767877390634843</v>
          </cell>
          <cell r="D120">
            <v>0.97254901960784201</v>
          </cell>
          <cell r="E120">
            <v>0.62989935658342833</v>
          </cell>
          <cell r="F120">
            <v>0.34044822334087343</v>
          </cell>
          <cell r="G120">
            <v>0.96499999999999997</v>
          </cell>
          <cell r="H120">
            <v>0.6250100168196262</v>
          </cell>
          <cell r="I120">
            <v>0.23712921271019796</v>
          </cell>
          <cell r="J120">
            <v>1</v>
          </cell>
          <cell r="K120">
            <v>0.64767877390634843</v>
          </cell>
          <cell r="L120">
            <v>0.1507602169747089</v>
          </cell>
          <cell r="M120">
            <v>0.92500000000000004</v>
          </cell>
          <cell r="N120">
            <v>0.59910286586337236</v>
          </cell>
          <cell r="O120">
            <v>0.41972401173786267</v>
          </cell>
          <cell r="P120">
            <v>0.93850980392156746</v>
          </cell>
          <cell r="Q120">
            <v>0.60785287910300834</v>
          </cell>
          <cell r="R120">
            <v>0.54308210318926209</v>
          </cell>
          <cell r="S120">
            <v>0.97254901960784201</v>
          </cell>
          <cell r="T120">
            <v>0.62989935658342833</v>
          </cell>
          <cell r="U120">
            <v>0.35890934919324935</v>
          </cell>
          <cell r="V120">
            <v>0.89960784313725395</v>
          </cell>
          <cell r="W120">
            <v>0.58265690483967125</v>
          </cell>
          <cell r="X120">
            <v>0.91274263903725894</v>
          </cell>
          <cell r="Y120">
            <v>0.96499999999999997</v>
          </cell>
          <cell r="Z120">
            <v>0.6250100168196262</v>
          </cell>
          <cell r="AA120">
            <v>0.25166114914394966</v>
          </cell>
          <cell r="AB120">
            <v>0.892625</v>
          </cell>
          <cell r="AC120">
            <v>0.57813426555815428</v>
          </cell>
          <cell r="AD120">
            <v>0.65801949056821907</v>
          </cell>
          <cell r="AE120">
            <v>0.92500000000000004</v>
          </cell>
          <cell r="AF120">
            <v>0.59910286586337236</v>
          </cell>
          <cell r="AG120">
            <v>0.44428109832600898</v>
          </cell>
          <cell r="AH120">
            <v>0.93850980392156746</v>
          </cell>
          <cell r="AI120">
            <v>0.60785287910300834</v>
          </cell>
          <cell r="AJ120">
            <v>0.57141296780948481</v>
          </cell>
          <cell r="AK120">
            <v>0.86812156862744994</v>
          </cell>
          <cell r="AL120">
            <v>0.56226391317028268</v>
          </cell>
          <cell r="AM120">
            <v>1.3748253793474747</v>
          </cell>
          <cell r="AN120">
            <v>0.89960784313725395</v>
          </cell>
          <cell r="AO120">
            <v>0.58265690483967125</v>
          </cell>
          <cell r="AP120">
            <v>0.95822386382892966</v>
          </cell>
          <cell r="AQ120">
            <v>0.892625</v>
          </cell>
          <cell r="AR120">
            <v>0.57813426555815428</v>
          </cell>
          <cell r="AS120">
            <v>0.69505152171599427</v>
          </cell>
          <cell r="AT120">
            <v>0.86812156862744994</v>
          </cell>
          <cell r="AU120">
            <v>0.56226391317028268</v>
          </cell>
          <cell r="AV120">
            <v>1.4407472484111548</v>
          </cell>
        </row>
        <row r="121">
          <cell r="B121">
            <v>113</v>
          </cell>
          <cell r="C121">
            <v>0.68050691329803159</v>
          </cell>
          <cell r="D121">
            <v>0.97598039215686161</v>
          </cell>
          <cell r="E121">
            <v>0.66416140410606828</v>
          </cell>
          <cell r="F121">
            <v>0.12600010650848595</v>
          </cell>
          <cell r="G121">
            <v>0.96499999999999997</v>
          </cell>
          <cell r="H121">
            <v>0.65668917133260052</v>
          </cell>
          <cell r="I121">
            <v>8.8921079485772409E-2</v>
          </cell>
          <cell r="J121">
            <v>1</v>
          </cell>
          <cell r="K121">
            <v>0.68050691329803159</v>
          </cell>
          <cell r="L121">
            <v>5.3116024490674381E-2</v>
          </cell>
          <cell r="M121">
            <v>0.92500000000000004</v>
          </cell>
          <cell r="N121">
            <v>0.62946889480067925</v>
          </cell>
          <cell r="O121">
            <v>0.16826615343403739</v>
          </cell>
          <cell r="P121">
            <v>0.94182107843137142</v>
          </cell>
          <cell r="Q121">
            <v>0.64091575496235587</v>
          </cell>
          <cell r="R121">
            <v>0.21296808317635207</v>
          </cell>
          <cell r="S121">
            <v>0.97598039215686161</v>
          </cell>
          <cell r="T121">
            <v>0.66416140410606828</v>
          </cell>
          <cell r="U121">
            <v>0.13283258106464457</v>
          </cell>
          <cell r="V121">
            <v>0.90278186274509709</v>
          </cell>
          <cell r="W121">
            <v>0.61434929879811329</v>
          </cell>
          <cell r="X121">
            <v>0.38092683806061634</v>
          </cell>
          <cell r="Y121">
            <v>0.96499999999999997</v>
          </cell>
          <cell r="Z121">
            <v>0.65668917133260052</v>
          </cell>
          <cell r="AA121">
            <v>9.4370410084643225E-2</v>
          </cell>
          <cell r="AB121">
            <v>0.892625</v>
          </cell>
          <cell r="AC121">
            <v>0.60743748348265547</v>
          </cell>
          <cell r="AD121">
            <v>0.27759587566561089</v>
          </cell>
          <cell r="AE121">
            <v>0.92500000000000004</v>
          </cell>
          <cell r="AF121">
            <v>0.62946889480067925</v>
          </cell>
          <cell r="AG121">
            <v>0.17811101906997029</v>
          </cell>
          <cell r="AH121">
            <v>0.94182107843137142</v>
          </cell>
          <cell r="AI121">
            <v>0.64091575496235587</v>
          </cell>
          <cell r="AJ121">
            <v>0.22407795016969484</v>
          </cell>
          <cell r="AK121">
            <v>0.87118449754901861</v>
          </cell>
          <cell r="AL121">
            <v>0.59284707334017928</v>
          </cell>
          <cell r="AM121">
            <v>0.60181068162974527</v>
          </cell>
          <cell r="AN121">
            <v>0.90278186274509709</v>
          </cell>
          <cell r="AO121">
            <v>0.61434929879811329</v>
          </cell>
          <cell r="AP121">
            <v>0.39990811318685487</v>
          </cell>
          <cell r="AQ121">
            <v>0.892625</v>
          </cell>
          <cell r="AR121">
            <v>0.60743748348265547</v>
          </cell>
          <cell r="AS121">
            <v>0.2932184206836404</v>
          </cell>
          <cell r="AT121">
            <v>0.87118449754901861</v>
          </cell>
          <cell r="AU121">
            <v>0.59284707334017928</v>
          </cell>
          <cell r="AV121">
            <v>0.63066706263018157</v>
          </cell>
        </row>
        <row r="122">
          <cell r="B122">
            <v>114</v>
          </cell>
          <cell r="C122">
            <v>0.71350411068294084</v>
          </cell>
          <cell r="D122">
            <v>0.9794117647058812</v>
          </cell>
          <cell r="E122">
            <v>0.69881432016887945</v>
          </cell>
          <cell r="F122">
            <v>4.2315698852295767E-2</v>
          </cell>
          <cell r="G122">
            <v>0.96499999999999997</v>
          </cell>
          <cell r="H122">
            <v>0.68853146680903787</v>
          </cell>
          <cell r="I122">
            <v>3.0527569484260223E-2</v>
          </cell>
          <cell r="J122">
            <v>1</v>
          </cell>
          <cell r="K122">
            <v>0.71350411068294084</v>
          </cell>
          <cell r="L122">
            <v>1.6970202617862907E-2</v>
          </cell>
          <cell r="M122">
            <v>0.92500000000000004</v>
          </cell>
          <cell r="N122">
            <v>0.65999130238172032</v>
          </cell>
          <cell r="O122">
            <v>6.2347843799552355E-2</v>
          </cell>
          <cell r="P122">
            <v>0.94513235294117537</v>
          </cell>
          <cell r="Q122">
            <v>0.6743558189629687</v>
          </cell>
          <cell r="R122">
            <v>7.6473483364494582E-2</v>
          </cell>
          <cell r="S122">
            <v>0.9794117647058812</v>
          </cell>
          <cell r="T122">
            <v>0.69881432016887945</v>
          </cell>
          <cell r="U122">
            <v>4.4610307513717098E-2</v>
          </cell>
          <cell r="V122">
            <v>0.90595588235294011</v>
          </cell>
          <cell r="W122">
            <v>0.64640324615621347</v>
          </cell>
          <cell r="X122">
            <v>0.14690470220469423</v>
          </cell>
          <cell r="Y122">
            <v>0.96499999999999997</v>
          </cell>
          <cell r="Z122">
            <v>0.68853146680903787</v>
          </cell>
          <cell r="AA122">
            <v>3.2398383687841176E-2</v>
          </cell>
          <cell r="AB122">
            <v>0.892625</v>
          </cell>
          <cell r="AC122">
            <v>0.6368916067983601</v>
          </cell>
          <cell r="AD122">
            <v>0.10897373552612809</v>
          </cell>
          <cell r="AE122">
            <v>0.92500000000000004</v>
          </cell>
          <cell r="AF122">
            <v>0.65999130238172032</v>
          </cell>
          <cell r="AG122">
            <v>6.5995672744173381E-2</v>
          </cell>
          <cell r="AH122">
            <v>0.94513235294117537</v>
          </cell>
          <cell r="AI122">
            <v>0.6743558189629687</v>
          </cell>
          <cell r="AJ122">
            <v>8.046286156626771E-2</v>
          </cell>
          <cell r="AK122">
            <v>0.87424742647058729</v>
          </cell>
          <cell r="AL122">
            <v>0.62377913254074613</v>
          </cell>
          <cell r="AM122">
            <v>0.2450289803206924</v>
          </cell>
          <cell r="AN122">
            <v>0.90595588235294011</v>
          </cell>
          <cell r="AO122">
            <v>0.64640324615621347</v>
          </cell>
          <cell r="AP122">
            <v>0.15422484426683405</v>
          </cell>
          <cell r="AQ122">
            <v>0.892625</v>
          </cell>
          <cell r="AR122">
            <v>0.6368916067983601</v>
          </cell>
          <cell r="AS122">
            <v>0.11510656111281126</v>
          </cell>
          <cell r="AT122">
            <v>0.87424742647058729</v>
          </cell>
          <cell r="AU122">
            <v>0.62377913254074613</v>
          </cell>
          <cell r="AV122">
            <v>0.25677794029783091</v>
          </cell>
        </row>
        <row r="123">
          <cell r="B123">
            <v>115</v>
          </cell>
          <cell r="C123">
            <v>0.7466303111406517</v>
          </cell>
          <cell r="D123">
            <v>0.9828431372549008</v>
          </cell>
          <cell r="E123">
            <v>0.7338204773710808</v>
          </cell>
          <cell r="F123">
            <v>1.2744882526357668E-2</v>
          </cell>
          <cell r="G123">
            <v>0.96499999999999997</v>
          </cell>
          <cell r="H123">
            <v>0.72049825025072889</v>
          </cell>
          <cell r="I123">
            <v>9.5083772891477077E-3</v>
          </cell>
          <cell r="J123">
            <v>1</v>
          </cell>
          <cell r="K123">
            <v>0.7466303111406517</v>
          </cell>
          <cell r="L123">
            <v>4.8618932908953191E-3</v>
          </cell>
          <cell r="M123">
            <v>0.92500000000000004</v>
          </cell>
          <cell r="N123">
            <v>0.69063303780510288</v>
          </cell>
          <cell r="O123">
            <v>2.119880916959373E-2</v>
          </cell>
          <cell r="P123">
            <v>0.94844362745097921</v>
          </cell>
          <cell r="Q123">
            <v>0.70813676066309295</v>
          </cell>
          <cell r="R123">
            <v>2.4903144861279876E-2</v>
          </cell>
          <cell r="S123">
            <v>0.9828431372549008</v>
          </cell>
          <cell r="T123">
            <v>0.7338204773710808</v>
          </cell>
          <cell r="U123">
            <v>1.343598579599423E-2</v>
          </cell>
          <cell r="V123">
            <v>0.90912990196078325</v>
          </cell>
          <cell r="W123">
            <v>0.67878394156824973</v>
          </cell>
          <cell r="X123">
            <v>5.1945025823968032E-2</v>
          </cell>
          <cell r="Y123">
            <v>0.96499999999999997</v>
          </cell>
          <cell r="Z123">
            <v>0.72049825025072889</v>
          </cell>
          <cell r="AA123">
            <v>1.0091077045009885E-2</v>
          </cell>
          <cell r="AB123">
            <v>0.892625</v>
          </cell>
          <cell r="AC123">
            <v>0.66646088148192428</v>
          </cell>
          <cell r="AD123">
            <v>3.9569278008072833E-2</v>
          </cell>
          <cell r="AE123">
            <v>0.92500000000000004</v>
          </cell>
          <cell r="AF123">
            <v>0.69063303780510288</v>
          </cell>
          <cell r="AG123">
            <v>2.2439102738188589E-2</v>
          </cell>
          <cell r="AH123">
            <v>0.94844362745097921</v>
          </cell>
          <cell r="AI123">
            <v>0.70813676066309295</v>
          </cell>
          <cell r="AJ123">
            <v>2.6202262658643269E-2</v>
          </cell>
          <cell r="AK123">
            <v>0.87731035539215585</v>
          </cell>
          <cell r="AL123">
            <v>0.65502650361336101</v>
          </cell>
          <cell r="AM123">
            <v>9.2185015528907344E-2</v>
          </cell>
          <cell r="AN123">
            <v>0.90912990196078325</v>
          </cell>
          <cell r="AO123">
            <v>0.67878394156824973</v>
          </cell>
          <cell r="AP123">
            <v>5.4533404294816033E-2</v>
          </cell>
          <cell r="AQ123">
            <v>0.892625</v>
          </cell>
          <cell r="AR123">
            <v>0.66646088148192428</v>
          </cell>
          <cell r="AS123">
            <v>4.1796158452639259E-2</v>
          </cell>
          <cell r="AT123">
            <v>0.87731035539215585</v>
          </cell>
          <cell r="AU123">
            <v>0.65502650361336101</v>
          </cell>
          <cell r="AV123">
            <v>9.6605219443250442E-2</v>
          </cell>
        </row>
        <row r="124">
          <cell r="B124">
            <v>116</v>
          </cell>
          <cell r="C124">
            <v>0.78000108868017382</v>
          </cell>
          <cell r="D124">
            <v>0.9862745098039204</v>
          </cell>
          <cell r="E124">
            <v>0.7692951913845627</v>
          </cell>
          <cell r="F124">
            <v>3.3924267468275378E-3</v>
          </cell>
          <cell r="G124">
            <v>0.96499999999999997</v>
          </cell>
          <cell r="H124">
            <v>0.75270105057636771</v>
          </cell>
          <cell r="I124">
            <v>2.6576080895930154E-3</v>
          </cell>
          <cell r="J124">
            <v>1</v>
          </cell>
          <cell r="K124">
            <v>0.78000108868017382</v>
          </cell>
          <cell r="L124">
            <v>1.2318563903815001E-3</v>
          </cell>
          <cell r="M124">
            <v>0.92500000000000004</v>
          </cell>
          <cell r="N124">
            <v>0.72150100702916087</v>
          </cell>
          <cell r="O124">
            <v>6.558211194946542E-3</v>
          </cell>
          <cell r="P124">
            <v>0.95175490196078316</v>
          </cell>
          <cell r="Q124">
            <v>0.74236985968610292</v>
          </cell>
          <cell r="R124">
            <v>7.2683125288893957E-3</v>
          </cell>
          <cell r="S124">
            <v>0.9862745098039204</v>
          </cell>
          <cell r="T124">
            <v>0.7692951913845627</v>
          </cell>
          <cell r="U124">
            <v>3.5763842852266831E-3</v>
          </cell>
          <cell r="V124">
            <v>0.91230392156862639</v>
          </cell>
          <cell r="W124">
            <v>0.71159805203072046</v>
          </cell>
          <cell r="X124">
            <v>1.6685576450310491E-2</v>
          </cell>
          <cell r="Y124">
            <v>0.96499999999999997</v>
          </cell>
          <cell r="Z124">
            <v>0.75270105057636771</v>
          </cell>
          <cell r="AA124">
            <v>2.8204736909349672E-3</v>
          </cell>
          <cell r="AB124">
            <v>0.892625</v>
          </cell>
          <cell r="AC124">
            <v>0.6962484717831402</v>
          </cell>
          <cell r="AD124">
            <v>1.3197902107209291E-2</v>
          </cell>
          <cell r="AE124">
            <v>0.92500000000000004</v>
          </cell>
          <cell r="AF124">
            <v>0.72150100702916087</v>
          </cell>
          <cell r="AG124">
            <v>6.941917048492602E-3</v>
          </cell>
          <cell r="AH124">
            <v>0.95175490196078316</v>
          </cell>
          <cell r="AI124">
            <v>0.74236985968610292</v>
          </cell>
          <cell r="AJ124">
            <v>7.6474772575081031E-3</v>
          </cell>
          <cell r="AK124">
            <v>0.88037328431372441</v>
          </cell>
          <cell r="AL124">
            <v>0.68669212020964521</v>
          </cell>
          <cell r="AM124">
            <v>3.1801387121463777E-2</v>
          </cell>
          <cell r="AN124">
            <v>0.91230392156862639</v>
          </cell>
          <cell r="AO124">
            <v>0.71159805203072046</v>
          </cell>
          <cell r="AP124">
            <v>1.751700518044589E-2</v>
          </cell>
          <cell r="AQ124">
            <v>0.892625</v>
          </cell>
          <cell r="AR124">
            <v>0.6962484717831402</v>
          </cell>
          <cell r="AS124">
            <v>1.3940653847735117E-2</v>
          </cell>
          <cell r="AT124">
            <v>0.88037328431372441</v>
          </cell>
          <cell r="AU124">
            <v>0.68669212020964521</v>
          </cell>
          <cell r="AV124">
            <v>3.3326240320536625E-2</v>
          </cell>
        </row>
        <row r="125">
          <cell r="B125">
            <v>117</v>
          </cell>
          <cell r="C125">
            <v>0.81375909550842374</v>
          </cell>
          <cell r="D125">
            <v>0.98970588235293999</v>
          </cell>
          <cell r="E125">
            <v>0.80538216364289483</v>
          </cell>
          <cell r="F125">
            <v>7.8264916336873765E-4</v>
          </cell>
          <cell r="G125">
            <v>0.96499999999999997</v>
          </cell>
          <cell r="H125">
            <v>0.78527752716562893</v>
          </cell>
          <cell r="I125">
            <v>6.5722368853609909E-4</v>
          </cell>
          <cell r="J125">
            <v>1</v>
          </cell>
          <cell r="K125">
            <v>0.81375909550842374</v>
          </cell>
          <cell r="L125">
            <v>2.7100706478630081E-4</v>
          </cell>
          <cell r="M125">
            <v>0.92500000000000004</v>
          </cell>
          <cell r="N125">
            <v>0.75272716334529199</v>
          </cell>
          <cell r="O125">
            <v>1.8264552134826955E-3</v>
          </cell>
          <cell r="P125">
            <v>0.95506617647058711</v>
          </cell>
          <cell r="Q125">
            <v>0.77719378791539362</v>
          </cell>
          <cell r="R125">
            <v>1.8725363766630312E-3</v>
          </cell>
          <cell r="S125">
            <v>0.98970588235293999</v>
          </cell>
          <cell r="T125">
            <v>0.80538216364289483</v>
          </cell>
          <cell r="U125">
            <v>8.2508905205847948E-4</v>
          </cell>
          <cell r="V125">
            <v>0.91547794117646952</v>
          </cell>
          <cell r="W125">
            <v>0.7449785013696778</v>
          </cell>
          <cell r="X125">
            <v>4.8121527512598825E-3</v>
          </cell>
          <cell r="Y125">
            <v>0.96499999999999997</v>
          </cell>
          <cell r="Z125">
            <v>0.78527752716562893</v>
          </cell>
          <cell r="AA125">
            <v>6.9750018064521199E-4</v>
          </cell>
          <cell r="AB125">
            <v>0.892625</v>
          </cell>
          <cell r="AC125">
            <v>0.72638171262820672</v>
          </cell>
          <cell r="AD125">
            <v>4.0088829343213365E-3</v>
          </cell>
          <cell r="AE125">
            <v>0.92500000000000004</v>
          </cell>
          <cell r="AF125">
            <v>0.75272716334529199</v>
          </cell>
          <cell r="AG125">
            <v>1.9333169072922895E-3</v>
          </cell>
          <cell r="AH125">
            <v>0.95506617647058711</v>
          </cell>
          <cell r="AI125">
            <v>0.77719378791539362</v>
          </cell>
          <cell r="AJ125">
            <v>1.9702206388991493E-3</v>
          </cell>
          <cell r="AK125">
            <v>0.88343621323529309</v>
          </cell>
          <cell r="AL125">
            <v>0.71890425382173906</v>
          </cell>
          <cell r="AM125">
            <v>9.96362517341811E-3</v>
          </cell>
          <cell r="AN125">
            <v>0.91547794117646952</v>
          </cell>
          <cell r="AO125">
            <v>0.7449785013696778</v>
          </cell>
          <cell r="AP125">
            <v>5.0519384166285552E-3</v>
          </cell>
          <cell r="AQ125">
            <v>0.892625</v>
          </cell>
          <cell r="AR125">
            <v>0.72638171262820672</v>
          </cell>
          <cell r="AS125">
            <v>4.2344949105917887E-3</v>
          </cell>
          <cell r="AT125">
            <v>0.88343621323529309</v>
          </cell>
          <cell r="AU125">
            <v>0.71890425382173906</v>
          </cell>
          <cell r="AV125">
            <v>1.0441373696211164E-2</v>
          </cell>
        </row>
        <row r="126">
          <cell r="B126">
            <v>118</v>
          </cell>
          <cell r="C126">
            <v>0.84790433162540169</v>
          </cell>
          <cell r="D126">
            <v>0.99313725490195959</v>
          </cell>
          <cell r="E126">
            <v>0.84208538032993219</v>
          </cell>
          <cell r="F126">
            <v>1.5231748680152225E-4</v>
          </cell>
          <cell r="G126">
            <v>0.96499999999999997</v>
          </cell>
          <cell r="H126">
            <v>0.81822768001851265</v>
          </cell>
          <cell r="I126">
            <v>1.4112069560779769E-4</v>
          </cell>
          <cell r="J126">
            <v>1</v>
          </cell>
          <cell r="K126">
            <v>0.84790433162540169</v>
          </cell>
          <cell r="L126">
            <v>5.0472600869407873E-5</v>
          </cell>
          <cell r="M126">
            <v>0.92500000000000004</v>
          </cell>
          <cell r="N126">
            <v>0.78431150675349659</v>
          </cell>
          <cell r="O126">
            <v>4.5163276166064643E-4</v>
          </cell>
          <cell r="P126">
            <v>0.95837745098039095</v>
          </cell>
          <cell r="Q126">
            <v>0.81261239201838453</v>
          </cell>
          <cell r="R126">
            <v>4.172127370749237E-4</v>
          </cell>
          <cell r="S126">
            <v>0.99313725490195959</v>
          </cell>
          <cell r="T126">
            <v>0.84208538032993219</v>
          </cell>
          <cell r="U126">
            <v>1.6057704611355619E-4</v>
          </cell>
          <cell r="V126">
            <v>0.91865196078431266</v>
          </cell>
          <cell r="W126">
            <v>0.77892897680518736</v>
          </cell>
          <cell r="X126">
            <v>1.2272024062643233E-3</v>
          </cell>
          <cell r="Y126">
            <v>0.96499999999999997</v>
          </cell>
          <cell r="Z126">
            <v>0.81822768001851265</v>
          </cell>
          <cell r="AA126">
            <v>1.4976896359056045E-4</v>
          </cell>
          <cell r="AB126">
            <v>0.892625</v>
          </cell>
          <cell r="AC126">
            <v>0.75686060401712418</v>
          </cell>
          <cell r="AD126">
            <v>1.0969036827630134E-3</v>
          </cell>
          <cell r="AE126">
            <v>0.92500000000000004</v>
          </cell>
          <cell r="AF126">
            <v>0.78431150675349659</v>
          </cell>
          <cell r="AG126">
            <v>4.7805675581867157E-4</v>
          </cell>
          <cell r="AH126">
            <v>0.95837745098039095</v>
          </cell>
          <cell r="AI126">
            <v>0.81261239201838453</v>
          </cell>
          <cell r="AJ126">
            <v>4.3897739752403253E-4</v>
          </cell>
          <cell r="AK126">
            <v>0.88649914215686165</v>
          </cell>
          <cell r="AL126">
            <v>0.75166646261700576</v>
          </cell>
          <cell r="AM126">
            <v>2.800732652762468E-3</v>
          </cell>
          <cell r="AN126">
            <v>0.91865196078431266</v>
          </cell>
          <cell r="AO126">
            <v>0.77892897680518736</v>
          </cell>
          <cell r="AP126">
            <v>1.2883529059967112E-3</v>
          </cell>
          <cell r="AQ126">
            <v>0.892625</v>
          </cell>
          <cell r="AR126">
            <v>0.75686060401712418</v>
          </cell>
          <cell r="AS126">
            <v>1.1586352453207E-3</v>
          </cell>
          <cell r="AT126">
            <v>0.88649914215686165</v>
          </cell>
          <cell r="AU126">
            <v>0.75166646261700576</v>
          </cell>
          <cell r="AV126">
            <v>2.9350257302625435E-3</v>
          </cell>
        </row>
        <row r="127">
          <cell r="B127">
            <v>119</v>
          </cell>
          <cell r="C127">
            <v>0.88243679703110778</v>
          </cell>
          <cell r="D127">
            <v>0.99656862745097918</v>
          </cell>
          <cell r="E127">
            <v>0.87940882762952943</v>
          </cell>
          <cell r="F127">
            <v>2.405315799736296E-5</v>
          </cell>
          <cell r="G127">
            <v>0.96499999999999997</v>
          </cell>
          <cell r="H127">
            <v>0.85155150913501898</v>
          </cell>
          <cell r="I127">
            <v>2.5651836238030677E-5</v>
          </cell>
          <cell r="J127">
            <v>1</v>
          </cell>
          <cell r="K127">
            <v>0.88243679703110778</v>
          </cell>
          <cell r="L127">
            <v>7.6766639638369231E-6</v>
          </cell>
          <cell r="M127">
            <v>0.92500000000000004</v>
          </cell>
          <cell r="N127">
            <v>0.81625403725377477</v>
          </cell>
          <cell r="O127">
            <v>9.7411989863342016E-5</v>
          </cell>
          <cell r="P127">
            <v>0.96168872549019491</v>
          </cell>
          <cell r="Q127">
            <v>0.84862951866249581</v>
          </cell>
          <cell r="R127">
            <v>7.8180496819932606E-5</v>
          </cell>
          <cell r="S127">
            <v>0.99656862745097918</v>
          </cell>
          <cell r="T127">
            <v>0.87940882762952943</v>
          </cell>
          <cell r="U127">
            <v>2.5357463164765165E-5</v>
          </cell>
          <cell r="V127">
            <v>0.9218259803921558</v>
          </cell>
          <cell r="W127">
            <v>0.81345316555731473</v>
          </cell>
          <cell r="X127">
            <v>2.7129889161999014E-4</v>
          </cell>
          <cell r="Y127">
            <v>0.96499999999999997</v>
          </cell>
          <cell r="Z127">
            <v>0.85155150913501898</v>
          </cell>
          <cell r="AA127">
            <v>2.7223851973079081E-5</v>
          </cell>
          <cell r="AB127">
            <v>0.892625</v>
          </cell>
          <cell r="AC127">
            <v>0.78768514594989258</v>
          </cell>
          <cell r="AD127">
            <v>2.667004988783911E-4</v>
          </cell>
          <cell r="AE127">
            <v>0.92500000000000004</v>
          </cell>
          <cell r="AF127">
            <v>0.81625403725377477</v>
          </cell>
          <cell r="AG127">
            <v>1.0311134134884087E-4</v>
          </cell>
          <cell r="AH127">
            <v>0.96168872549019491</v>
          </cell>
          <cell r="AI127">
            <v>0.84862951866249581</v>
          </cell>
          <cell r="AJ127">
            <v>8.2258924480023185E-5</v>
          </cell>
          <cell r="AK127">
            <v>0.88956207107843033</v>
          </cell>
          <cell r="AL127">
            <v>0.78498230476280872</v>
          </cell>
          <cell r="AM127">
            <v>6.9551584692456093E-4</v>
          </cell>
          <cell r="AN127">
            <v>0.9218259803921558</v>
          </cell>
          <cell r="AO127">
            <v>0.81345316555731473</v>
          </cell>
          <cell r="AP127">
            <v>2.8481749516470322E-4</v>
          </cell>
          <cell r="AQ127">
            <v>0.892625</v>
          </cell>
          <cell r="AR127">
            <v>0.78768514594989258</v>
          </cell>
          <cell r="AS127">
            <v>2.8170987371174618E-4</v>
          </cell>
          <cell r="AT127">
            <v>0.88956207107843033</v>
          </cell>
          <cell r="AU127">
            <v>0.78498230476280872</v>
          </cell>
          <cell r="AV127">
            <v>7.2886532190620328E-4</v>
          </cell>
        </row>
        <row r="128">
          <cell r="B128">
            <v>120</v>
          </cell>
          <cell r="C128">
            <v>1</v>
          </cell>
          <cell r="D128">
            <v>1</v>
          </cell>
          <cell r="E128">
            <v>1</v>
          </cell>
          <cell r="F128">
            <v>2.9005985221141595E-6</v>
          </cell>
          <cell r="G128">
            <v>1</v>
          </cell>
          <cell r="H128">
            <v>1</v>
          </cell>
          <cell r="I128">
            <v>3.807976377451286E-6</v>
          </cell>
          <cell r="J128">
            <v>1</v>
          </cell>
          <cell r="K128">
            <v>1</v>
          </cell>
          <cell r="L128">
            <v>9.0249320370454088E-7</v>
          </cell>
          <cell r="M128">
            <v>1</v>
          </cell>
          <cell r="N128">
            <v>1</v>
          </cell>
          <cell r="O128">
            <v>1.7899059860465312E-5</v>
          </cell>
          <cell r="P128">
            <v>1</v>
          </cell>
          <cell r="Q128">
            <v>1</v>
          </cell>
          <cell r="R128">
            <v>1.1834219434838414E-5</v>
          </cell>
          <cell r="S128">
            <v>1</v>
          </cell>
          <cell r="T128">
            <v>1</v>
          </cell>
          <cell r="U128">
            <v>3.057886211380054E-6</v>
          </cell>
          <cell r="V128">
            <v>1</v>
          </cell>
          <cell r="W128">
            <v>1</v>
          </cell>
          <cell r="X128">
            <v>5.0609949419518314E-5</v>
          </cell>
          <cell r="Y128">
            <v>1</v>
          </cell>
          <cell r="Z128">
            <v>1</v>
          </cell>
          <cell r="AA128">
            <v>4.0413397409352255E-6</v>
          </cell>
          <cell r="AB128">
            <v>1</v>
          </cell>
          <cell r="AC128">
            <v>1</v>
          </cell>
          <cell r="AD128">
            <v>5.6624477494456442E-5</v>
          </cell>
          <cell r="AE128">
            <v>1</v>
          </cell>
          <cell r="AF128">
            <v>1</v>
          </cell>
          <cell r="AG128">
            <v>1.894629268619743E-5</v>
          </cell>
          <cell r="AH128">
            <v>1</v>
          </cell>
          <cell r="AI128">
            <v>1</v>
          </cell>
          <cell r="AJ128">
            <v>1.2451572992846516E-5</v>
          </cell>
          <cell r="AK128">
            <v>1</v>
          </cell>
          <cell r="AL128">
            <v>1</v>
          </cell>
          <cell r="AM128">
            <v>1.4954821440666221E-4</v>
          </cell>
          <cell r="AN128">
            <v>1</v>
          </cell>
          <cell r="AO128">
            <v>1</v>
          </cell>
          <cell r="AP128">
            <v>5.3131802116870202E-5</v>
          </cell>
          <cell r="AQ128">
            <v>1</v>
          </cell>
          <cell r="AR128">
            <v>1</v>
          </cell>
          <cell r="AS128">
            <v>5.981119072158358E-5</v>
          </cell>
          <cell r="AT128">
            <v>1</v>
          </cell>
          <cell r="AU128">
            <v>1</v>
          </cell>
          <cell r="AV128">
            <v>1.5671894165458533E-4</v>
          </cell>
        </row>
        <row r="136">
          <cell r="B136" t="str">
            <v>Age</v>
          </cell>
          <cell r="D136" t="str">
            <v>Loading Factor</v>
          </cell>
          <cell r="E136" t="str">
            <v>Revised Mortality</v>
          </cell>
          <cell r="F136" t="str">
            <v>lx</v>
          </cell>
          <cell r="G136" t="str">
            <v>Loading Factor</v>
          </cell>
          <cell r="H136" t="str">
            <v>Revised Mortality</v>
          </cell>
          <cell r="I136" t="str">
            <v>lx</v>
          </cell>
          <cell r="J136" t="str">
            <v>Loading Factor</v>
          </cell>
          <cell r="K136" t="str">
            <v>Revised Mortality</v>
          </cell>
          <cell r="L136" t="str">
            <v>lx</v>
          </cell>
          <cell r="M136" t="str">
            <v>Loading Factor</v>
          </cell>
          <cell r="N136" t="str">
            <v>Revised Mortality</v>
          </cell>
          <cell r="O136" t="str">
            <v>lx</v>
          </cell>
          <cell r="P136" t="str">
            <v>Loading Factor</v>
          </cell>
          <cell r="Q136" t="str">
            <v>Revised Mortality</v>
          </cell>
          <cell r="R136" t="str">
            <v>lx</v>
          </cell>
          <cell r="S136" t="str">
            <v>Loading Factor</v>
          </cell>
          <cell r="T136" t="str">
            <v>Revised Mortality</v>
          </cell>
          <cell r="U136" t="str">
            <v>lx</v>
          </cell>
          <cell r="V136" t="str">
            <v>Loading Factor</v>
          </cell>
          <cell r="W136" t="str">
            <v>Revised Mortality</v>
          </cell>
          <cell r="X136" t="str">
            <v>lx</v>
          </cell>
          <cell r="Y136" t="str">
            <v>Loading Factor</v>
          </cell>
          <cell r="Z136" t="str">
            <v>Revised Mortality</v>
          </cell>
          <cell r="AA136" t="str">
            <v>lx</v>
          </cell>
          <cell r="AB136" t="str">
            <v>Loading Factor</v>
          </cell>
          <cell r="AC136" t="str">
            <v>Revised Mortality</v>
          </cell>
          <cell r="AD136" t="str">
            <v>lx</v>
          </cell>
          <cell r="AE136" t="str">
            <v>Loading Factor</v>
          </cell>
          <cell r="AF136" t="str">
            <v>Revised Mortality</v>
          </cell>
          <cell r="AG136" t="str">
            <v>lx</v>
          </cell>
          <cell r="AH136" t="str">
            <v>Loading Factor</v>
          </cell>
          <cell r="AI136" t="str">
            <v>Revised Mortality</v>
          </cell>
          <cell r="AJ136" t="str">
            <v>lx</v>
          </cell>
          <cell r="AK136" t="str">
            <v>Loading Factor</v>
          </cell>
          <cell r="AL136" t="str">
            <v>Revised Mortality</v>
          </cell>
          <cell r="AM136" t="str">
            <v>lx</v>
          </cell>
          <cell r="AN136" t="str">
            <v>Loading Factor</v>
          </cell>
          <cell r="AO136" t="str">
            <v>Revised Mortality</v>
          </cell>
          <cell r="AP136" t="str">
            <v>lx</v>
          </cell>
          <cell r="AQ136" t="str">
            <v>Loading Factor</v>
          </cell>
          <cell r="AR136" t="str">
            <v>Revised Mortality</v>
          </cell>
          <cell r="AS136" t="str">
            <v>lx</v>
          </cell>
          <cell r="AT136" t="str">
            <v>Loading Factor</v>
          </cell>
          <cell r="AU136" t="str">
            <v>Revised Mortality</v>
          </cell>
          <cell r="AV136" t="str">
            <v>lx</v>
          </cell>
        </row>
        <row r="137">
          <cell r="B137">
            <v>1</v>
          </cell>
          <cell r="C137">
            <v>3.5467709367217283E-3</v>
          </cell>
          <cell r="D137">
            <v>1</v>
          </cell>
          <cell r="E137">
            <v>3.5467709367217283E-3</v>
          </cell>
          <cell r="F137">
            <v>10000</v>
          </cell>
          <cell r="G137">
            <v>1</v>
          </cell>
          <cell r="H137">
            <v>3.5467709367217283E-3</v>
          </cell>
          <cell r="I137">
            <v>10000</v>
          </cell>
          <cell r="J137">
            <v>1</v>
          </cell>
          <cell r="K137">
            <v>3.5467709367217283E-3</v>
          </cell>
          <cell r="L137">
            <v>10000</v>
          </cell>
          <cell r="M137">
            <v>1</v>
          </cell>
          <cell r="N137">
            <v>3.5467709367217283E-3</v>
          </cell>
          <cell r="O137">
            <v>10000</v>
          </cell>
          <cell r="P137">
            <v>1</v>
          </cell>
          <cell r="Q137">
            <v>3.5467709367217283E-3</v>
          </cell>
          <cell r="R137">
            <v>10000</v>
          </cell>
          <cell r="S137">
            <v>1</v>
          </cell>
          <cell r="T137">
            <v>3.5467709367217283E-3</v>
          </cell>
          <cell r="U137">
            <v>10000</v>
          </cell>
          <cell r="V137">
            <v>1</v>
          </cell>
          <cell r="W137">
            <v>3.5467709367217283E-3</v>
          </cell>
          <cell r="X137">
            <v>10000</v>
          </cell>
          <cell r="Y137">
            <v>1</v>
          </cell>
          <cell r="Z137">
            <v>3.5467709367217283E-3</v>
          </cell>
          <cell r="AA137">
            <v>10000</v>
          </cell>
          <cell r="AB137">
            <v>1</v>
          </cell>
          <cell r="AC137">
            <v>3.5467709367217283E-3</v>
          </cell>
          <cell r="AD137">
            <v>10000</v>
          </cell>
          <cell r="AE137">
            <v>1</v>
          </cell>
          <cell r="AF137">
            <v>3.5467709367217283E-3</v>
          </cell>
          <cell r="AG137">
            <v>10000</v>
          </cell>
          <cell r="AH137">
            <v>1</v>
          </cell>
          <cell r="AI137">
            <v>3.5467709367217283E-3</v>
          </cell>
          <cell r="AJ137">
            <v>10000</v>
          </cell>
          <cell r="AK137">
            <v>1</v>
          </cell>
          <cell r="AL137">
            <v>3.5467709367217283E-3</v>
          </cell>
          <cell r="AM137">
            <v>10000</v>
          </cell>
          <cell r="AN137">
            <v>1</v>
          </cell>
          <cell r="AO137">
            <v>3.5467709367217283E-3</v>
          </cell>
          <cell r="AP137">
            <v>10000</v>
          </cell>
          <cell r="AQ137">
            <v>1</v>
          </cell>
          <cell r="AR137">
            <v>3.5467709367217283E-3</v>
          </cell>
          <cell r="AS137">
            <v>10000</v>
          </cell>
          <cell r="AT137">
            <v>1</v>
          </cell>
          <cell r="AU137">
            <v>3.5467709367217283E-3</v>
          </cell>
          <cell r="AV137">
            <v>10000</v>
          </cell>
        </row>
        <row r="138">
          <cell r="B138">
            <v>2</v>
          </cell>
          <cell r="C138">
            <v>3.3729701321473949E-4</v>
          </cell>
          <cell r="D138">
            <v>1</v>
          </cell>
          <cell r="E138">
            <v>3.3729701321473949E-4</v>
          </cell>
          <cell r="F138">
            <v>9964.532290632782</v>
          </cell>
          <cell r="G138">
            <v>1</v>
          </cell>
          <cell r="H138">
            <v>3.3729701321473949E-4</v>
          </cell>
          <cell r="I138">
            <v>9964.532290632782</v>
          </cell>
          <cell r="J138">
            <v>1</v>
          </cell>
          <cell r="K138">
            <v>3.3729701321473949E-4</v>
          </cell>
          <cell r="L138">
            <v>9964.532290632782</v>
          </cell>
          <cell r="M138">
            <v>1</v>
          </cell>
          <cell r="N138">
            <v>3.3729701321473949E-4</v>
          </cell>
          <cell r="O138">
            <v>9964.532290632782</v>
          </cell>
          <cell r="P138">
            <v>1</v>
          </cell>
          <cell r="Q138">
            <v>3.3729701321473949E-4</v>
          </cell>
          <cell r="R138">
            <v>9964.532290632782</v>
          </cell>
          <cell r="S138">
            <v>1</v>
          </cell>
          <cell r="T138">
            <v>3.3729701321473949E-4</v>
          </cell>
          <cell r="U138">
            <v>9964.532290632782</v>
          </cell>
          <cell r="V138">
            <v>1</v>
          </cell>
          <cell r="W138">
            <v>3.3729701321473949E-4</v>
          </cell>
          <cell r="X138">
            <v>9964.532290632782</v>
          </cell>
          <cell r="Y138">
            <v>1</v>
          </cell>
          <cell r="Z138">
            <v>3.3729701321473949E-4</v>
          </cell>
          <cell r="AA138">
            <v>9964.532290632782</v>
          </cell>
          <cell r="AB138">
            <v>1</v>
          </cell>
          <cell r="AC138">
            <v>3.3729701321473949E-4</v>
          </cell>
          <cell r="AD138">
            <v>9964.532290632782</v>
          </cell>
          <cell r="AE138">
            <v>1</v>
          </cell>
          <cell r="AF138">
            <v>3.3729701321473949E-4</v>
          </cell>
          <cell r="AG138">
            <v>9964.532290632782</v>
          </cell>
          <cell r="AH138">
            <v>1</v>
          </cell>
          <cell r="AI138">
            <v>3.3729701321473949E-4</v>
          </cell>
          <cell r="AJ138">
            <v>9964.532290632782</v>
          </cell>
          <cell r="AK138">
            <v>1</v>
          </cell>
          <cell r="AL138">
            <v>3.3729701321473949E-4</v>
          </cell>
          <cell r="AM138">
            <v>9964.532290632782</v>
          </cell>
          <cell r="AN138">
            <v>1</v>
          </cell>
          <cell r="AO138">
            <v>3.3729701321473949E-4</v>
          </cell>
          <cell r="AP138">
            <v>9964.532290632782</v>
          </cell>
          <cell r="AQ138">
            <v>1</v>
          </cell>
          <cell r="AR138">
            <v>3.3729701321473949E-4</v>
          </cell>
          <cell r="AS138">
            <v>9964.532290632782</v>
          </cell>
          <cell r="AT138">
            <v>1</v>
          </cell>
          <cell r="AU138">
            <v>3.3729701321473949E-4</v>
          </cell>
          <cell r="AV138">
            <v>9964.532290632782</v>
          </cell>
        </row>
        <row r="139">
          <cell r="B139">
            <v>3</v>
          </cell>
          <cell r="C139">
            <v>2.4023107547649304E-4</v>
          </cell>
          <cell r="D139">
            <v>1</v>
          </cell>
          <cell r="E139">
            <v>2.4023107547649304E-4</v>
          </cell>
          <cell r="F139">
            <v>9961.1712836530696</v>
          </cell>
          <cell r="G139">
            <v>1</v>
          </cell>
          <cell r="H139">
            <v>2.4023107547649304E-4</v>
          </cell>
          <cell r="I139">
            <v>9961.1712836530696</v>
          </cell>
          <cell r="J139">
            <v>1</v>
          </cell>
          <cell r="K139">
            <v>2.4023107547649304E-4</v>
          </cell>
          <cell r="L139">
            <v>9961.1712836530696</v>
          </cell>
          <cell r="M139">
            <v>1</v>
          </cell>
          <cell r="N139">
            <v>2.4023107547649304E-4</v>
          </cell>
          <cell r="O139">
            <v>9961.1712836530696</v>
          </cell>
          <cell r="P139">
            <v>1</v>
          </cell>
          <cell r="Q139">
            <v>2.4023107547649304E-4</v>
          </cell>
          <cell r="R139">
            <v>9961.1712836530696</v>
          </cell>
          <cell r="S139">
            <v>1</v>
          </cell>
          <cell r="T139">
            <v>2.4023107547649304E-4</v>
          </cell>
          <cell r="U139">
            <v>9961.1712836530696</v>
          </cell>
          <cell r="V139">
            <v>1</v>
          </cell>
          <cell r="W139">
            <v>2.4023107547649304E-4</v>
          </cell>
          <cell r="X139">
            <v>9961.1712836530696</v>
          </cell>
          <cell r="Y139">
            <v>1</v>
          </cell>
          <cell r="Z139">
            <v>2.4023107547649304E-4</v>
          </cell>
          <cell r="AA139">
            <v>9961.1712836530696</v>
          </cell>
          <cell r="AB139">
            <v>1</v>
          </cell>
          <cell r="AC139">
            <v>2.4023107547649304E-4</v>
          </cell>
          <cell r="AD139">
            <v>9961.1712836530696</v>
          </cell>
          <cell r="AE139">
            <v>1</v>
          </cell>
          <cell r="AF139">
            <v>2.4023107547649304E-4</v>
          </cell>
          <cell r="AG139">
            <v>9961.1712836530696</v>
          </cell>
          <cell r="AH139">
            <v>1</v>
          </cell>
          <cell r="AI139">
            <v>2.4023107547649304E-4</v>
          </cell>
          <cell r="AJ139">
            <v>9961.1712836530696</v>
          </cell>
          <cell r="AK139">
            <v>1</v>
          </cell>
          <cell r="AL139">
            <v>2.4023107547649304E-4</v>
          </cell>
          <cell r="AM139">
            <v>9961.1712836530696</v>
          </cell>
          <cell r="AN139">
            <v>1</v>
          </cell>
          <cell r="AO139">
            <v>2.4023107547649304E-4</v>
          </cell>
          <cell r="AP139">
            <v>9961.1712836530696</v>
          </cell>
          <cell r="AQ139">
            <v>1</v>
          </cell>
          <cell r="AR139">
            <v>2.4023107547649304E-4</v>
          </cell>
          <cell r="AS139">
            <v>9961.1712836530696</v>
          </cell>
          <cell r="AT139">
            <v>1</v>
          </cell>
          <cell r="AU139">
            <v>2.4023107547649304E-4</v>
          </cell>
          <cell r="AV139">
            <v>9961.1712836530696</v>
          </cell>
        </row>
        <row r="140">
          <cell r="B140">
            <v>4</v>
          </cell>
          <cell r="C140">
            <v>1.8043713926302416E-4</v>
          </cell>
          <cell r="D140">
            <v>1</v>
          </cell>
          <cell r="E140">
            <v>1.8043713926302416E-4</v>
          </cell>
          <cell r="F140">
            <v>9958.7783007625931</v>
          </cell>
          <cell r="G140">
            <v>1</v>
          </cell>
          <cell r="H140">
            <v>1.8043713926302416E-4</v>
          </cell>
          <cell r="I140">
            <v>9958.7783007625931</v>
          </cell>
          <cell r="J140">
            <v>1</v>
          </cell>
          <cell r="K140">
            <v>1.8043713926302416E-4</v>
          </cell>
          <cell r="L140">
            <v>9958.7783007625931</v>
          </cell>
          <cell r="M140">
            <v>1</v>
          </cell>
          <cell r="N140">
            <v>1.8043713926302416E-4</v>
          </cell>
          <cell r="O140">
            <v>9958.7783007625931</v>
          </cell>
          <cell r="P140">
            <v>1</v>
          </cell>
          <cell r="Q140">
            <v>1.8043713926302416E-4</v>
          </cell>
          <cell r="R140">
            <v>9958.7783007625931</v>
          </cell>
          <cell r="S140">
            <v>1</v>
          </cell>
          <cell r="T140">
            <v>1.8043713926302416E-4</v>
          </cell>
          <cell r="U140">
            <v>9958.7783007625931</v>
          </cell>
          <cell r="V140">
            <v>1</v>
          </cell>
          <cell r="W140">
            <v>1.8043713926302416E-4</v>
          </cell>
          <cell r="X140">
            <v>9958.7783007625931</v>
          </cell>
          <cell r="Y140">
            <v>1</v>
          </cell>
          <cell r="Z140">
            <v>1.8043713926302416E-4</v>
          </cell>
          <cell r="AA140">
            <v>9958.7783007625931</v>
          </cell>
          <cell r="AB140">
            <v>1</v>
          </cell>
          <cell r="AC140">
            <v>1.8043713926302416E-4</v>
          </cell>
          <cell r="AD140">
            <v>9958.7783007625931</v>
          </cell>
          <cell r="AE140">
            <v>1</v>
          </cell>
          <cell r="AF140">
            <v>1.8043713926302416E-4</v>
          </cell>
          <cell r="AG140">
            <v>9958.7783007625931</v>
          </cell>
          <cell r="AH140">
            <v>1</v>
          </cell>
          <cell r="AI140">
            <v>1.8043713926302416E-4</v>
          </cell>
          <cell r="AJ140">
            <v>9958.7783007625931</v>
          </cell>
          <cell r="AK140">
            <v>1</v>
          </cell>
          <cell r="AL140">
            <v>1.8043713926302416E-4</v>
          </cell>
          <cell r="AM140">
            <v>9958.7783007625931</v>
          </cell>
          <cell r="AN140">
            <v>1</v>
          </cell>
          <cell r="AO140">
            <v>1.8043713926302416E-4</v>
          </cell>
          <cell r="AP140">
            <v>9958.7783007625931</v>
          </cell>
          <cell r="AQ140">
            <v>1</v>
          </cell>
          <cell r="AR140">
            <v>1.8043713926302416E-4</v>
          </cell>
          <cell r="AS140">
            <v>9958.7783007625931</v>
          </cell>
          <cell r="AT140">
            <v>1</v>
          </cell>
          <cell r="AU140">
            <v>1.8043713926302416E-4</v>
          </cell>
          <cell r="AV140">
            <v>9958.7783007625931</v>
          </cell>
        </row>
        <row r="141">
          <cell r="B141">
            <v>5</v>
          </cell>
          <cell r="C141">
            <v>1.5766389199491741E-4</v>
          </cell>
          <cell r="D141">
            <v>1</v>
          </cell>
          <cell r="E141">
            <v>1.5766389199491741E-4</v>
          </cell>
          <cell r="F141">
            <v>9956.9813672954479</v>
          </cell>
          <cell r="G141">
            <v>1</v>
          </cell>
          <cell r="H141">
            <v>1.5766389199491741E-4</v>
          </cell>
          <cell r="I141">
            <v>9956.9813672954479</v>
          </cell>
          <cell r="J141">
            <v>1</v>
          </cell>
          <cell r="K141">
            <v>1.5766389199491741E-4</v>
          </cell>
          <cell r="L141">
            <v>9956.9813672954479</v>
          </cell>
          <cell r="M141">
            <v>1</v>
          </cell>
          <cell r="N141">
            <v>1.5766389199491741E-4</v>
          </cell>
          <cell r="O141">
            <v>9956.9813672954479</v>
          </cell>
          <cell r="P141">
            <v>1</v>
          </cell>
          <cell r="Q141">
            <v>1.5766389199491741E-4</v>
          </cell>
          <cell r="R141">
            <v>9956.9813672954479</v>
          </cell>
          <cell r="S141">
            <v>1</v>
          </cell>
          <cell r="T141">
            <v>1.5766389199491741E-4</v>
          </cell>
          <cell r="U141">
            <v>9956.9813672954479</v>
          </cell>
          <cell r="V141">
            <v>1</v>
          </cell>
          <cell r="W141">
            <v>1.5766389199491741E-4</v>
          </cell>
          <cell r="X141">
            <v>9956.9813672954479</v>
          </cell>
          <cell r="Y141">
            <v>1</v>
          </cell>
          <cell r="Z141">
            <v>1.5766389199491741E-4</v>
          </cell>
          <cell r="AA141">
            <v>9956.9813672954479</v>
          </cell>
          <cell r="AB141">
            <v>1</v>
          </cell>
          <cell r="AC141">
            <v>1.5766389199491741E-4</v>
          </cell>
          <cell r="AD141">
            <v>9956.9813672954479</v>
          </cell>
          <cell r="AE141">
            <v>1</v>
          </cell>
          <cell r="AF141">
            <v>1.5766389199491741E-4</v>
          </cell>
          <cell r="AG141">
            <v>9956.9813672954479</v>
          </cell>
          <cell r="AH141">
            <v>1</v>
          </cell>
          <cell r="AI141">
            <v>1.5766389199491741E-4</v>
          </cell>
          <cell r="AJ141">
            <v>9956.9813672954479</v>
          </cell>
          <cell r="AK141">
            <v>1</v>
          </cell>
          <cell r="AL141">
            <v>1.5766389199491741E-4</v>
          </cell>
          <cell r="AM141">
            <v>9956.9813672954479</v>
          </cell>
          <cell r="AN141">
            <v>1</v>
          </cell>
          <cell r="AO141">
            <v>1.5766389199491741E-4</v>
          </cell>
          <cell r="AP141">
            <v>9956.9813672954479</v>
          </cell>
          <cell r="AQ141">
            <v>1</v>
          </cell>
          <cell r="AR141">
            <v>1.5766389199491741E-4</v>
          </cell>
          <cell r="AS141">
            <v>9956.9813672954479</v>
          </cell>
          <cell r="AT141">
            <v>1</v>
          </cell>
          <cell r="AU141">
            <v>1.5766389199491741E-4</v>
          </cell>
          <cell r="AV141">
            <v>9956.9813672954479</v>
          </cell>
        </row>
        <row r="142">
          <cell r="B142">
            <v>6</v>
          </cell>
          <cell r="C142">
            <v>1.474379697585769E-4</v>
          </cell>
          <cell r="D142">
            <v>1</v>
          </cell>
          <cell r="E142">
            <v>1.474379697585769E-4</v>
          </cell>
          <cell r="F142">
            <v>9955.4115108605602</v>
          </cell>
          <cell r="G142">
            <v>1</v>
          </cell>
          <cell r="H142">
            <v>1.474379697585769E-4</v>
          </cell>
          <cell r="I142">
            <v>9955.4115108605602</v>
          </cell>
          <cell r="J142">
            <v>1</v>
          </cell>
          <cell r="K142">
            <v>1.474379697585769E-4</v>
          </cell>
          <cell r="L142">
            <v>9955.4115108605602</v>
          </cell>
          <cell r="M142">
            <v>1</v>
          </cell>
          <cell r="N142">
            <v>1.474379697585769E-4</v>
          </cell>
          <cell r="O142">
            <v>9955.4115108605602</v>
          </cell>
          <cell r="P142">
            <v>1</v>
          </cell>
          <cell r="Q142">
            <v>1.474379697585769E-4</v>
          </cell>
          <cell r="R142">
            <v>9955.4115108605602</v>
          </cell>
          <cell r="S142">
            <v>1</v>
          </cell>
          <cell r="T142">
            <v>1.474379697585769E-4</v>
          </cell>
          <cell r="U142">
            <v>9955.4115108605602</v>
          </cell>
          <cell r="V142">
            <v>1</v>
          </cell>
          <cell r="W142">
            <v>1.474379697585769E-4</v>
          </cell>
          <cell r="X142">
            <v>9955.4115108605602</v>
          </cell>
          <cell r="Y142">
            <v>1</v>
          </cell>
          <cell r="Z142">
            <v>1.474379697585769E-4</v>
          </cell>
          <cell r="AA142">
            <v>9955.4115108605602</v>
          </cell>
          <cell r="AB142">
            <v>1</v>
          </cell>
          <cell r="AC142">
            <v>1.474379697585769E-4</v>
          </cell>
          <cell r="AD142">
            <v>9955.4115108605602</v>
          </cell>
          <cell r="AE142">
            <v>1</v>
          </cell>
          <cell r="AF142">
            <v>1.474379697585769E-4</v>
          </cell>
          <cell r="AG142">
            <v>9955.4115108605602</v>
          </cell>
          <cell r="AH142">
            <v>1</v>
          </cell>
          <cell r="AI142">
            <v>1.474379697585769E-4</v>
          </cell>
          <cell r="AJ142">
            <v>9955.4115108605602</v>
          </cell>
          <cell r="AK142">
            <v>1</v>
          </cell>
          <cell r="AL142">
            <v>1.474379697585769E-4</v>
          </cell>
          <cell r="AM142">
            <v>9955.4115108605602</v>
          </cell>
          <cell r="AN142">
            <v>1</v>
          </cell>
          <cell r="AO142">
            <v>1.474379697585769E-4</v>
          </cell>
          <cell r="AP142">
            <v>9955.4115108605602</v>
          </cell>
          <cell r="AQ142">
            <v>1</v>
          </cell>
          <cell r="AR142">
            <v>1.474379697585769E-4</v>
          </cell>
          <cell r="AS142">
            <v>9955.4115108605602</v>
          </cell>
          <cell r="AT142">
            <v>1</v>
          </cell>
          <cell r="AU142">
            <v>1.474379697585769E-4</v>
          </cell>
          <cell r="AV142">
            <v>9955.4115108605602</v>
          </cell>
        </row>
        <row r="143">
          <cell r="B143">
            <v>7</v>
          </cell>
          <cell r="C143">
            <v>1.3814060864040663E-4</v>
          </cell>
          <cell r="D143">
            <v>1</v>
          </cell>
          <cell r="E143">
            <v>1.3814060864040663E-4</v>
          </cell>
          <cell r="F143">
            <v>9953.9437051992882</v>
          </cell>
          <cell r="G143">
            <v>1</v>
          </cell>
          <cell r="H143">
            <v>1.3814060864040663E-4</v>
          </cell>
          <cell r="I143">
            <v>9953.9437051992882</v>
          </cell>
          <cell r="J143">
            <v>1</v>
          </cell>
          <cell r="K143">
            <v>1.3814060864040663E-4</v>
          </cell>
          <cell r="L143">
            <v>9953.9437051992882</v>
          </cell>
          <cell r="M143">
            <v>1</v>
          </cell>
          <cell r="N143">
            <v>1.3814060864040663E-4</v>
          </cell>
          <cell r="O143">
            <v>9953.9437051992882</v>
          </cell>
          <cell r="P143">
            <v>1</v>
          </cell>
          <cell r="Q143">
            <v>1.3814060864040663E-4</v>
          </cell>
          <cell r="R143">
            <v>9953.9437051992882</v>
          </cell>
          <cell r="S143">
            <v>1</v>
          </cell>
          <cell r="T143">
            <v>1.3814060864040663E-4</v>
          </cell>
          <cell r="U143">
            <v>9953.9437051992882</v>
          </cell>
          <cell r="V143">
            <v>1</v>
          </cell>
          <cell r="W143">
            <v>1.3814060864040663E-4</v>
          </cell>
          <cell r="X143">
            <v>9953.9437051992882</v>
          </cell>
          <cell r="Y143">
            <v>1</v>
          </cell>
          <cell r="Z143">
            <v>1.3814060864040663E-4</v>
          </cell>
          <cell r="AA143">
            <v>9953.9437051992882</v>
          </cell>
          <cell r="AB143">
            <v>1</v>
          </cell>
          <cell r="AC143">
            <v>1.3814060864040663E-4</v>
          </cell>
          <cell r="AD143">
            <v>9953.9437051992882</v>
          </cell>
          <cell r="AE143">
            <v>1</v>
          </cell>
          <cell r="AF143">
            <v>1.3814060864040663E-4</v>
          </cell>
          <cell r="AG143">
            <v>9953.9437051992882</v>
          </cell>
          <cell r="AH143">
            <v>1</v>
          </cell>
          <cell r="AI143">
            <v>1.3814060864040663E-4</v>
          </cell>
          <cell r="AJ143">
            <v>9953.9437051992882</v>
          </cell>
          <cell r="AK143">
            <v>1</v>
          </cell>
          <cell r="AL143">
            <v>1.3814060864040663E-4</v>
          </cell>
          <cell r="AM143">
            <v>9953.9437051992882</v>
          </cell>
          <cell r="AN143">
            <v>1</v>
          </cell>
          <cell r="AO143">
            <v>1.3814060864040663E-4</v>
          </cell>
          <cell r="AP143">
            <v>9953.9437051992882</v>
          </cell>
          <cell r="AQ143">
            <v>1</v>
          </cell>
          <cell r="AR143">
            <v>1.3814060864040663E-4</v>
          </cell>
          <cell r="AS143">
            <v>9953.9437051992882</v>
          </cell>
          <cell r="AT143">
            <v>1</v>
          </cell>
          <cell r="AU143">
            <v>1.3814060864040663E-4</v>
          </cell>
          <cell r="AV143">
            <v>9953.9437051992882</v>
          </cell>
        </row>
        <row r="144">
          <cell r="B144">
            <v>8</v>
          </cell>
          <cell r="C144">
            <v>1.2860488919949175E-4</v>
          </cell>
          <cell r="D144">
            <v>1</v>
          </cell>
          <cell r="E144">
            <v>1.2860488919949175E-4</v>
          </cell>
          <cell r="F144">
            <v>9952.5686613574799</v>
          </cell>
          <cell r="G144">
            <v>1</v>
          </cell>
          <cell r="H144">
            <v>1.2860488919949175E-4</v>
          </cell>
          <cell r="I144">
            <v>9952.5686613574799</v>
          </cell>
          <cell r="J144">
            <v>1</v>
          </cell>
          <cell r="K144">
            <v>1.2860488919949175E-4</v>
          </cell>
          <cell r="L144">
            <v>9952.5686613574799</v>
          </cell>
          <cell r="M144">
            <v>1</v>
          </cell>
          <cell r="N144">
            <v>1.2860488919949175E-4</v>
          </cell>
          <cell r="O144">
            <v>9952.5686613574799</v>
          </cell>
          <cell r="P144">
            <v>1</v>
          </cell>
          <cell r="Q144">
            <v>1.2860488919949175E-4</v>
          </cell>
          <cell r="R144">
            <v>9952.5686613574799</v>
          </cell>
          <cell r="S144">
            <v>1</v>
          </cell>
          <cell r="T144">
            <v>1.2860488919949175E-4</v>
          </cell>
          <cell r="U144">
            <v>9952.5686613574799</v>
          </cell>
          <cell r="V144">
            <v>1</v>
          </cell>
          <cell r="W144">
            <v>1.2860488919949175E-4</v>
          </cell>
          <cell r="X144">
            <v>9952.5686613574799</v>
          </cell>
          <cell r="Y144">
            <v>1</v>
          </cell>
          <cell r="Z144">
            <v>1.2860488919949175E-4</v>
          </cell>
          <cell r="AA144">
            <v>9952.5686613574799</v>
          </cell>
          <cell r="AB144">
            <v>1</v>
          </cell>
          <cell r="AC144">
            <v>1.2860488919949175E-4</v>
          </cell>
          <cell r="AD144">
            <v>9952.5686613574799</v>
          </cell>
          <cell r="AE144">
            <v>1</v>
          </cell>
          <cell r="AF144">
            <v>1.2860488919949175E-4</v>
          </cell>
          <cell r="AG144">
            <v>9952.5686613574799</v>
          </cell>
          <cell r="AH144">
            <v>1</v>
          </cell>
          <cell r="AI144">
            <v>1.2860488919949175E-4</v>
          </cell>
          <cell r="AJ144">
            <v>9952.5686613574799</v>
          </cell>
          <cell r="AK144">
            <v>1</v>
          </cell>
          <cell r="AL144">
            <v>1.2860488919949175E-4</v>
          </cell>
          <cell r="AM144">
            <v>9952.5686613574799</v>
          </cell>
          <cell r="AN144">
            <v>1</v>
          </cell>
          <cell r="AO144">
            <v>1.2860488919949175E-4</v>
          </cell>
          <cell r="AP144">
            <v>9952.5686613574799</v>
          </cell>
          <cell r="AQ144">
            <v>1</v>
          </cell>
          <cell r="AR144">
            <v>1.2860488919949175E-4</v>
          </cell>
          <cell r="AS144">
            <v>9952.5686613574799</v>
          </cell>
          <cell r="AT144">
            <v>1</v>
          </cell>
          <cell r="AU144">
            <v>1.2860488919949175E-4</v>
          </cell>
          <cell r="AV144">
            <v>9952.5686613574799</v>
          </cell>
        </row>
        <row r="145">
          <cell r="B145">
            <v>9</v>
          </cell>
          <cell r="C145">
            <v>1.2627726836086407E-4</v>
          </cell>
          <cell r="D145">
            <v>1</v>
          </cell>
          <cell r="E145">
            <v>1.2627726836086407E-4</v>
          </cell>
          <cell r="F145">
            <v>9951.2887123675355</v>
          </cell>
          <cell r="G145">
            <v>1</v>
          </cell>
          <cell r="H145">
            <v>1.2627726836086407E-4</v>
          </cell>
          <cell r="I145">
            <v>9951.2887123675355</v>
          </cell>
          <cell r="J145">
            <v>1</v>
          </cell>
          <cell r="K145">
            <v>1.2627726836086407E-4</v>
          </cell>
          <cell r="L145">
            <v>9951.2887123675355</v>
          </cell>
          <cell r="M145">
            <v>1</v>
          </cell>
          <cell r="N145">
            <v>1.2627726836086407E-4</v>
          </cell>
          <cell r="O145">
            <v>9951.2887123675355</v>
          </cell>
          <cell r="P145">
            <v>1</v>
          </cell>
          <cell r="Q145">
            <v>1.2627726836086407E-4</v>
          </cell>
          <cell r="R145">
            <v>9951.2887123675355</v>
          </cell>
          <cell r="S145">
            <v>1</v>
          </cell>
          <cell r="T145">
            <v>1.2627726836086407E-4</v>
          </cell>
          <cell r="U145">
            <v>9951.2887123675355</v>
          </cell>
          <cell r="V145">
            <v>1</v>
          </cell>
          <cell r="W145">
            <v>1.2627726836086407E-4</v>
          </cell>
          <cell r="X145">
            <v>9951.2887123675355</v>
          </cell>
          <cell r="Y145">
            <v>1</v>
          </cell>
          <cell r="Z145">
            <v>1.2627726836086407E-4</v>
          </cell>
          <cell r="AA145">
            <v>9951.2887123675355</v>
          </cell>
          <cell r="AB145">
            <v>1</v>
          </cell>
          <cell r="AC145">
            <v>1.2627726836086407E-4</v>
          </cell>
          <cell r="AD145">
            <v>9951.2887123675355</v>
          </cell>
          <cell r="AE145">
            <v>1</v>
          </cell>
          <cell r="AF145">
            <v>1.2627726836086407E-4</v>
          </cell>
          <cell r="AG145">
            <v>9951.2887123675355</v>
          </cell>
          <cell r="AH145">
            <v>1</v>
          </cell>
          <cell r="AI145">
            <v>1.2627726836086407E-4</v>
          </cell>
          <cell r="AJ145">
            <v>9951.2887123675355</v>
          </cell>
          <cell r="AK145">
            <v>1</v>
          </cell>
          <cell r="AL145">
            <v>1.2627726836086407E-4</v>
          </cell>
          <cell r="AM145">
            <v>9951.2887123675355</v>
          </cell>
          <cell r="AN145">
            <v>1</v>
          </cell>
          <cell r="AO145">
            <v>1.2627726836086407E-4</v>
          </cell>
          <cell r="AP145">
            <v>9951.2887123675355</v>
          </cell>
          <cell r="AQ145">
            <v>1</v>
          </cell>
          <cell r="AR145">
            <v>1.2627726836086407E-4</v>
          </cell>
          <cell r="AS145">
            <v>9951.2887123675355</v>
          </cell>
          <cell r="AT145">
            <v>1</v>
          </cell>
          <cell r="AU145">
            <v>1.2627726836086407E-4</v>
          </cell>
          <cell r="AV145">
            <v>9951.2887123675355</v>
          </cell>
        </row>
        <row r="146">
          <cell r="B146">
            <v>10</v>
          </cell>
          <cell r="C146">
            <v>1.2500360584498095E-4</v>
          </cell>
          <cell r="D146">
            <v>1</v>
          </cell>
          <cell r="E146">
            <v>1.2500360584498095E-4</v>
          </cell>
          <cell r="F146">
            <v>9950.0320908122667</v>
          </cell>
          <cell r="G146">
            <v>1</v>
          </cell>
          <cell r="H146">
            <v>1.2500360584498095E-4</v>
          </cell>
          <cell r="I146">
            <v>9950.0320908122667</v>
          </cell>
          <cell r="J146">
            <v>1</v>
          </cell>
          <cell r="K146">
            <v>1.2500360584498095E-4</v>
          </cell>
          <cell r="L146">
            <v>9950.0320908122667</v>
          </cell>
          <cell r="M146">
            <v>1</v>
          </cell>
          <cell r="N146">
            <v>1.2500360584498095E-4</v>
          </cell>
          <cell r="O146">
            <v>9950.0320908122667</v>
          </cell>
          <cell r="P146">
            <v>1</v>
          </cell>
          <cell r="Q146">
            <v>1.2500360584498095E-4</v>
          </cell>
          <cell r="R146">
            <v>9950.0320908122667</v>
          </cell>
          <cell r="S146">
            <v>1</v>
          </cell>
          <cell r="T146">
            <v>1.2500360584498095E-4</v>
          </cell>
          <cell r="U146">
            <v>9950.0320908122667</v>
          </cell>
          <cell r="V146">
            <v>1</v>
          </cell>
          <cell r="W146">
            <v>1.2500360584498095E-4</v>
          </cell>
          <cell r="X146">
            <v>9950.0320908122667</v>
          </cell>
          <cell r="Y146">
            <v>1</v>
          </cell>
          <cell r="Z146">
            <v>1.2500360584498095E-4</v>
          </cell>
          <cell r="AA146">
            <v>9950.0320908122667</v>
          </cell>
          <cell r="AB146">
            <v>1</v>
          </cell>
          <cell r="AC146">
            <v>1.2500360584498095E-4</v>
          </cell>
          <cell r="AD146">
            <v>9950.0320908122667</v>
          </cell>
          <cell r="AE146">
            <v>1</v>
          </cell>
          <cell r="AF146">
            <v>1.2500360584498095E-4</v>
          </cell>
          <cell r="AG146">
            <v>9950.0320908122667</v>
          </cell>
          <cell r="AH146">
            <v>1</v>
          </cell>
          <cell r="AI146">
            <v>1.2500360584498095E-4</v>
          </cell>
          <cell r="AJ146">
            <v>9950.0320908122667</v>
          </cell>
          <cell r="AK146">
            <v>1</v>
          </cell>
          <cell r="AL146">
            <v>1.2500360584498095E-4</v>
          </cell>
          <cell r="AM146">
            <v>9950.0320908122667</v>
          </cell>
          <cell r="AN146">
            <v>1</v>
          </cell>
          <cell r="AO146">
            <v>1.2500360584498095E-4</v>
          </cell>
          <cell r="AP146">
            <v>9950.0320908122667</v>
          </cell>
          <cell r="AQ146">
            <v>1</v>
          </cell>
          <cell r="AR146">
            <v>1.2500360584498095E-4</v>
          </cell>
          <cell r="AS146">
            <v>9950.0320908122667</v>
          </cell>
          <cell r="AT146">
            <v>1</v>
          </cell>
          <cell r="AU146">
            <v>1.2500360584498095E-4</v>
          </cell>
          <cell r="AV146">
            <v>9950.0320908122667</v>
          </cell>
        </row>
        <row r="147">
          <cell r="B147">
            <v>11</v>
          </cell>
          <cell r="C147">
            <v>1.3696678500635325E-4</v>
          </cell>
          <cell r="D147">
            <v>1</v>
          </cell>
          <cell r="E147">
            <v>1.3696678500635325E-4</v>
          </cell>
          <cell r="F147">
            <v>9948.7883009226425</v>
          </cell>
          <cell r="G147">
            <v>1</v>
          </cell>
          <cell r="H147">
            <v>1.3696678500635325E-4</v>
          </cell>
          <cell r="I147">
            <v>9948.7883009226425</v>
          </cell>
          <cell r="J147">
            <v>1</v>
          </cell>
          <cell r="K147">
            <v>1.3696678500635325E-4</v>
          </cell>
          <cell r="L147">
            <v>9948.7883009226425</v>
          </cell>
          <cell r="M147">
            <v>1</v>
          </cell>
          <cell r="N147">
            <v>1.3696678500635325E-4</v>
          </cell>
          <cell r="O147">
            <v>9948.7883009226425</v>
          </cell>
          <cell r="P147">
            <v>1</v>
          </cell>
          <cell r="Q147">
            <v>1.3696678500635325E-4</v>
          </cell>
          <cell r="R147">
            <v>9948.7883009226425</v>
          </cell>
          <cell r="S147">
            <v>1</v>
          </cell>
          <cell r="T147">
            <v>1.3696678500635325E-4</v>
          </cell>
          <cell r="U147">
            <v>9948.7883009226425</v>
          </cell>
          <cell r="V147">
            <v>1</v>
          </cell>
          <cell r="W147">
            <v>1.3696678500635325E-4</v>
          </cell>
          <cell r="X147">
            <v>9948.7883009226425</v>
          </cell>
          <cell r="Y147">
            <v>1</v>
          </cell>
          <cell r="Z147">
            <v>1.3696678500635325E-4</v>
          </cell>
          <cell r="AA147">
            <v>9948.7883009226425</v>
          </cell>
          <cell r="AB147">
            <v>1</v>
          </cell>
          <cell r="AC147">
            <v>1.3696678500635325E-4</v>
          </cell>
          <cell r="AD147">
            <v>9948.7883009226425</v>
          </cell>
          <cell r="AE147">
            <v>1</v>
          </cell>
          <cell r="AF147">
            <v>1.3696678500635325E-4</v>
          </cell>
          <cell r="AG147">
            <v>9948.7883009226425</v>
          </cell>
          <cell r="AH147">
            <v>1</v>
          </cell>
          <cell r="AI147">
            <v>1.3696678500635325E-4</v>
          </cell>
          <cell r="AJ147">
            <v>9948.7883009226425</v>
          </cell>
          <cell r="AK147">
            <v>1</v>
          </cell>
          <cell r="AL147">
            <v>1.3696678500635325E-4</v>
          </cell>
          <cell r="AM147">
            <v>9948.7883009226425</v>
          </cell>
          <cell r="AN147">
            <v>1</v>
          </cell>
          <cell r="AO147">
            <v>1.3696678500635325E-4</v>
          </cell>
          <cell r="AP147">
            <v>9948.7883009226425</v>
          </cell>
          <cell r="AQ147">
            <v>1</v>
          </cell>
          <cell r="AR147">
            <v>1.3696678500635325E-4</v>
          </cell>
          <cell r="AS147">
            <v>9948.7883009226425</v>
          </cell>
          <cell r="AT147">
            <v>1</v>
          </cell>
          <cell r="AU147">
            <v>1.3696678500635325E-4</v>
          </cell>
          <cell r="AV147">
            <v>9948.7883009226425</v>
          </cell>
        </row>
        <row r="148">
          <cell r="B148">
            <v>12</v>
          </cell>
          <cell r="C148">
            <v>1.4521640584498093E-4</v>
          </cell>
          <cell r="D148">
            <v>1</v>
          </cell>
          <cell r="E148">
            <v>1.4521640584498093E-4</v>
          </cell>
          <cell r="F148">
            <v>9947.4256473743571</v>
          </cell>
          <cell r="G148">
            <v>1</v>
          </cell>
          <cell r="H148">
            <v>1.4521640584498093E-4</v>
          </cell>
          <cell r="I148">
            <v>9947.4256473743571</v>
          </cell>
          <cell r="J148">
            <v>1</v>
          </cell>
          <cell r="K148">
            <v>1.4521640584498093E-4</v>
          </cell>
          <cell r="L148">
            <v>9947.4256473743571</v>
          </cell>
          <cell r="M148">
            <v>1</v>
          </cell>
          <cell r="N148">
            <v>1.4521640584498093E-4</v>
          </cell>
          <cell r="O148">
            <v>9947.4256473743571</v>
          </cell>
          <cell r="P148">
            <v>1</v>
          </cell>
          <cell r="Q148">
            <v>1.4521640584498093E-4</v>
          </cell>
          <cell r="R148">
            <v>9947.4256473743571</v>
          </cell>
          <cell r="S148">
            <v>1</v>
          </cell>
          <cell r="T148">
            <v>1.4521640584498093E-4</v>
          </cell>
          <cell r="U148">
            <v>9947.4256473743571</v>
          </cell>
          <cell r="V148">
            <v>1</v>
          </cell>
          <cell r="W148">
            <v>1.4521640584498093E-4</v>
          </cell>
          <cell r="X148">
            <v>9947.4256473743571</v>
          </cell>
          <cell r="Y148">
            <v>1</v>
          </cell>
          <cell r="Z148">
            <v>1.4521640584498093E-4</v>
          </cell>
          <cell r="AA148">
            <v>9947.4256473743571</v>
          </cell>
          <cell r="AB148">
            <v>1</v>
          </cell>
          <cell r="AC148">
            <v>1.4521640584498093E-4</v>
          </cell>
          <cell r="AD148">
            <v>9947.4256473743571</v>
          </cell>
          <cell r="AE148">
            <v>1</v>
          </cell>
          <cell r="AF148">
            <v>1.4521640584498093E-4</v>
          </cell>
          <cell r="AG148">
            <v>9947.4256473743571</v>
          </cell>
          <cell r="AH148">
            <v>1</v>
          </cell>
          <cell r="AI148">
            <v>1.4521640584498093E-4</v>
          </cell>
          <cell r="AJ148">
            <v>9947.4256473743571</v>
          </cell>
          <cell r="AK148">
            <v>1</v>
          </cell>
          <cell r="AL148">
            <v>1.4521640584498093E-4</v>
          </cell>
          <cell r="AM148">
            <v>9947.4256473743571</v>
          </cell>
          <cell r="AN148">
            <v>1</v>
          </cell>
          <cell r="AO148">
            <v>1.4521640584498093E-4</v>
          </cell>
          <cell r="AP148">
            <v>9947.4256473743571</v>
          </cell>
          <cell r="AQ148">
            <v>1</v>
          </cell>
          <cell r="AR148">
            <v>1.4521640584498093E-4</v>
          </cell>
          <cell r="AS148">
            <v>9947.4256473743571</v>
          </cell>
          <cell r="AT148">
            <v>1</v>
          </cell>
          <cell r="AU148">
            <v>1.4521640584498093E-4</v>
          </cell>
          <cell r="AV148">
            <v>9947.4256473743571</v>
          </cell>
        </row>
        <row r="149">
          <cell r="B149">
            <v>13</v>
          </cell>
          <cell r="C149">
            <v>1.6118866836086404E-4</v>
          </cell>
          <cell r="D149">
            <v>1</v>
          </cell>
          <cell r="E149">
            <v>1.6118866836086404E-4</v>
          </cell>
          <cell r="F149">
            <v>9945.9811179744356</v>
          </cell>
          <cell r="G149">
            <v>1</v>
          </cell>
          <cell r="H149">
            <v>1.6118866836086404E-4</v>
          </cell>
          <cell r="I149">
            <v>9945.9811179744356</v>
          </cell>
          <cell r="J149">
            <v>1</v>
          </cell>
          <cell r="K149">
            <v>1.6118866836086404E-4</v>
          </cell>
          <cell r="L149">
            <v>9945.9811179744356</v>
          </cell>
          <cell r="M149">
            <v>1</v>
          </cell>
          <cell r="N149">
            <v>1.6118866836086404E-4</v>
          </cell>
          <cell r="O149">
            <v>9945.9811179744356</v>
          </cell>
          <cell r="P149">
            <v>1</v>
          </cell>
          <cell r="Q149">
            <v>1.6118866836086404E-4</v>
          </cell>
          <cell r="R149">
            <v>9945.9811179744356</v>
          </cell>
          <cell r="S149">
            <v>1</v>
          </cell>
          <cell r="T149">
            <v>1.6118866836086404E-4</v>
          </cell>
          <cell r="U149">
            <v>9945.9811179744356</v>
          </cell>
          <cell r="V149">
            <v>1</v>
          </cell>
          <cell r="W149">
            <v>1.6118866836086404E-4</v>
          </cell>
          <cell r="X149">
            <v>9945.9811179744356</v>
          </cell>
          <cell r="Y149">
            <v>1</v>
          </cell>
          <cell r="Z149">
            <v>1.6118866836086404E-4</v>
          </cell>
          <cell r="AA149">
            <v>9945.9811179744356</v>
          </cell>
          <cell r="AB149">
            <v>1</v>
          </cell>
          <cell r="AC149">
            <v>1.6118866836086404E-4</v>
          </cell>
          <cell r="AD149">
            <v>9945.9811179744356</v>
          </cell>
          <cell r="AE149">
            <v>1</v>
          </cell>
          <cell r="AF149">
            <v>1.6118866836086404E-4</v>
          </cell>
          <cell r="AG149">
            <v>9945.9811179744356</v>
          </cell>
          <cell r="AH149">
            <v>1</v>
          </cell>
          <cell r="AI149">
            <v>1.6118866836086404E-4</v>
          </cell>
          <cell r="AJ149">
            <v>9945.9811179744356</v>
          </cell>
          <cell r="AK149">
            <v>1</v>
          </cell>
          <cell r="AL149">
            <v>1.6118866836086404E-4</v>
          </cell>
          <cell r="AM149">
            <v>9945.9811179744356</v>
          </cell>
          <cell r="AN149">
            <v>1</v>
          </cell>
          <cell r="AO149">
            <v>1.6118866836086404E-4</v>
          </cell>
          <cell r="AP149">
            <v>9945.9811179744356</v>
          </cell>
          <cell r="AQ149">
            <v>1</v>
          </cell>
          <cell r="AR149">
            <v>1.6118866836086404E-4</v>
          </cell>
          <cell r="AS149">
            <v>9945.9811179744356</v>
          </cell>
          <cell r="AT149">
            <v>1</v>
          </cell>
          <cell r="AU149">
            <v>1.6118866836086404E-4</v>
          </cell>
          <cell r="AV149">
            <v>9945.9811179744356</v>
          </cell>
        </row>
        <row r="150">
          <cell r="B150">
            <v>14</v>
          </cell>
          <cell r="C150">
            <v>1.8100057255400254E-4</v>
          </cell>
          <cell r="D150">
            <v>1</v>
          </cell>
          <cell r="E150">
            <v>1.8100057255400254E-4</v>
          </cell>
          <cell r="F150">
            <v>9944.3779385224861</v>
          </cell>
          <cell r="G150">
            <v>1</v>
          </cell>
          <cell r="H150">
            <v>1.8100057255400254E-4</v>
          </cell>
          <cell r="I150">
            <v>9944.3779385224861</v>
          </cell>
          <cell r="J150">
            <v>1</v>
          </cell>
          <cell r="K150">
            <v>1.8100057255400254E-4</v>
          </cell>
          <cell r="L150">
            <v>9944.3779385224861</v>
          </cell>
          <cell r="M150">
            <v>1</v>
          </cell>
          <cell r="N150">
            <v>1.8100057255400254E-4</v>
          </cell>
          <cell r="O150">
            <v>9944.3779385224861</v>
          </cell>
          <cell r="P150">
            <v>1</v>
          </cell>
          <cell r="Q150">
            <v>1.8100057255400254E-4</v>
          </cell>
          <cell r="R150">
            <v>9944.3779385224861</v>
          </cell>
          <cell r="S150">
            <v>1</v>
          </cell>
          <cell r="T150">
            <v>1.8100057255400254E-4</v>
          </cell>
          <cell r="U150">
            <v>9944.3779385224861</v>
          </cell>
          <cell r="V150">
            <v>1</v>
          </cell>
          <cell r="W150">
            <v>1.8100057255400254E-4</v>
          </cell>
          <cell r="X150">
            <v>9944.3779385224861</v>
          </cell>
          <cell r="Y150">
            <v>1</v>
          </cell>
          <cell r="Z150">
            <v>1.8100057255400254E-4</v>
          </cell>
          <cell r="AA150">
            <v>9944.3779385224861</v>
          </cell>
          <cell r="AB150">
            <v>1</v>
          </cell>
          <cell r="AC150">
            <v>1.8100057255400254E-4</v>
          </cell>
          <cell r="AD150">
            <v>9944.3779385224861</v>
          </cell>
          <cell r="AE150">
            <v>1</v>
          </cell>
          <cell r="AF150">
            <v>1.8100057255400254E-4</v>
          </cell>
          <cell r="AG150">
            <v>9944.3779385224861</v>
          </cell>
          <cell r="AH150">
            <v>1</v>
          </cell>
          <cell r="AI150">
            <v>1.8100057255400254E-4</v>
          </cell>
          <cell r="AJ150">
            <v>9944.3779385224861</v>
          </cell>
          <cell r="AK150">
            <v>1</v>
          </cell>
          <cell r="AL150">
            <v>1.8100057255400254E-4</v>
          </cell>
          <cell r="AM150">
            <v>9944.3779385224861</v>
          </cell>
          <cell r="AN150">
            <v>1</v>
          </cell>
          <cell r="AO150">
            <v>1.8100057255400254E-4</v>
          </cell>
          <cell r="AP150">
            <v>9944.3779385224861</v>
          </cell>
          <cell r="AQ150">
            <v>1</v>
          </cell>
          <cell r="AR150">
            <v>1.8100057255400254E-4</v>
          </cell>
          <cell r="AS150">
            <v>9944.3779385224861</v>
          </cell>
          <cell r="AT150">
            <v>1</v>
          </cell>
          <cell r="AU150">
            <v>1.8100057255400254E-4</v>
          </cell>
          <cell r="AV150">
            <v>9944.3779385224861</v>
          </cell>
        </row>
        <row r="151">
          <cell r="B151">
            <v>15</v>
          </cell>
          <cell r="C151">
            <v>2.1694796289707752E-4</v>
          </cell>
          <cell r="D151">
            <v>1</v>
          </cell>
          <cell r="E151">
            <v>2.1694796289707752E-4</v>
          </cell>
          <cell r="F151">
            <v>9942.5780004219196</v>
          </cell>
          <cell r="G151">
            <v>1</v>
          </cell>
          <cell r="H151">
            <v>2.1694796289707752E-4</v>
          </cell>
          <cell r="I151">
            <v>9942.5780004219196</v>
          </cell>
          <cell r="J151">
            <v>1</v>
          </cell>
          <cell r="K151">
            <v>2.1694796289707752E-4</v>
          </cell>
          <cell r="L151">
            <v>9942.5780004219196</v>
          </cell>
          <cell r="M151">
            <v>1</v>
          </cell>
          <cell r="N151">
            <v>2.1694796289707752E-4</v>
          </cell>
          <cell r="O151">
            <v>9942.5780004219196</v>
          </cell>
          <cell r="P151">
            <v>1</v>
          </cell>
          <cell r="Q151">
            <v>2.1694796289707752E-4</v>
          </cell>
          <cell r="R151">
            <v>9942.5780004219196</v>
          </cell>
          <cell r="S151">
            <v>1</v>
          </cell>
          <cell r="T151">
            <v>2.1694796289707752E-4</v>
          </cell>
          <cell r="U151">
            <v>9942.5780004219196</v>
          </cell>
          <cell r="V151">
            <v>1</v>
          </cell>
          <cell r="W151">
            <v>2.1694796289707752E-4</v>
          </cell>
          <cell r="X151">
            <v>9942.5780004219196</v>
          </cell>
          <cell r="Y151">
            <v>1</v>
          </cell>
          <cell r="Z151">
            <v>2.1694796289707752E-4</v>
          </cell>
          <cell r="AA151">
            <v>9942.5780004219196</v>
          </cell>
          <cell r="AB151">
            <v>1</v>
          </cell>
          <cell r="AC151">
            <v>2.1694796289707752E-4</v>
          </cell>
          <cell r="AD151">
            <v>9942.5780004219196</v>
          </cell>
          <cell r="AE151">
            <v>1</v>
          </cell>
          <cell r="AF151">
            <v>2.1694796289707752E-4</v>
          </cell>
          <cell r="AG151">
            <v>9942.5780004219196</v>
          </cell>
          <cell r="AH151">
            <v>1</v>
          </cell>
          <cell r="AI151">
            <v>2.1694796289707752E-4</v>
          </cell>
          <cell r="AJ151">
            <v>9942.5780004219196</v>
          </cell>
          <cell r="AK151">
            <v>1</v>
          </cell>
          <cell r="AL151">
            <v>2.1694796289707752E-4</v>
          </cell>
          <cell r="AM151">
            <v>9942.5780004219196</v>
          </cell>
          <cell r="AN151">
            <v>1</v>
          </cell>
          <cell r="AO151">
            <v>2.1694796289707752E-4</v>
          </cell>
          <cell r="AP151">
            <v>9942.5780004219196</v>
          </cell>
          <cell r="AQ151">
            <v>1</v>
          </cell>
          <cell r="AR151">
            <v>2.1694796289707752E-4</v>
          </cell>
          <cell r="AS151">
            <v>9942.5780004219196</v>
          </cell>
          <cell r="AT151">
            <v>1</v>
          </cell>
          <cell r="AU151">
            <v>2.1694796289707752E-4</v>
          </cell>
          <cell r="AV151">
            <v>9942.5780004219196</v>
          </cell>
        </row>
        <row r="152">
          <cell r="B152">
            <v>16</v>
          </cell>
          <cell r="C152">
            <v>2.6258807827191869E-4</v>
          </cell>
          <cell r="D152">
            <v>1</v>
          </cell>
          <cell r="E152">
            <v>2.6258807827191869E-4</v>
          </cell>
          <cell r="F152">
            <v>9940.4209783787828</v>
          </cell>
          <cell r="G152">
            <v>1</v>
          </cell>
          <cell r="H152">
            <v>2.6258807827191869E-4</v>
          </cell>
          <cell r="I152">
            <v>9940.4209783787828</v>
          </cell>
          <cell r="J152">
            <v>1</v>
          </cell>
          <cell r="K152">
            <v>2.6258807827191869E-4</v>
          </cell>
          <cell r="L152">
            <v>9940.4209783787828</v>
          </cell>
          <cell r="M152">
            <v>1</v>
          </cell>
          <cell r="N152">
            <v>2.6258807827191869E-4</v>
          </cell>
          <cell r="O152">
            <v>9940.4209783787828</v>
          </cell>
          <cell r="P152">
            <v>1</v>
          </cell>
          <cell r="Q152">
            <v>2.6258807827191869E-4</v>
          </cell>
          <cell r="R152">
            <v>9940.4209783787828</v>
          </cell>
          <cell r="S152">
            <v>1</v>
          </cell>
          <cell r="T152">
            <v>2.6258807827191869E-4</v>
          </cell>
          <cell r="U152">
            <v>9940.4209783787828</v>
          </cell>
          <cell r="V152">
            <v>1</v>
          </cell>
          <cell r="W152">
            <v>2.6258807827191869E-4</v>
          </cell>
          <cell r="X152">
            <v>9940.4209783787828</v>
          </cell>
          <cell r="Y152">
            <v>1</v>
          </cell>
          <cell r="Z152">
            <v>2.6258807827191869E-4</v>
          </cell>
          <cell r="AA152">
            <v>9940.4209783787828</v>
          </cell>
          <cell r="AB152">
            <v>1</v>
          </cell>
          <cell r="AC152">
            <v>2.6258807827191869E-4</v>
          </cell>
          <cell r="AD152">
            <v>9940.4209783787828</v>
          </cell>
          <cell r="AE152">
            <v>1</v>
          </cell>
          <cell r="AF152">
            <v>2.6258807827191869E-4</v>
          </cell>
          <cell r="AG152">
            <v>9940.4209783787828</v>
          </cell>
          <cell r="AH152">
            <v>1</v>
          </cell>
          <cell r="AI152">
            <v>2.6258807827191869E-4</v>
          </cell>
          <cell r="AJ152">
            <v>9940.4209783787828</v>
          </cell>
          <cell r="AK152">
            <v>1</v>
          </cell>
          <cell r="AL152">
            <v>2.6258807827191869E-4</v>
          </cell>
          <cell r="AM152">
            <v>9940.4209783787828</v>
          </cell>
          <cell r="AN152">
            <v>1</v>
          </cell>
          <cell r="AO152">
            <v>2.6258807827191869E-4</v>
          </cell>
          <cell r="AP152">
            <v>9940.4209783787828</v>
          </cell>
          <cell r="AQ152">
            <v>1</v>
          </cell>
          <cell r="AR152">
            <v>2.6258807827191869E-4</v>
          </cell>
          <cell r="AS152">
            <v>9940.4209783787828</v>
          </cell>
          <cell r="AT152">
            <v>1</v>
          </cell>
          <cell r="AU152">
            <v>2.6258807827191869E-4</v>
          </cell>
          <cell r="AV152">
            <v>9940.4209783787828</v>
          </cell>
        </row>
        <row r="153">
          <cell r="B153">
            <v>17</v>
          </cell>
          <cell r="C153">
            <v>3.1455799364675985E-4</v>
          </cell>
          <cell r="D153">
            <v>1</v>
          </cell>
          <cell r="E153">
            <v>3.1455799364675985E-4</v>
          </cell>
          <cell r="F153">
            <v>9937.8107423368565</v>
          </cell>
          <cell r="G153">
            <v>1</v>
          </cell>
          <cell r="H153">
            <v>3.1455799364675985E-4</v>
          </cell>
          <cell r="I153">
            <v>9937.8107423368565</v>
          </cell>
          <cell r="J153">
            <v>1</v>
          </cell>
          <cell r="K153">
            <v>3.1455799364675985E-4</v>
          </cell>
          <cell r="L153">
            <v>9937.8107423368565</v>
          </cell>
          <cell r="M153">
            <v>1</v>
          </cell>
          <cell r="N153">
            <v>3.1455799364675985E-4</v>
          </cell>
          <cell r="O153">
            <v>9937.8107423368565</v>
          </cell>
          <cell r="P153">
            <v>1</v>
          </cell>
          <cell r="Q153">
            <v>3.1455799364675985E-4</v>
          </cell>
          <cell r="R153">
            <v>9937.8107423368565</v>
          </cell>
          <cell r="S153">
            <v>1</v>
          </cell>
          <cell r="T153">
            <v>3.1455799364675985E-4</v>
          </cell>
          <cell r="U153">
            <v>9937.8107423368565</v>
          </cell>
          <cell r="V153">
            <v>1</v>
          </cell>
          <cell r="W153">
            <v>3.1455799364675985E-4</v>
          </cell>
          <cell r="X153">
            <v>9937.8107423368565</v>
          </cell>
          <cell r="Y153">
            <v>1</v>
          </cell>
          <cell r="Z153">
            <v>3.1455799364675985E-4</v>
          </cell>
          <cell r="AA153">
            <v>9937.8107423368565</v>
          </cell>
          <cell r="AB153">
            <v>1</v>
          </cell>
          <cell r="AC153">
            <v>3.1455799364675985E-4</v>
          </cell>
          <cell r="AD153">
            <v>9937.8107423368565</v>
          </cell>
          <cell r="AE153">
            <v>1</v>
          </cell>
          <cell r="AF153">
            <v>3.1455799364675985E-4</v>
          </cell>
          <cell r="AG153">
            <v>9937.8107423368565</v>
          </cell>
          <cell r="AH153">
            <v>1</v>
          </cell>
          <cell r="AI153">
            <v>3.1455799364675985E-4</v>
          </cell>
          <cell r="AJ153">
            <v>9937.8107423368565</v>
          </cell>
          <cell r="AK153">
            <v>1</v>
          </cell>
          <cell r="AL153">
            <v>3.1455799364675985E-4</v>
          </cell>
          <cell r="AM153">
            <v>9937.8107423368565</v>
          </cell>
          <cell r="AN153">
            <v>1</v>
          </cell>
          <cell r="AO153">
            <v>3.1455799364675985E-4</v>
          </cell>
          <cell r="AP153">
            <v>9937.8107423368565</v>
          </cell>
          <cell r="AQ153">
            <v>1</v>
          </cell>
          <cell r="AR153">
            <v>3.1455799364675985E-4</v>
          </cell>
          <cell r="AS153">
            <v>9937.8107423368565</v>
          </cell>
          <cell r="AT153">
            <v>1</v>
          </cell>
          <cell r="AU153">
            <v>3.1455799364675985E-4</v>
          </cell>
          <cell r="AV153">
            <v>9937.8107423368565</v>
          </cell>
        </row>
        <row r="154">
          <cell r="B154">
            <v>18</v>
          </cell>
          <cell r="C154">
            <v>3.7621994790343078E-4</v>
          </cell>
          <cell r="D154">
            <v>0.65</v>
          </cell>
          <cell r="E154">
            <v>2.4454296613723E-4</v>
          </cell>
          <cell r="F154">
            <v>9934.6847245285062</v>
          </cell>
          <cell r="G154">
            <v>0.96499999999999997</v>
          </cell>
          <cell r="H154">
            <v>3.6305224972681068E-4</v>
          </cell>
          <cell r="I154">
            <v>9934.6847245285062</v>
          </cell>
          <cell r="J154">
            <v>0.9</v>
          </cell>
          <cell r="K154">
            <v>3.3859795311308769E-4</v>
          </cell>
          <cell r="L154">
            <v>9934.6847245285062</v>
          </cell>
          <cell r="M154">
            <v>0.92500000000000004</v>
          </cell>
          <cell r="N154">
            <v>3.480034518106735E-4</v>
          </cell>
          <cell r="O154">
            <v>9934.6847245285062</v>
          </cell>
          <cell r="P154">
            <v>0.62724999999999997</v>
          </cell>
          <cell r="Q154">
            <v>2.3598396232242695E-4</v>
          </cell>
          <cell r="R154">
            <v>9934.6847245285062</v>
          </cell>
          <cell r="S154">
            <v>0.58500000000000008</v>
          </cell>
          <cell r="T154">
            <v>2.2008866952350704E-4</v>
          </cell>
          <cell r="U154">
            <v>9934.6847245285062</v>
          </cell>
          <cell r="V154">
            <v>0.60125000000000006</v>
          </cell>
          <cell r="W154">
            <v>2.2620224367693779E-4</v>
          </cell>
          <cell r="X154">
            <v>9934.6847245285062</v>
          </cell>
          <cell r="Y154">
            <v>0.86849999999999994</v>
          </cell>
          <cell r="Z154">
            <v>3.2674702475412963E-4</v>
          </cell>
          <cell r="AA154">
            <v>9934.6847245285062</v>
          </cell>
          <cell r="AB154">
            <v>0.892625</v>
          </cell>
          <cell r="AC154">
            <v>3.3582333099729989E-4</v>
          </cell>
          <cell r="AD154">
            <v>9934.6847245285062</v>
          </cell>
          <cell r="AE154">
            <v>0.83250000000000002</v>
          </cell>
          <cell r="AF154">
            <v>3.1320310662960615E-4</v>
          </cell>
          <cell r="AG154">
            <v>9934.6847245285062</v>
          </cell>
          <cell r="AH154">
            <v>0.56452499999999994</v>
          </cell>
          <cell r="AI154">
            <v>2.1238556609018424E-4</v>
          </cell>
          <cell r="AJ154">
            <v>9934.6847245285062</v>
          </cell>
          <cell r="AK154">
            <v>0.58020625000000003</v>
          </cell>
          <cell r="AL154">
            <v>2.1828516514824496E-4</v>
          </cell>
          <cell r="AM154">
            <v>9934.6847245285062</v>
          </cell>
          <cell r="AN154">
            <v>0.54112500000000008</v>
          </cell>
          <cell r="AO154">
            <v>2.0358201930924401E-4</v>
          </cell>
          <cell r="AP154">
            <v>9934.6847245285062</v>
          </cell>
          <cell r="AQ154">
            <v>0.80336249999999998</v>
          </cell>
          <cell r="AR154">
            <v>3.0224099789756992E-4</v>
          </cell>
          <cell r="AS154">
            <v>9934.6847245285062</v>
          </cell>
          <cell r="AT154">
            <v>0.52218562499999999</v>
          </cell>
          <cell r="AU154">
            <v>1.9645664863342043E-4</v>
          </cell>
          <cell r="AV154">
            <v>9934.6847245285062</v>
          </cell>
        </row>
        <row r="155">
          <cell r="B155">
            <v>19</v>
          </cell>
          <cell r="C155">
            <v>4.0576055198381469E-4</v>
          </cell>
          <cell r="D155">
            <v>0.65343137254901962</v>
          </cell>
          <cell r="E155">
            <v>2.6513667440903184E-4</v>
          </cell>
          <cell r="F155">
            <v>9932.2552672583315</v>
          </cell>
          <cell r="G155">
            <v>0.96499999999999997</v>
          </cell>
          <cell r="H155">
            <v>3.9155893266438119E-4</v>
          </cell>
          <cell r="I155">
            <v>9931.0779148889396</v>
          </cell>
          <cell r="J155">
            <v>0.9</v>
          </cell>
          <cell r="K155">
            <v>3.6518449678543322E-4</v>
          </cell>
          <cell r="L155">
            <v>9931.3208606159569</v>
          </cell>
          <cell r="M155">
            <v>0.92500000000000004</v>
          </cell>
          <cell r="N155">
            <v>3.753285105850286E-4</v>
          </cell>
          <cell r="O155">
            <v>9931.2274199517196</v>
          </cell>
          <cell r="P155">
            <v>0.63056127450980393</v>
          </cell>
          <cell r="Q155">
            <v>2.5585689080471574E-4</v>
          </cell>
          <cell r="R155">
            <v>9932.3402982627886</v>
          </cell>
          <cell r="S155">
            <v>0.58808823529411769</v>
          </cell>
          <cell r="T155">
            <v>2.3862300696812869E-4</v>
          </cell>
          <cell r="U155">
            <v>9932.4982129853488</v>
          </cell>
          <cell r="V155">
            <v>0.6044240196078432</v>
          </cell>
          <cell r="W155">
            <v>2.4525142382835451E-4</v>
          </cell>
          <cell r="X155">
            <v>9932.437476553594</v>
          </cell>
          <cell r="Y155">
            <v>0.86849999999999994</v>
          </cell>
          <cell r="Z155">
            <v>3.5240303939794302E-4</v>
          </cell>
          <cell r="AA155">
            <v>9931.4385958528965</v>
          </cell>
          <cell r="AB155">
            <v>0.892625</v>
          </cell>
          <cell r="AC155">
            <v>3.6219201271455256E-4</v>
          </cell>
          <cell r="AD155">
            <v>9931.3484256119064</v>
          </cell>
          <cell r="AE155">
            <v>0.83250000000000002</v>
          </cell>
          <cell r="AF155">
            <v>3.3779565952652573E-4</v>
          </cell>
          <cell r="AG155">
            <v>9931.5731504093983</v>
          </cell>
          <cell r="AH155">
            <v>0.5675051470588236</v>
          </cell>
          <cell r="AI155">
            <v>2.3027120172424418E-4</v>
          </cell>
          <cell r="AJ155">
            <v>9932.5747408893603</v>
          </cell>
          <cell r="AK155">
            <v>0.58326917892156871</v>
          </cell>
          <cell r="AL155">
            <v>2.366676239943621E-4</v>
          </cell>
          <cell r="AM155">
            <v>9932.5161302327178</v>
          </cell>
          <cell r="AN155">
            <v>0.54398161764705888</v>
          </cell>
          <cell r="AO155">
            <v>2.2072628144551904E-4</v>
          </cell>
          <cell r="AP155">
            <v>9932.662201351086</v>
          </cell>
          <cell r="AQ155">
            <v>0.80336249999999998</v>
          </cell>
          <cell r="AR155">
            <v>3.2597281144309734E-4</v>
          </cell>
          <cell r="AS155">
            <v>9931.6820555035665</v>
          </cell>
          <cell r="AT155">
            <v>0.52494226102941188</v>
          </cell>
          <cell r="AU155">
            <v>2.1300086159492588E-4</v>
          </cell>
          <cell r="AV155">
            <v>9932.7329896622959</v>
          </cell>
        </row>
        <row r="156">
          <cell r="B156">
            <v>20</v>
          </cell>
          <cell r="C156">
            <v>4.2085161047562933E-4</v>
          </cell>
          <cell r="D156">
            <v>0.65686274509803921</v>
          </cell>
          <cell r="E156">
            <v>2.7644174413595261E-4</v>
          </cell>
          <cell r="F156">
            <v>9929.6218621273892</v>
          </cell>
          <cell r="G156">
            <v>0.96499999999999997</v>
          </cell>
          <cell r="H156">
            <v>4.0612180410898226E-4</v>
          </cell>
          <cell r="I156">
            <v>9927.1893126203795</v>
          </cell>
          <cell r="J156">
            <v>0.9</v>
          </cell>
          <cell r="K156">
            <v>3.7876644942806643E-4</v>
          </cell>
          <cell r="L156">
            <v>9927.6940962050576</v>
          </cell>
          <cell r="M156">
            <v>0.92500000000000004</v>
          </cell>
          <cell r="N156">
            <v>3.8928773968995717E-4</v>
          </cell>
          <cell r="O156">
            <v>9927.4999471559076</v>
          </cell>
          <cell r="P156">
            <v>0.63387254901960777</v>
          </cell>
          <cell r="Q156">
            <v>2.6676628309119424E-4</v>
          </cell>
          <cell r="R156">
            <v>9929.7990405556593</v>
          </cell>
          <cell r="S156">
            <v>0.5911764705882353</v>
          </cell>
          <cell r="T156">
            <v>2.4879756972235733E-4</v>
          </cell>
          <cell r="U156">
            <v>9930.128090395061</v>
          </cell>
          <cell r="V156">
            <v>0.60759803921568634</v>
          </cell>
          <cell r="W156">
            <v>2.5570861332575618E-4</v>
          </cell>
          <cell r="X156">
            <v>9930.0015321203828</v>
          </cell>
          <cell r="Y156">
            <v>0.86849999999999994</v>
          </cell>
          <cell r="Z156">
            <v>3.6550962369808404E-4</v>
          </cell>
          <cell r="AA156">
            <v>9927.9387267061229</v>
          </cell>
          <cell r="AB156">
            <v>0.892625</v>
          </cell>
          <cell r="AC156">
            <v>3.7566266880080865E-4</v>
          </cell>
          <cell r="AD156">
            <v>9927.7513705366637</v>
          </cell>
          <cell r="AE156">
            <v>0.83250000000000002</v>
          </cell>
          <cell r="AF156">
            <v>3.5035896572096142E-4</v>
          </cell>
          <cell r="AG156">
            <v>9928.2183081069197</v>
          </cell>
          <cell r="AH156">
            <v>0.57048529411764703</v>
          </cell>
          <cell r="AI156">
            <v>2.4008965478207483E-4</v>
          </cell>
          <cell r="AJ156">
            <v>9930.2875549675591</v>
          </cell>
          <cell r="AK156">
            <v>0.58633210784313716</v>
          </cell>
          <cell r="AL156">
            <v>2.4675881185935467E-4</v>
          </cell>
          <cell r="AM156">
            <v>9930.1654252398912</v>
          </cell>
          <cell r="AN156">
            <v>0.54683823529411768</v>
          </cell>
          <cell r="AO156">
            <v>2.3013775199318056E-4</v>
          </cell>
          <cell r="AP156">
            <v>9930.469801758527</v>
          </cell>
          <cell r="AQ156">
            <v>0.80336249999999998</v>
          </cell>
          <cell r="AR156">
            <v>3.3809640192072773E-4</v>
          </cell>
          <cell r="AS156">
            <v>9928.4445971815749</v>
          </cell>
          <cell r="AT156">
            <v>0.52769889705882356</v>
          </cell>
          <cell r="AU156">
            <v>2.2208293067341924E-4</v>
          </cell>
          <cell r="AV156">
            <v>9930.6173089775057</v>
          </cell>
        </row>
        <row r="157">
          <cell r="B157">
            <v>21</v>
          </cell>
          <cell r="C157">
            <v>4.3339062322695954E-4</v>
          </cell>
          <cell r="D157">
            <v>0.66029411764705881</v>
          </cell>
          <cell r="E157">
            <v>2.8616527916015415E-4</v>
          </cell>
          <cell r="F157">
            <v>9926.8769001412111</v>
          </cell>
          <cell r="G157">
            <v>0.96499999999999997</v>
          </cell>
          <cell r="H157">
            <v>4.1822195141401596E-4</v>
          </cell>
          <cell r="I157">
            <v>9923.1576645870064</v>
          </cell>
          <cell r="J157">
            <v>0.9</v>
          </cell>
          <cell r="K157">
            <v>3.9005156090426361E-4</v>
          </cell>
          <cell r="L157">
            <v>9923.9338187612302</v>
          </cell>
          <cell r="M157">
            <v>0.92500000000000004</v>
          </cell>
          <cell r="N157">
            <v>4.0088632648493759E-4</v>
          </cell>
          <cell r="O157">
            <v>9923.6352931407073</v>
          </cell>
          <cell r="P157">
            <v>0.63718382352941172</v>
          </cell>
          <cell r="Q157">
            <v>2.7614949438954872E-4</v>
          </cell>
          <cell r="R157">
            <v>9927.1501049737672</v>
          </cell>
          <cell r="S157">
            <v>0.59426470588235292</v>
          </cell>
          <cell r="T157">
            <v>2.5754875124413875E-4</v>
          </cell>
          <cell r="U157">
            <v>9927.6574986591386</v>
          </cell>
          <cell r="V157">
            <v>0.61077205882352947</v>
          </cell>
          <cell r="W157">
            <v>2.6470288322314264E-4</v>
          </cell>
          <cell r="X157">
            <v>9927.4623451982807</v>
          </cell>
          <cell r="Y157">
            <v>0.86849999999999994</v>
          </cell>
          <cell r="Z157">
            <v>3.7639975627261433E-4</v>
          </cell>
          <cell r="AA157">
            <v>9924.3099695580277</v>
          </cell>
          <cell r="AB157">
            <v>0.892625</v>
          </cell>
          <cell r="AC157">
            <v>3.8685530505796475E-4</v>
          </cell>
          <cell r="AD157">
            <v>9924.0218849616158</v>
          </cell>
          <cell r="AE157">
            <v>0.83250000000000002</v>
          </cell>
          <cell r="AF157">
            <v>3.6079769383644381E-4</v>
          </cell>
          <cell r="AG157">
            <v>9924.7398678090394</v>
          </cell>
          <cell r="AH157">
            <v>0.57346544117647058</v>
          </cell>
          <cell r="AI157">
            <v>2.4853454495059389E-4</v>
          </cell>
          <cell r="AJ157">
            <v>9927.9033956566</v>
          </cell>
          <cell r="AK157">
            <v>0.58939503676470584</v>
          </cell>
          <cell r="AL157">
            <v>2.5543828231033258E-4</v>
          </cell>
          <cell r="AM157">
            <v>9927.7150694179927</v>
          </cell>
          <cell r="AN157">
            <v>0.54969485294117648</v>
          </cell>
          <cell r="AO157">
            <v>2.3823259490082834E-4</v>
          </cell>
          <cell r="AP157">
            <v>9928.1844257621142</v>
          </cell>
          <cell r="AQ157">
            <v>0.80336249999999998</v>
          </cell>
          <cell r="AR157">
            <v>3.4816977455216829E-4</v>
          </cell>
          <cell r="AS157">
            <v>9925.0878257865988</v>
          </cell>
          <cell r="AT157">
            <v>0.53045553308823534</v>
          </cell>
          <cell r="AU157">
            <v>2.2989445407929938E-4</v>
          </cell>
          <cell r="AV157">
            <v>9928.411888382132</v>
          </cell>
        </row>
        <row r="158">
          <cell r="B158">
            <v>22</v>
          </cell>
          <cell r="C158">
            <v>4.3330983660035691E-4</v>
          </cell>
          <cell r="D158">
            <v>0.6637254901960784</v>
          </cell>
          <cell r="E158">
            <v>2.8759878370435452E-4</v>
          </cell>
          <cell r="F158">
            <v>9924.0361726418942</v>
          </cell>
          <cell r="G158">
            <v>0.96499999999999997</v>
          </cell>
          <cell r="H158">
            <v>4.1814399231934442E-4</v>
          </cell>
          <cell r="I158">
            <v>9919.0075822243343</v>
          </cell>
          <cell r="J158">
            <v>0.9</v>
          </cell>
          <cell r="K158">
            <v>3.8997885294032121E-4</v>
          </cell>
          <cell r="L158">
            <v>9920.0629728849126</v>
          </cell>
          <cell r="M158">
            <v>0.92500000000000004</v>
          </cell>
          <cell r="N158">
            <v>4.0081159885533017E-4</v>
          </cell>
          <cell r="O158">
            <v>9919.6570434426631</v>
          </cell>
          <cell r="P158">
            <v>0.64049509803921567</v>
          </cell>
          <cell r="Q158">
            <v>2.7753282627470213E-4</v>
          </cell>
          <cell r="R158">
            <v>9924.4087274915491</v>
          </cell>
          <cell r="S158">
            <v>0.59735294117647053</v>
          </cell>
          <cell r="T158">
            <v>2.5883890533391906E-4</v>
          </cell>
          <cell r="U158">
            <v>9925.1006428675792</v>
          </cell>
          <cell r="V158">
            <v>0.6139460784313725</v>
          </cell>
          <cell r="W158">
            <v>2.6602887492652795E-4</v>
          </cell>
          <cell r="X158">
            <v>9924.8345172924182</v>
          </cell>
          <cell r="Y158">
            <v>0.86849999999999994</v>
          </cell>
          <cell r="Z158">
            <v>3.7632959308740998E-4</v>
          </cell>
          <cell r="AA158">
            <v>9920.5744617043129</v>
          </cell>
          <cell r="AB158">
            <v>0.892625</v>
          </cell>
          <cell r="AC158">
            <v>3.8678319289539359E-4</v>
          </cell>
          <cell r="AD158">
            <v>9920.1827244479064</v>
          </cell>
          <cell r="AE158">
            <v>0.83250000000000002</v>
          </cell>
          <cell r="AF158">
            <v>3.6073043896979711E-4</v>
          </cell>
          <cell r="AG158">
            <v>9921.1590445528072</v>
          </cell>
          <cell r="AH158">
            <v>0.57644558823529413</v>
          </cell>
          <cell r="AI158">
            <v>2.4977954364723194E-4</v>
          </cell>
          <cell r="AJ158">
            <v>9925.4359687038468</v>
          </cell>
          <cell r="AK158">
            <v>0.59245796568627451</v>
          </cell>
          <cell r="AL158">
            <v>2.5671786430409948E-4</v>
          </cell>
          <cell r="AM158">
            <v>9925.1791509333943</v>
          </cell>
          <cell r="AN158">
            <v>0.55255147058823528</v>
          </cell>
          <cell r="AO158">
            <v>2.3942598743387515E-4</v>
          </cell>
          <cell r="AP158">
            <v>9925.8192086237104</v>
          </cell>
          <cell r="AQ158">
            <v>0.80336249999999998</v>
          </cell>
          <cell r="AR158">
            <v>3.4810487360585423E-4</v>
          </cell>
          <cell r="AS158">
            <v>9921.6322101958831</v>
          </cell>
          <cell r="AT158">
            <v>0.53321216911764713</v>
          </cell>
          <cell r="AU158">
            <v>2.3104607787368956E-4</v>
          </cell>
          <cell r="AV158">
            <v>9926.1294015511776</v>
          </cell>
        </row>
        <row r="159">
          <cell r="B159">
            <v>23</v>
          </cell>
          <cell r="C159">
            <v>4.2701318396410487E-4</v>
          </cell>
          <cell r="D159">
            <v>0.667156862745098</v>
          </cell>
          <cell r="E159">
            <v>2.8488477616428758E-4</v>
          </cell>
          <cell r="F159">
            <v>9921.1820319092039</v>
          </cell>
          <cell r="G159">
            <v>0.96499999999999997</v>
          </cell>
          <cell r="H159">
            <v>4.1206772252536117E-4</v>
          </cell>
          <cell r="I159">
            <v>9914.8600087940576</v>
          </cell>
          <cell r="J159">
            <v>0.9</v>
          </cell>
          <cell r="K159">
            <v>3.8431186556769437E-4</v>
          </cell>
          <cell r="L159">
            <v>9916.1943581056512</v>
          </cell>
          <cell r="M159">
            <v>0.92500000000000004</v>
          </cell>
          <cell r="N159">
            <v>3.9498719516679702E-4</v>
          </cell>
          <cell r="O159">
            <v>9915.6811298429839</v>
          </cell>
          <cell r="P159">
            <v>0.64380637254901951</v>
          </cell>
          <cell r="Q159">
            <v>2.7491380899853749E-4</v>
          </cell>
          <cell r="R159">
            <v>9921.6543782883018</v>
          </cell>
          <cell r="S159">
            <v>0.60044117647058826</v>
          </cell>
          <cell r="T159">
            <v>2.5639629854785884E-4</v>
          </cell>
          <cell r="U159">
            <v>9922.5316406818492</v>
          </cell>
          <cell r="V159">
            <v>0.61712009803921564</v>
          </cell>
          <cell r="W159">
            <v>2.6351841795196603E-4</v>
          </cell>
          <cell r="X159">
            <v>9922.1942247319512</v>
          </cell>
          <cell r="Y159">
            <v>0.86849999999999994</v>
          </cell>
          <cell r="Z159">
            <v>3.7086095027282504E-4</v>
          </cell>
          <cell r="AA159">
            <v>9916.8410559539461</v>
          </cell>
          <cell r="AB159">
            <v>0.892625</v>
          </cell>
          <cell r="AC159">
            <v>3.811626433359591E-4</v>
          </cell>
          <cell r="AD159">
            <v>9916.3457644996379</v>
          </cell>
          <cell r="AE159">
            <v>0.83250000000000002</v>
          </cell>
          <cell r="AF159">
            <v>3.5548847565011732E-4</v>
          </cell>
          <cell r="AG159">
            <v>9917.5801804955772</v>
          </cell>
          <cell r="AH159">
            <v>0.57942573529411756</v>
          </cell>
          <cell r="AI159">
            <v>2.4742242809868374E-4</v>
          </cell>
          <cell r="AJ159">
            <v>9922.9567978370833</v>
          </cell>
          <cell r="AK159">
            <v>0.59552089460784308</v>
          </cell>
          <cell r="AL159">
            <v>2.5429527332364722E-4</v>
          </cell>
          <cell r="AM159">
            <v>9922.6311801389311</v>
          </cell>
          <cell r="AN159">
            <v>0.5554080882352942</v>
          </cell>
          <cell r="AO159">
            <v>2.3716657615676946E-4</v>
          </cell>
          <cell r="AP159">
            <v>9923.4427095585961</v>
          </cell>
          <cell r="AQ159">
            <v>0.80336249999999998</v>
          </cell>
          <cell r="AR159">
            <v>3.4304637900236319E-4</v>
          </cell>
          <cell r="AS159">
            <v>9918.1784416693899</v>
          </cell>
          <cell r="AT159">
            <v>0.5359688051470588</v>
          </cell>
          <cell r="AU159">
            <v>2.288657459912825E-4</v>
          </cell>
          <cell r="AV159">
            <v>9923.8360082844829</v>
          </cell>
        </row>
        <row r="160">
          <cell r="B160">
            <v>24</v>
          </cell>
          <cell r="C160">
            <v>4.0590288439548049E-4</v>
          </cell>
          <cell r="D160">
            <v>0.6705882352941176</v>
          </cell>
          <cell r="E160">
            <v>2.7219369894755749E-4</v>
          </cell>
          <cell r="F160">
            <v>9918.3556381867584</v>
          </cell>
          <cell r="G160">
            <v>0.96499999999999997</v>
          </cell>
          <cell r="H160">
            <v>3.9169628344163867E-4</v>
          </cell>
          <cell r="I160">
            <v>9910.7744150110757</v>
          </cell>
          <cell r="J160">
            <v>0.9</v>
          </cell>
          <cell r="K160">
            <v>3.6531259595593246E-4</v>
          </cell>
          <cell r="L160">
            <v>9912.3834469525555</v>
          </cell>
          <cell r="M160">
            <v>0.92500000000000004</v>
          </cell>
          <cell r="N160">
            <v>3.7546016806581949E-4</v>
          </cell>
          <cell r="O160">
            <v>9911.7645627653383</v>
          </cell>
          <cell r="P160">
            <v>0.64711764705882346</v>
          </cell>
          <cell r="Q160">
            <v>2.6266691948439297E-4</v>
          </cell>
          <cell r="R160">
            <v>9918.9267784915992</v>
          </cell>
          <cell r="S160">
            <v>0.60352941176470587</v>
          </cell>
          <cell r="T160">
            <v>2.4497432905280173E-4</v>
          </cell>
          <cell r="U160">
            <v>9919.9875402969537</v>
          </cell>
          <cell r="V160">
            <v>0.62029411764705877</v>
          </cell>
          <cell r="W160">
            <v>2.517791715264907E-4</v>
          </cell>
          <cell r="X160">
            <v>9919.5795438072382</v>
          </cell>
          <cell r="Y160">
            <v>0.86849999999999994</v>
          </cell>
          <cell r="Z160">
            <v>3.5252665509747478E-4</v>
          </cell>
          <cell r="AA160">
            <v>9913.1632868562301</v>
          </cell>
          <cell r="AB160">
            <v>0.892625</v>
          </cell>
          <cell r="AC160">
            <v>3.6231906218351577E-4</v>
          </cell>
          <cell r="AD160">
            <v>9912.5660239358076</v>
          </cell>
          <cell r="AE160">
            <v>0.83250000000000002</v>
          </cell>
          <cell r="AF160">
            <v>3.3791415125923753E-4</v>
          </cell>
          <cell r="AG160">
            <v>9914.0545950350752</v>
          </cell>
          <cell r="AH160">
            <v>0.58240588235294111</v>
          </cell>
          <cell r="AI160">
            <v>2.3640022753595367E-4</v>
          </cell>
          <cell r="AJ160">
            <v>9920.5016357722434</v>
          </cell>
          <cell r="AK160">
            <v>0.59858382352941175</v>
          </cell>
          <cell r="AL160">
            <v>2.4296690052306351E-4</v>
          </cell>
          <cell r="AM160">
            <v>9920.1079019308872</v>
          </cell>
          <cell r="AN160">
            <v>0.558264705882353</v>
          </cell>
          <cell r="AO160">
            <v>2.2660125437384165E-4</v>
          </cell>
          <cell r="AP160">
            <v>9921.0892006274826</v>
          </cell>
          <cell r="AQ160">
            <v>0.80336249999999998</v>
          </cell>
          <cell r="AR160">
            <v>3.260871559651642E-4</v>
          </cell>
          <cell r="AS160">
            <v>9914.7760464686762</v>
          </cell>
          <cell r="AT160">
            <v>0.53872544117647059</v>
          </cell>
          <cell r="AU160">
            <v>2.1867021047075716E-4</v>
          </cell>
          <cell r="AV160">
            <v>9921.564782153353</v>
          </cell>
        </row>
        <row r="161">
          <cell r="B161">
            <v>25</v>
          </cell>
          <cell r="C161">
            <v>3.8511177881005897E-4</v>
          </cell>
          <cell r="D161">
            <v>0.67401960784313719</v>
          </cell>
          <cell r="E161">
            <v>2.5957289012932893E-4</v>
          </cell>
          <cell r="F161">
            <v>9915.6559242781223</v>
          </cell>
          <cell r="G161">
            <v>0.96499999999999997</v>
          </cell>
          <cell r="H161">
            <v>3.7163286655170691E-4</v>
          </cell>
          <cell r="I161">
            <v>9906.8924015066877</v>
          </cell>
          <cell r="J161">
            <v>0.9</v>
          </cell>
          <cell r="K161">
            <v>3.4660060092905307E-4</v>
          </cell>
          <cell r="L161">
            <v>9908.7623284234378</v>
          </cell>
          <cell r="M161">
            <v>0.92500000000000004</v>
          </cell>
          <cell r="N161">
            <v>3.5622839539930454E-4</v>
          </cell>
          <cell r="O161">
            <v>9908.0430899767744</v>
          </cell>
          <cell r="P161">
            <v>0.65042892156862742</v>
          </cell>
          <cell r="Q161">
            <v>2.5048783897480242E-4</v>
          </cell>
          <cell r="R161">
            <v>9916.3214045501009</v>
          </cell>
          <cell r="S161">
            <v>0.60661764705882348</v>
          </cell>
          <cell r="T161">
            <v>2.3361560111639606E-4</v>
          </cell>
          <cell r="U161">
            <v>9917.5573980050576</v>
          </cell>
          <cell r="V161">
            <v>0.62346813725490191</v>
          </cell>
          <cell r="W161">
            <v>2.4010492336962928E-4</v>
          </cell>
          <cell r="X161">
            <v>9917.0820002878063</v>
          </cell>
          <cell r="Y161">
            <v>0.86849999999999994</v>
          </cell>
          <cell r="Z161">
            <v>3.3446957989653617E-4</v>
          </cell>
          <cell r="AA161">
            <v>9909.6686325612791</v>
          </cell>
          <cell r="AB161">
            <v>0.892625</v>
          </cell>
          <cell r="AC161">
            <v>3.4376040156032891E-4</v>
          </cell>
          <cell r="AD161">
            <v>9908.974512310182</v>
          </cell>
          <cell r="AE161">
            <v>0.83250000000000002</v>
          </cell>
          <cell r="AF161">
            <v>3.2060555585937411E-4</v>
          </cell>
          <cell r="AG161">
            <v>9910.7044956910559</v>
          </cell>
          <cell r="AH161">
            <v>0.58538602941176465</v>
          </cell>
          <cell r="AI161">
            <v>2.2543905507732217E-4</v>
          </cell>
          <cell r="AJ161">
            <v>9918.1564269282771</v>
          </cell>
          <cell r="AK161">
            <v>0.60164675245098043</v>
          </cell>
          <cell r="AL161">
            <v>2.3170125105169228E-4</v>
          </cell>
          <cell r="AM161">
            <v>9917.6976440611015</v>
          </cell>
          <cell r="AN161">
            <v>0.5611213235294118</v>
          </cell>
          <cell r="AO161">
            <v>2.1609443103266638E-4</v>
          </cell>
          <cell r="AP161">
            <v>9918.8410693698661</v>
          </cell>
          <cell r="AQ161">
            <v>0.80336249999999998</v>
          </cell>
          <cell r="AR161">
            <v>3.0938436140429598E-4</v>
          </cell>
          <cell r="AS161">
            <v>9911.5429653456522</v>
          </cell>
          <cell r="AT161">
            <v>0.54148207720588237</v>
          </cell>
          <cell r="AU161">
            <v>2.0853112594652304E-4</v>
          </cell>
          <cell r="AV161">
            <v>9919.3952314942399</v>
          </cell>
        </row>
        <row r="162">
          <cell r="B162">
            <v>26</v>
          </cell>
          <cell r="C162">
            <v>3.6918461332429244E-4</v>
          </cell>
          <cell r="D162">
            <v>0.67745098039215679</v>
          </cell>
          <cell r="E162">
            <v>2.5010447824224124E-4</v>
          </cell>
          <cell r="F162">
            <v>9913.0820888123289</v>
          </cell>
          <cell r="G162">
            <v>0.96499999999999997</v>
          </cell>
          <cell r="H162">
            <v>3.5626315185794218E-4</v>
          </cell>
          <cell r="I162">
            <v>9903.2106746848967</v>
          </cell>
          <cell r="J162">
            <v>0.9</v>
          </cell>
          <cell r="K162">
            <v>3.3226615199186322E-4</v>
          </cell>
          <cell r="L162">
            <v>9905.3279454459425</v>
          </cell>
          <cell r="M162">
            <v>0.92500000000000004</v>
          </cell>
          <cell r="N162">
            <v>3.4149576732497053E-4</v>
          </cell>
          <cell r="O162">
            <v>9904.5135636852847</v>
          </cell>
          <cell r="P162">
            <v>0.65374019607843126</v>
          </cell>
          <cell r="Q162">
            <v>2.4135082150376276E-4</v>
          </cell>
          <cell r="R162">
            <v>9913.837486630895</v>
          </cell>
          <cell r="S162">
            <v>0.6097058823529411</v>
          </cell>
          <cell r="T162">
            <v>2.250940304180171E-4</v>
          </cell>
          <cell r="U162">
            <v>9915.2405018719164</v>
          </cell>
          <cell r="V162">
            <v>0.62664215686274505</v>
          </cell>
          <cell r="W162">
            <v>2.3134664237407313E-4</v>
          </cell>
          <cell r="X162">
            <v>9914.7008600740755</v>
          </cell>
          <cell r="Y162">
            <v>0.86849999999999994</v>
          </cell>
          <cell r="Z162">
            <v>3.2063683667214797E-4</v>
          </cell>
          <cell r="AA162">
            <v>9906.354149856832</v>
          </cell>
          <cell r="AB162">
            <v>0.892625</v>
          </cell>
          <cell r="AC162">
            <v>3.2954341546859655E-4</v>
          </cell>
          <cell r="AD162">
            <v>9905.5681992527789</v>
          </cell>
          <cell r="AE162">
            <v>0.83250000000000002</v>
          </cell>
          <cell r="AF162">
            <v>3.0734619059247345E-4</v>
          </cell>
          <cell r="AG162">
            <v>9907.5270687672564</v>
          </cell>
          <cell r="AH162">
            <v>0.5883661764705882</v>
          </cell>
          <cell r="AI162">
            <v>2.1721573935338652E-4</v>
          </cell>
          <cell r="AJ162">
            <v>9915.9204871152815</v>
          </cell>
          <cell r="AK162">
            <v>0.60470968137254899</v>
          </cell>
          <cell r="AL162">
            <v>2.2324950989098058E-4</v>
          </cell>
          <cell r="AM162">
            <v>9915.3997011094198</v>
          </cell>
          <cell r="AN162">
            <v>0.56397794117647049</v>
          </cell>
          <cell r="AO162">
            <v>2.082119781366658E-4</v>
          </cell>
          <cell r="AP162">
            <v>9916.6976630524769</v>
          </cell>
          <cell r="AQ162">
            <v>0.80336249999999998</v>
          </cell>
          <cell r="AR162">
            <v>2.9658907392173688E-4</v>
          </cell>
          <cell r="AS162">
            <v>9908.4764889547878</v>
          </cell>
          <cell r="AT162">
            <v>0.54423871323529416</v>
          </cell>
          <cell r="AU162">
            <v>2.0092455890188254E-4</v>
          </cell>
          <cell r="AV162">
            <v>9917.3267288379084</v>
          </cell>
        </row>
        <row r="163">
          <cell r="B163">
            <v>27</v>
          </cell>
          <cell r="C163">
            <v>3.774056519164712E-4</v>
          </cell>
          <cell r="D163">
            <v>0.68088235294117638</v>
          </cell>
          <cell r="E163">
            <v>2.5696884829018549E-4</v>
          </cell>
          <cell r="F163">
            <v>9910.602782588734</v>
          </cell>
          <cell r="G163">
            <v>0.96499999999999997</v>
          </cell>
          <cell r="H163">
            <v>3.641964540993947E-4</v>
          </cell>
          <cell r="I163">
            <v>9899.6825256364191</v>
          </cell>
          <cell r="J163">
            <v>0.9</v>
          </cell>
          <cell r="K163">
            <v>3.3966508672482411E-4</v>
          </cell>
          <cell r="L163">
            <v>9902.0367402452921</v>
          </cell>
          <cell r="M163">
            <v>0.92500000000000004</v>
          </cell>
          <cell r="N163">
            <v>3.4910022802273587E-4</v>
          </cell>
          <cell r="O163">
            <v>9901.1312142258739</v>
          </cell>
          <cell r="P163">
            <v>0.65705147058823521</v>
          </cell>
          <cell r="Q163">
            <v>2.4797493860002901E-4</v>
          </cell>
          <cell r="R163">
            <v>9911.4447738092422</v>
          </cell>
          <cell r="S163">
            <v>0.61279411764705871</v>
          </cell>
          <cell r="T163">
            <v>2.3127196346116693E-4</v>
          </cell>
          <cell r="U163">
            <v>9913.0086404247868</v>
          </cell>
          <cell r="V163">
            <v>0.62981617647058818</v>
          </cell>
          <cell r="W163">
            <v>2.3769618466842161E-4</v>
          </cell>
          <cell r="X163">
            <v>9912.4071273199534</v>
          </cell>
          <cell r="Y163">
            <v>0.86849999999999994</v>
          </cell>
          <cell r="Z163">
            <v>3.2777680868945519E-4</v>
          </cell>
          <cell r="AA163">
            <v>9903.1778077992676</v>
          </cell>
          <cell r="AB163">
            <v>0.892625</v>
          </cell>
          <cell r="AC163">
            <v>3.3688172004194011E-4</v>
          </cell>
          <cell r="AD163">
            <v>9902.3038844762395</v>
          </cell>
          <cell r="AE163">
            <v>0.83250000000000002</v>
          </cell>
          <cell r="AF163">
            <v>3.1419020522046226E-4</v>
          </cell>
          <cell r="AG163">
            <v>9904.4820280644799</v>
          </cell>
          <cell r="AH163">
            <v>0.59134632352941174</v>
          </cell>
          <cell r="AI163">
            <v>2.2317744474002613E-4</v>
          </cell>
          <cell r="AJ163">
            <v>9913.7665931153024</v>
          </cell>
          <cell r="AK163">
            <v>0.60777261029411755</v>
          </cell>
          <cell r="AL163">
            <v>2.2937681820502684E-4</v>
          </cell>
          <cell r="AM163">
            <v>9913.1860929857739</v>
          </cell>
          <cell r="AN163">
            <v>0.56683455882352929</v>
          </cell>
          <cell r="AO163">
            <v>2.1392656620157941E-4</v>
          </cell>
          <cell r="AP163">
            <v>9914.6328878154691</v>
          </cell>
          <cell r="AQ163">
            <v>0.80336249999999998</v>
          </cell>
          <cell r="AR163">
            <v>3.0319354803774609E-4</v>
          </cell>
          <cell r="AS163">
            <v>9905.537743088953</v>
          </cell>
          <cell r="AT163">
            <v>0.54699534926470594</v>
          </cell>
          <cell r="AU163">
            <v>2.0643913638452419E-4</v>
          </cell>
          <cell r="AV163">
            <v>9915.3340943394305</v>
          </cell>
        </row>
        <row r="164">
          <cell r="B164">
            <v>28</v>
          </cell>
          <cell r="C164">
            <v>3.8716850031753238E-4</v>
          </cell>
          <cell r="D164">
            <v>0.68431372549019598</v>
          </cell>
          <cell r="E164">
            <v>2.6494471884474271E-4</v>
          </cell>
          <cell r="F164">
            <v>9908.0560664058303</v>
          </cell>
          <cell r="G164">
            <v>0.96499999999999997</v>
          </cell>
          <cell r="H164">
            <v>3.7361760280641874E-4</v>
          </cell>
          <cell r="I164">
            <v>9896.0770963638734</v>
          </cell>
          <cell r="J164">
            <v>0.9</v>
          </cell>
          <cell r="K164">
            <v>3.4845165028577917E-4</v>
          </cell>
          <cell r="L164">
            <v>9898.6733640771654</v>
          </cell>
          <cell r="M164">
            <v>0.92500000000000004</v>
          </cell>
          <cell r="N164">
            <v>3.5813086279371745E-4</v>
          </cell>
          <cell r="O164">
            <v>9897.674727061305</v>
          </cell>
          <cell r="P164">
            <v>0.66036274509803905</v>
          </cell>
          <cell r="Q164">
            <v>2.5567165368517669E-4</v>
          </cell>
          <cell r="R164">
            <v>9908.9869839000185</v>
          </cell>
          <cell r="S164">
            <v>0.61588235294117644</v>
          </cell>
          <cell r="T164">
            <v>2.3845024696026845E-4</v>
          </cell>
          <cell r="U164">
            <v>9910.7160394527073</v>
          </cell>
          <cell r="V164">
            <v>0.63299019607843132</v>
          </cell>
          <cell r="W164">
            <v>2.4507386493138704E-4</v>
          </cell>
          <cell r="X164">
            <v>9910.0509859649101</v>
          </cell>
          <cell r="Y164">
            <v>0.86849999999999994</v>
          </cell>
          <cell r="Z164">
            <v>3.3625584252577683E-4</v>
          </cell>
          <cell r="AA164">
            <v>9899.9317757815425</v>
          </cell>
          <cell r="AB164">
            <v>0.892625</v>
          </cell>
          <cell r="AC164">
            <v>3.4559628259593736E-4</v>
          </cell>
          <cell r="AD164">
            <v>9898.9679793112591</v>
          </cell>
          <cell r="AE164">
            <v>0.83250000000000002</v>
          </cell>
          <cell r="AF164">
            <v>3.2231777651434569E-4</v>
          </cell>
          <cell r="AG164">
            <v>9901.3701368234797</v>
          </cell>
          <cell r="AH164">
            <v>0.59432647058823518</v>
          </cell>
          <cell r="AI164">
            <v>2.3010448831665902E-4</v>
          </cell>
          <cell r="AJ164">
            <v>9911.554064019303</v>
          </cell>
          <cell r="AK164">
            <v>0.61083553921568612</v>
          </cell>
          <cell r="AL164">
            <v>2.3649627965878844E-4</v>
          </cell>
          <cell r="AM164">
            <v>9910.9122379014916</v>
          </cell>
          <cell r="AN164">
            <v>0.5696911764705882</v>
          </cell>
          <cell r="AO164">
            <v>2.2056647843824833E-4</v>
          </cell>
          <cell r="AP164">
            <v>9912.5118844466288</v>
          </cell>
          <cell r="AQ164">
            <v>0.80336249999999998</v>
          </cell>
          <cell r="AR164">
            <v>3.1103665433634362E-4</v>
          </cell>
          <cell r="AS164">
            <v>9902.5344479554042</v>
          </cell>
          <cell r="AT164">
            <v>0.54975198529411762</v>
          </cell>
          <cell r="AU164">
            <v>2.1284665169290964E-4</v>
          </cell>
          <cell r="AV164">
            <v>9913.2871813320307</v>
          </cell>
        </row>
        <row r="165">
          <cell r="B165">
            <v>29</v>
          </cell>
          <cell r="C165">
            <v>3.9770638347073705E-4</v>
          </cell>
          <cell r="D165">
            <v>0.68774509803921557</v>
          </cell>
          <cell r="E165">
            <v>2.7352061569090394E-4</v>
          </cell>
          <cell r="F165">
            <v>9905.4309792770182</v>
          </cell>
          <cell r="G165">
            <v>0.96499999999999997</v>
          </cell>
          <cell r="H165">
            <v>3.8378666004926123E-4</v>
          </cell>
          <cell r="I165">
            <v>9892.3797477619428</v>
          </cell>
          <cell r="J165">
            <v>0.9</v>
          </cell>
          <cell r="K165">
            <v>3.5793574512366333E-4</v>
          </cell>
          <cell r="L165">
            <v>9895.2241550078124</v>
          </cell>
          <cell r="M165">
            <v>0.92500000000000004</v>
          </cell>
          <cell r="N165">
            <v>3.6787840471043181E-4</v>
          </cell>
          <cell r="O165">
            <v>9894.1300642716506</v>
          </cell>
          <cell r="P165">
            <v>0.663674019607843</v>
          </cell>
          <cell r="Q165">
            <v>2.6394739414172224E-4</v>
          </cell>
          <cell r="R165">
            <v>9906.4535368114994</v>
          </cell>
          <cell r="S165">
            <v>0.61897058823529405</v>
          </cell>
          <cell r="T165">
            <v>2.4616855412181354E-4</v>
          </cell>
          <cell r="U165">
            <v>9908.3528267655474</v>
          </cell>
          <cell r="V165">
            <v>0.63616421568627446</v>
          </cell>
          <cell r="W165">
            <v>2.5300656951408613E-4</v>
          </cell>
          <cell r="X165">
            <v>9907.622291468113</v>
          </cell>
          <cell r="Y165">
            <v>0.86849999999999994</v>
          </cell>
          <cell r="Z165">
            <v>3.4540799404433512E-4</v>
          </cell>
          <cell r="AA165">
            <v>9896.6028658813302</v>
          </cell>
          <cell r="AB165">
            <v>0.892625</v>
          </cell>
          <cell r="AC165">
            <v>3.5500266054556664E-4</v>
          </cell>
          <cell r="AD165">
            <v>9895.5469327760729</v>
          </cell>
          <cell r="AE165">
            <v>0.83250000000000002</v>
          </cell>
          <cell r="AF165">
            <v>3.3109056423938859E-4</v>
          </cell>
          <cell r="AG165">
            <v>9898.1787492165331</v>
          </cell>
          <cell r="AH165">
            <v>0.59730661764705872</v>
          </cell>
          <cell r="AI165">
            <v>2.3755265472755004E-4</v>
          </cell>
          <cell r="AJ165">
            <v>9909.2733709429795</v>
          </cell>
          <cell r="AK165">
            <v>0.61389846813725479</v>
          </cell>
          <cell r="AL165">
            <v>2.4415133958109308E-4</v>
          </cell>
          <cell r="AM165">
            <v>9908.5683440292032</v>
          </cell>
          <cell r="AN165">
            <v>0.572547794117647</v>
          </cell>
          <cell r="AO165">
            <v>2.2770591256267753E-4</v>
          </cell>
          <cell r="AP165">
            <v>9910.3255166077997</v>
          </cell>
          <cell r="AQ165">
            <v>0.80336249999999998</v>
          </cell>
          <cell r="AR165">
            <v>3.1950239449101E-4</v>
          </cell>
          <cell r="AS165">
            <v>9899.4543967712616</v>
          </cell>
          <cell r="AT165">
            <v>0.55250862132352929</v>
          </cell>
          <cell r="AU165">
            <v>2.1973620562298378E-4</v>
          </cell>
          <cell r="AV165">
            <v>9911.177171348214</v>
          </cell>
        </row>
        <row r="166">
          <cell r="B166">
            <v>30</v>
          </cell>
          <cell r="C166">
            <v>4.113402757848135E-4</v>
          </cell>
          <cell r="D166">
            <v>0.69117647058823517</v>
          </cell>
          <cell r="E166">
            <v>2.843087200277387E-4</v>
          </cell>
          <cell r="F166">
            <v>9902.7216396968834</v>
          </cell>
          <cell r="G166">
            <v>0.96499999999999997</v>
          </cell>
          <cell r="H166">
            <v>3.9694336613234501E-4</v>
          </cell>
          <cell r="I166">
            <v>9888.5831843786109</v>
          </cell>
          <cell r="J166">
            <v>0.91</v>
          </cell>
          <cell r="K166">
            <v>3.7431965096418031E-4</v>
          </cell>
          <cell r="L166">
            <v>9891.6823005767237</v>
          </cell>
          <cell r="M166">
            <v>0.92500000000000004</v>
          </cell>
          <cell r="N166">
            <v>3.8048975510095249E-4</v>
          </cell>
          <cell r="O166">
            <v>9890.4902274876094</v>
          </cell>
          <cell r="P166">
            <v>0.66698529411764695</v>
          </cell>
          <cell r="Q166">
            <v>2.7435791482676786E-4</v>
          </cell>
          <cell r="R166">
            <v>9903.8387542152723</v>
          </cell>
          <cell r="S166">
            <v>0.62897058823529406</v>
          </cell>
          <cell r="T166">
            <v>2.5872093522524224E-4</v>
          </cell>
          <cell r="U166">
            <v>9905.9137018764541</v>
          </cell>
          <cell r="V166">
            <v>0.6393382352941176</v>
          </cell>
          <cell r="W166">
            <v>2.6298556602565834E-4</v>
          </cell>
          <cell r="X166">
            <v>9905.1155979401065</v>
          </cell>
          <cell r="Y166">
            <v>0.87814999999999999</v>
          </cell>
          <cell r="Z166">
            <v>3.6121846318043396E-4</v>
          </cell>
          <cell r="AA166">
            <v>9893.1845001375732</v>
          </cell>
          <cell r="AB166">
            <v>0.892625</v>
          </cell>
          <cell r="AC166">
            <v>3.6717261367241917E-4</v>
          </cell>
          <cell r="AD166">
            <v>9892.0339872873847</v>
          </cell>
          <cell r="AE166">
            <v>0.84175000000000011</v>
          </cell>
          <cell r="AF166">
            <v>3.4624567714186679E-4</v>
          </cell>
          <cell r="AG166">
            <v>9894.9015556295126</v>
          </cell>
          <cell r="AH166">
            <v>0.60695661764705877</v>
          </cell>
          <cell r="AI166">
            <v>2.4966570249235876E-4</v>
          </cell>
          <cell r="AJ166">
            <v>9906.9193967472911</v>
          </cell>
          <cell r="AK166">
            <v>0.61696139705882347</v>
          </cell>
          <cell r="AL166">
            <v>2.5378107121476029E-4</v>
          </cell>
          <cell r="AM166">
            <v>9906.1491537946767</v>
          </cell>
          <cell r="AN166">
            <v>0.58179779411764698</v>
          </cell>
          <cell r="AO166">
            <v>2.3931686508334906E-4</v>
          </cell>
          <cell r="AP166">
            <v>9908.0688768922464</v>
          </cell>
          <cell r="AQ166">
            <v>0.81228875</v>
          </cell>
          <cell r="AR166">
            <v>3.3412707844190145E-4</v>
          </cell>
          <cell r="AS166">
            <v>9896.2914973873394</v>
          </cell>
          <cell r="AT166">
            <v>0.56143487132352943</v>
          </cell>
          <cell r="AU166">
            <v>2.3094077480543187E-4</v>
          </cell>
          <cell r="AV166">
            <v>9908.9993268833241</v>
          </cell>
        </row>
        <row r="167">
          <cell r="B167">
            <v>31</v>
          </cell>
          <cell r="C167">
            <v>4.3166578642529345E-4</v>
          </cell>
          <cell r="D167">
            <v>0.69460784313725477</v>
          </cell>
          <cell r="E167">
            <v>2.9983844086501997E-4</v>
          </cell>
          <cell r="F167">
            <v>9899.9062095827103</v>
          </cell>
          <cell r="G167">
            <v>0.96499999999999997</v>
          </cell>
          <cell r="H167">
            <v>4.1655748390040815E-4</v>
          </cell>
          <cell r="I167">
            <v>9884.6579768831234</v>
          </cell>
          <cell r="J167">
            <v>0.91</v>
          </cell>
          <cell r="K167">
            <v>3.9281586564701704E-4</v>
          </cell>
          <cell r="L167">
            <v>9887.9796495105238</v>
          </cell>
          <cell r="M167">
            <v>0.92500000000000004</v>
          </cell>
          <cell r="N167">
            <v>3.9929085244339648E-4</v>
          </cell>
          <cell r="O167">
            <v>9886.7269972831236</v>
          </cell>
          <cell r="P167">
            <v>0.6702965686274508</v>
          </cell>
          <cell r="Q167">
            <v>2.8934409543474423E-4</v>
          </cell>
          <cell r="R167">
            <v>9901.1215576658851</v>
          </cell>
          <cell r="S167">
            <v>0.6320931372549019</v>
          </cell>
          <cell r="T167">
            <v>2.7285298118716816E-4</v>
          </cell>
          <cell r="U167">
            <v>9903.350834619243</v>
          </cell>
          <cell r="V167">
            <v>0.64251225490196073</v>
          </cell>
          <cell r="W167">
            <v>2.7735055780014347E-4</v>
          </cell>
          <cell r="X167">
            <v>9902.5106955080319</v>
          </cell>
          <cell r="Y167">
            <v>0.87814999999999999</v>
          </cell>
          <cell r="Z167">
            <v>3.7906731034937144E-4</v>
          </cell>
          <cell r="AA167">
            <v>9889.6108992364734</v>
          </cell>
          <cell r="AB167">
            <v>0.892625</v>
          </cell>
          <cell r="AC167">
            <v>3.8531567260787755E-4</v>
          </cell>
          <cell r="AD167">
            <v>9888.4019033137356</v>
          </cell>
          <cell r="AE167">
            <v>0.84175000000000011</v>
          </cell>
          <cell r="AF167">
            <v>3.6335467572349081E-4</v>
          </cell>
          <cell r="AG167">
            <v>9891.4754887401305</v>
          </cell>
          <cell r="AH167">
            <v>0.60996987745098019</v>
          </cell>
          <cell r="AI167">
            <v>2.6330312684561723E-4</v>
          </cell>
          <cell r="AJ167">
            <v>9904.4459787565665</v>
          </cell>
          <cell r="AK167">
            <v>0.62002432598039203</v>
          </cell>
          <cell r="AL167">
            <v>2.6764328827713846E-4</v>
          </cell>
          <cell r="AM167">
            <v>9903.6351606508142</v>
          </cell>
          <cell r="AN167">
            <v>0.58468615196078433</v>
          </cell>
          <cell r="AO167">
            <v>2.5238900759813062E-4</v>
          </cell>
          <cell r="AP167">
            <v>9905.6977089095981</v>
          </cell>
          <cell r="AQ167">
            <v>0.81228875</v>
          </cell>
          <cell r="AR167">
            <v>3.5063726207316861E-4</v>
          </cell>
          <cell r="AS167">
            <v>9892.9848784219084</v>
          </cell>
          <cell r="AT167">
            <v>0.5642221366421567</v>
          </cell>
          <cell r="AU167">
            <v>2.4355539233219595E-4</v>
          </cell>
          <cell r="AV167">
            <v>9906.7109349012262</v>
          </cell>
        </row>
        <row r="168">
          <cell r="B168">
            <v>32</v>
          </cell>
          <cell r="C168">
            <v>4.5611621504515818E-4</v>
          </cell>
          <cell r="D168">
            <v>0.69803921568627436</v>
          </cell>
          <cell r="E168">
            <v>3.1838700501191428E-4</v>
          </cell>
          <cell r="F168">
            <v>9896.9378371401199</v>
          </cell>
          <cell r="G168">
            <v>0.96499999999999997</v>
          </cell>
          <cell r="H168">
            <v>4.4015214751857762E-4</v>
          </cell>
          <cell r="I168">
            <v>9880.5404486270563</v>
          </cell>
          <cell r="J168">
            <v>0.91</v>
          </cell>
          <cell r="K168">
            <v>4.1506575569109395E-4</v>
          </cell>
          <cell r="L168">
            <v>9884.0954942250009</v>
          </cell>
          <cell r="M168">
            <v>0.92500000000000004</v>
          </cell>
          <cell r="N168">
            <v>4.2190749891677135E-4</v>
          </cell>
          <cell r="O168">
            <v>9882.7793176325031</v>
          </cell>
          <cell r="P168">
            <v>0.67360784313725475</v>
          </cell>
          <cell r="Q168">
            <v>3.0724345983649729E-4</v>
          </cell>
          <cell r="R168">
            <v>9898.2567266049919</v>
          </cell>
          <cell r="S168">
            <v>0.63521568627450964</v>
          </cell>
          <cell r="T168">
            <v>2.8973217456084197E-4</v>
          </cell>
          <cell r="U168">
            <v>9900.6486758202755</v>
          </cell>
          <cell r="V168">
            <v>0.64568627450980387</v>
          </cell>
          <cell r="W168">
            <v>2.9450797963602075E-4</v>
          </cell>
          <cell r="X168">
            <v>9899.7642286430109</v>
          </cell>
          <cell r="Y168">
            <v>0.87814999999999999</v>
          </cell>
          <cell r="Z168">
            <v>4.0053845424190562E-4</v>
          </cell>
          <cell r="AA168">
            <v>9885.8620710324976</v>
          </cell>
          <cell r="AB168">
            <v>0.892625</v>
          </cell>
          <cell r="AC168">
            <v>4.071407364546843E-4</v>
          </cell>
          <cell r="AD168">
            <v>9884.5917470833429</v>
          </cell>
          <cell r="AE168">
            <v>0.84175000000000011</v>
          </cell>
          <cell r="AF168">
            <v>3.8393582401426195E-4</v>
          </cell>
          <cell r="AG168">
            <v>9887.8813748714929</v>
          </cell>
          <cell r="AH168">
            <v>0.61298313725490183</v>
          </cell>
          <cell r="AI168">
            <v>2.7959154845121249E-4</v>
          </cell>
          <cell r="AJ168">
            <v>9901.8381071606855</v>
          </cell>
          <cell r="AK168">
            <v>0.62308725490196071</v>
          </cell>
          <cell r="AL168">
            <v>2.8420020034876001E-4</v>
          </cell>
          <cell r="AM168">
            <v>9900.9845191705208</v>
          </cell>
          <cell r="AN168">
            <v>0.58757450980392145</v>
          </cell>
          <cell r="AO168">
            <v>2.6800226146877885E-4</v>
          </cell>
          <cell r="AP168">
            <v>9903.1976196952783</v>
          </cell>
          <cell r="AQ168">
            <v>0.81228875</v>
          </cell>
          <cell r="AR168">
            <v>3.7049807017376272E-4</v>
          </cell>
          <cell r="AS168">
            <v>9889.5160292904075</v>
          </cell>
          <cell r="AT168">
            <v>0.5670094019607842</v>
          </cell>
          <cell r="AU168">
            <v>2.5862218231737156E-4</v>
          </cell>
          <cell r="AV168">
            <v>9904.2981020327552</v>
          </cell>
        </row>
        <row r="169">
          <cell r="B169">
            <v>33</v>
          </cell>
          <cell r="C169">
            <v>4.8052500103402403E-4</v>
          </cell>
          <cell r="D169">
            <v>0.70147058823529396</v>
          </cell>
          <cell r="E169">
            <v>3.3707415513710209E-4</v>
          </cell>
          <cell r="F169">
            <v>9893.7867807433631</v>
          </cell>
          <cell r="G169">
            <v>0.96499999999999997</v>
          </cell>
          <cell r="H169">
            <v>4.637066259978332E-4</v>
          </cell>
          <cell r="I169">
            <v>9876.1915075299494</v>
          </cell>
          <cell r="J169">
            <v>0.91</v>
          </cell>
          <cell r="K169">
            <v>4.3727775094096189E-4</v>
          </cell>
          <cell r="L169">
            <v>9879.9929446593687</v>
          </cell>
          <cell r="M169">
            <v>0.92500000000000004</v>
          </cell>
          <cell r="N169">
            <v>4.4448562595647225E-4</v>
          </cell>
          <cell r="O169">
            <v>9878.6096989282541</v>
          </cell>
          <cell r="P169">
            <v>0.6769191176470587</v>
          </cell>
          <cell r="Q169">
            <v>3.252765597073035E-4</v>
          </cell>
          <cell r="R169">
            <v>9895.215551961961</v>
          </cell>
          <cell r="S169">
            <v>0.63833823529411748</v>
          </cell>
          <cell r="T169">
            <v>3.0673748117476286E-4</v>
          </cell>
          <cell r="U169">
            <v>9897.7801393498667</v>
          </cell>
          <cell r="V169">
            <v>0.6488602941176469</v>
          </cell>
          <cell r="W169">
            <v>3.117935935018194E-4</v>
          </cell>
          <cell r="X169">
            <v>9896.8486690811606</v>
          </cell>
          <cell r="Y169">
            <v>0.87814999999999999</v>
          </cell>
          <cell r="Z169">
            <v>4.2197302965802822E-4</v>
          </cell>
          <cell r="AA169">
            <v>9881.9024031197168</v>
          </cell>
          <cell r="AB169">
            <v>0.892625</v>
          </cell>
          <cell r="AC169">
            <v>4.2892862904799568E-4</v>
          </cell>
          <cell r="AD169">
            <v>9880.5673271198812</v>
          </cell>
          <cell r="AE169">
            <v>0.84175000000000011</v>
          </cell>
          <cell r="AF169">
            <v>4.0448191962038976E-4</v>
          </cell>
          <cell r="AG169">
            <v>9884.0850629880752</v>
          </cell>
          <cell r="AH169">
            <v>0.61599639705882347</v>
          </cell>
          <cell r="AI169">
            <v>2.9600166933364623E-4</v>
          </cell>
          <cell r="AJ169">
            <v>9899.0696369117904</v>
          </cell>
          <cell r="AK169">
            <v>0.62615018382352927</v>
          </cell>
          <cell r="AL169">
            <v>3.0088081772925573E-4</v>
          </cell>
          <cell r="AM169">
            <v>9898.1706573865213</v>
          </cell>
          <cell r="AN169">
            <v>0.59046286764705869</v>
          </cell>
          <cell r="AO169">
            <v>2.8373217008665567E-4</v>
          </cell>
          <cell r="AP169">
            <v>9900.5435403374286</v>
          </cell>
          <cell r="AQ169">
            <v>0.81228875</v>
          </cell>
          <cell r="AR169">
            <v>3.9032505243367607E-4</v>
          </cell>
          <cell r="AS169">
            <v>9885.8519826866032</v>
          </cell>
          <cell r="AT169">
            <v>0.56979666727941169</v>
          </cell>
          <cell r="AU169">
            <v>2.7380154413362277E-4</v>
          </cell>
          <cell r="AV169">
            <v>9901.7366308432847</v>
          </cell>
        </row>
        <row r="170">
          <cell r="B170">
            <v>34</v>
          </cell>
          <cell r="C170">
            <v>5.1090887677293347E-4</v>
          </cell>
          <cell r="D170">
            <v>0.70490196078431355</v>
          </cell>
          <cell r="E170">
            <v>3.6014066901935202E-4</v>
          </cell>
          <cell r="F170">
            <v>9890.4518409231387</v>
          </cell>
          <cell r="G170">
            <v>0.96499999999999997</v>
          </cell>
          <cell r="H170">
            <v>4.9302706608588074E-4</v>
          </cell>
          <cell r="I170">
            <v>9871.6118520882846</v>
          </cell>
          <cell r="J170">
            <v>0.91</v>
          </cell>
          <cell r="K170">
            <v>4.6492707786336947E-4</v>
          </cell>
          <cell r="L170">
            <v>9875.6726435652163</v>
          </cell>
          <cell r="M170">
            <v>0.92500000000000004</v>
          </cell>
          <cell r="N170">
            <v>4.7259071101496349E-4</v>
          </cell>
          <cell r="O170">
            <v>9874.2187989126469</v>
          </cell>
          <cell r="P170">
            <v>0.68023039215686254</v>
          </cell>
          <cell r="Q170">
            <v>3.4753574560367467E-4</v>
          </cell>
          <cell r="R170">
            <v>9891.9968702896567</v>
          </cell>
          <cell r="S170">
            <v>0.64146078431372533</v>
          </cell>
          <cell r="T170">
            <v>3.2772800880761035E-4</v>
          </cell>
          <cell r="U170">
            <v>9894.7441192007009</v>
          </cell>
          <cell r="V170">
            <v>0.65203431372549003</v>
          </cell>
          <cell r="W170">
            <v>3.3313011884290064E-4</v>
          </cell>
          <cell r="X170">
            <v>9893.7628950702838</v>
          </cell>
          <cell r="Y170">
            <v>0.87814999999999999</v>
          </cell>
          <cell r="Z170">
            <v>4.486546301381515E-4</v>
          </cell>
          <cell r="AA170">
            <v>9877.7325068238879</v>
          </cell>
          <cell r="AB170">
            <v>0.892625</v>
          </cell>
          <cell r="AC170">
            <v>4.5605003612943972E-4</v>
          </cell>
          <cell r="AD170">
            <v>9876.3292689220434</v>
          </cell>
          <cell r="AE170">
            <v>0.84175000000000011</v>
          </cell>
          <cell r="AF170">
            <v>4.300575470236168E-4</v>
          </cell>
          <cell r="AG170">
            <v>9880.0871292881056</v>
          </cell>
          <cell r="AH170">
            <v>0.61900965686274489</v>
          </cell>
          <cell r="AI170">
            <v>3.1625752849934397E-4</v>
          </cell>
          <cell r="AJ170">
            <v>9896.1394957744142</v>
          </cell>
          <cell r="AK170">
            <v>0.62921311274509784</v>
          </cell>
          <cell r="AL170">
            <v>3.2147056468339908E-4</v>
          </cell>
          <cell r="AM170">
            <v>9895.1924877051024</v>
          </cell>
          <cell r="AN170">
            <v>0.59335122549019592</v>
          </cell>
          <cell r="AO170">
            <v>3.0314840814703954E-4</v>
          </cell>
          <cell r="AP170">
            <v>9897.7344376336914</v>
          </cell>
          <cell r="AQ170">
            <v>0.81228875</v>
          </cell>
          <cell r="AR170">
            <v>4.1500553287779015E-4</v>
          </cell>
          <cell r="AS170">
            <v>9881.993286993109</v>
          </cell>
          <cell r="AT170">
            <v>0.57258393259803908</v>
          </cell>
          <cell r="AU170">
            <v>2.9253821386189321E-4</v>
          </cell>
          <cell r="AV170">
            <v>9899.025520064155</v>
          </cell>
        </row>
        <row r="171">
          <cell r="B171">
            <v>35</v>
          </cell>
          <cell r="C171">
            <v>5.4271789412313346E-4</v>
          </cell>
          <cell r="D171">
            <v>0.70833333333333315</v>
          </cell>
          <cell r="E171">
            <v>3.8442517500388609E-4</v>
          </cell>
          <cell r="F171">
            <v>9886.8898869802451</v>
          </cell>
          <cell r="G171">
            <v>0.96499999999999997</v>
          </cell>
          <cell r="H171">
            <v>5.2372276782882375E-4</v>
          </cell>
          <cell r="I171">
            <v>9866.7448802593117</v>
          </cell>
          <cell r="J171">
            <v>0.91</v>
          </cell>
          <cell r="K171">
            <v>4.9387328365205142E-4</v>
          </cell>
          <cell r="L171">
            <v>9871.0811759411081</v>
          </cell>
          <cell r="M171">
            <v>0.92500000000000004</v>
          </cell>
          <cell r="N171">
            <v>5.020140520638985E-4</v>
          </cell>
          <cell r="O171">
            <v>9869.552334829752</v>
          </cell>
          <cell r="P171">
            <v>0.68354166666666649</v>
          </cell>
          <cell r="Q171">
            <v>3.7097029387875009E-4</v>
          </cell>
          <cell r="R171">
            <v>9888.5590477818314</v>
          </cell>
          <cell r="S171">
            <v>0.64458333333333317</v>
          </cell>
          <cell r="T171">
            <v>3.4982690925353636E-4</v>
          </cell>
          <cell r="U171">
            <v>9891.5013344128547</v>
          </cell>
          <cell r="V171">
            <v>0.65520833333333317</v>
          </cell>
          <cell r="W171">
            <v>3.5559328687859463E-4</v>
          </cell>
          <cell r="X171">
            <v>9890.4669846612451</v>
          </cell>
          <cell r="Y171">
            <v>0.87814999999999999</v>
          </cell>
          <cell r="Z171">
            <v>4.7658771872422965E-4</v>
          </cell>
          <cell r="AA171">
            <v>9873.3008163994364</v>
          </cell>
          <cell r="AB171">
            <v>0.892625</v>
          </cell>
          <cell r="AC171">
            <v>4.8444356024166202E-4</v>
          </cell>
          <cell r="AD171">
            <v>9871.8251686021249</v>
          </cell>
          <cell r="AE171">
            <v>0.84175000000000011</v>
          </cell>
          <cell r="AF171">
            <v>4.5683278737814766E-4</v>
          </cell>
          <cell r="AG171">
            <v>9875.8381232529046</v>
          </cell>
          <cell r="AH171">
            <v>0.62202291666666654</v>
          </cell>
          <cell r="AI171">
            <v>3.3758296742966259E-4</v>
          </cell>
          <cell r="AJ171">
            <v>9893.009767155796</v>
          </cell>
          <cell r="AK171">
            <v>0.63227604166666651</v>
          </cell>
          <cell r="AL171">
            <v>3.4314752183784385E-4</v>
          </cell>
          <cell r="AM171">
            <v>9892.0114745884293</v>
          </cell>
          <cell r="AN171">
            <v>0.59623958333333327</v>
          </cell>
          <cell r="AO171">
            <v>3.2358989105952119E-4</v>
          </cell>
          <cell r="AP171">
            <v>9894.7339551946607</v>
          </cell>
          <cell r="AQ171">
            <v>0.81228875</v>
          </cell>
          <cell r="AR171">
            <v>4.4084363981991245E-4</v>
          </cell>
          <cell r="AS171">
            <v>9877.8922051031459</v>
          </cell>
          <cell r="AT171">
            <v>0.57537119791666658</v>
          </cell>
          <cell r="AU171">
            <v>3.122642448724379E-4</v>
          </cell>
          <cell r="AV171">
            <v>9896.1296768195425</v>
          </cell>
        </row>
        <row r="172">
          <cell r="B172">
            <v>36</v>
          </cell>
          <cell r="C172">
            <v>5.8007697106400862E-4</v>
          </cell>
          <cell r="D172">
            <v>0.71176470588235274</v>
          </cell>
          <cell r="E172">
            <v>4.1287831469850016E-4</v>
          </cell>
          <cell r="F172">
            <v>9883.0891176051991</v>
          </cell>
          <cell r="G172">
            <v>0.96499999999999997</v>
          </cell>
          <cell r="H172">
            <v>5.5977427707676829E-4</v>
          </cell>
          <cell r="I172">
            <v>9861.5774413211602</v>
          </cell>
          <cell r="J172">
            <v>0.91</v>
          </cell>
          <cell r="K172">
            <v>5.2787004366824789E-4</v>
          </cell>
          <cell r="L172">
            <v>9866.2061126675508</v>
          </cell>
          <cell r="M172">
            <v>0.92500000000000004</v>
          </cell>
          <cell r="N172">
            <v>5.3657119823420803E-4</v>
          </cell>
          <cell r="O172">
            <v>9864.5976808700871</v>
          </cell>
          <cell r="P172">
            <v>0.68685294117647033</v>
          </cell>
          <cell r="Q172">
            <v>3.984275736840526E-4</v>
          </cell>
          <cell r="R172">
            <v>9884.8906861258383</v>
          </cell>
          <cell r="S172">
            <v>0.64770588235294102</v>
          </cell>
          <cell r="T172">
            <v>3.7571926637563514E-4</v>
          </cell>
          <cell r="U172">
            <v>9888.0410210731588</v>
          </cell>
          <cell r="V172">
            <v>0.65838235294117631</v>
          </cell>
          <cell r="W172">
            <v>3.8191244109611264E-4</v>
          </cell>
          <cell r="X172">
            <v>9886.9500009974054</v>
          </cell>
          <cell r="Y172">
            <v>0.87814999999999999</v>
          </cell>
          <cell r="Z172">
            <v>5.0939459213985921E-4</v>
          </cell>
          <cell r="AA172">
            <v>9868.59532248707</v>
          </cell>
          <cell r="AB172">
            <v>0.892625</v>
          </cell>
          <cell r="AC172">
            <v>5.1779120629601074E-4</v>
          </cell>
          <cell r="AD172">
            <v>9867.0428264713646</v>
          </cell>
          <cell r="AE172">
            <v>0.84175000000000011</v>
          </cell>
          <cell r="AF172">
            <v>4.882797903931293E-4</v>
          </cell>
          <cell r="AG172">
            <v>9871.3265165953635</v>
          </cell>
          <cell r="AH172">
            <v>0.62503617647058807</v>
          </cell>
          <cell r="AI172">
            <v>3.625690920524879E-4</v>
          </cell>
          <cell r="AJ172">
            <v>9889.6700555617881</v>
          </cell>
          <cell r="AK172">
            <v>0.63533897058823507</v>
          </cell>
          <cell r="AL172">
            <v>3.6854550565774865E-4</v>
          </cell>
          <cell r="AM172">
            <v>9888.6170553649335</v>
          </cell>
          <cell r="AN172">
            <v>0.5991279411764705</v>
          </cell>
          <cell r="AO172">
            <v>3.4754032139746254E-4</v>
          </cell>
          <cell r="AP172">
            <v>9891.5321193120362</v>
          </cell>
          <cell r="AQ172">
            <v>0.81228875</v>
          </cell>
          <cell r="AR172">
            <v>4.7118999772936972E-4</v>
          </cell>
          <cell r="AS172">
            <v>9873.5375991497003</v>
          </cell>
          <cell r="AT172">
            <v>0.57815846323529396</v>
          </cell>
          <cell r="AU172">
            <v>3.3537641014855132E-4</v>
          </cell>
          <cell r="AV172">
            <v>9893.0394693588514</v>
          </cell>
        </row>
        <row r="173">
          <cell r="B173">
            <v>37</v>
          </cell>
          <cell r="C173">
            <v>6.3089006880925555E-4</v>
          </cell>
          <cell r="D173">
            <v>0.71519607843137234</v>
          </cell>
          <cell r="E173">
            <v>4.512101031336782E-4</v>
          </cell>
          <cell r="F173">
            <v>9879.008604426308</v>
          </cell>
          <cell r="G173">
            <v>0.96499999999999997</v>
          </cell>
          <cell r="H173">
            <v>6.0880891640093155E-4</v>
          </cell>
          <cell r="I173">
            <v>9856.0571839381082</v>
          </cell>
          <cell r="J173">
            <v>0.91</v>
          </cell>
          <cell r="K173">
            <v>5.7410996261642261E-4</v>
          </cell>
          <cell r="L173">
            <v>9860.9980380160159</v>
          </cell>
          <cell r="M173">
            <v>0.92500000000000004</v>
          </cell>
          <cell r="N173">
            <v>5.8357331364856143E-4</v>
          </cell>
          <cell r="O173">
            <v>9859.304621872363</v>
          </cell>
          <cell r="P173">
            <v>0.69016421568627428</v>
          </cell>
          <cell r="Q173">
            <v>4.3541774952399946E-4</v>
          </cell>
          <cell r="R173">
            <v>9880.9522731136331</v>
          </cell>
          <cell r="S173">
            <v>0.65082843137254887</v>
          </cell>
          <cell r="T173">
            <v>4.1060119385164721E-4</v>
          </cell>
          <cell r="U173">
            <v>9884.3258935548292</v>
          </cell>
          <cell r="V173">
            <v>0.66155637254901944</v>
          </cell>
          <cell r="W173">
            <v>4.173693453986524E-4</v>
          </cell>
          <cell r="X173">
            <v>9883.1740517875296</v>
          </cell>
          <cell r="Y173">
            <v>0.87814999999999999</v>
          </cell>
          <cell r="Z173">
            <v>5.540161139248478E-4</v>
          </cell>
          <cell r="AA173">
            <v>9863.5683133977782</v>
          </cell>
          <cell r="AB173">
            <v>0.892625</v>
          </cell>
          <cell r="AC173">
            <v>5.6314824767086176E-4</v>
          </cell>
          <cell r="AD173">
            <v>9861.9337584636723</v>
          </cell>
          <cell r="AE173">
            <v>0.84175000000000011</v>
          </cell>
          <cell r="AF173">
            <v>5.3105171542019091E-4</v>
          </cell>
          <cell r="AG173">
            <v>9866.5065473529376</v>
          </cell>
          <cell r="AH173">
            <v>0.6280494362745096</v>
          </cell>
          <cell r="AI173">
            <v>3.962301520668395E-4</v>
          </cell>
          <cell r="AJ173">
            <v>9886.084366869045</v>
          </cell>
          <cell r="AK173">
            <v>0.63840189950980375</v>
          </cell>
          <cell r="AL173">
            <v>4.0276141830969956E-4</v>
          </cell>
          <cell r="AM173">
            <v>9884.9726499920071</v>
          </cell>
          <cell r="AN173">
            <v>0.60201629901960774</v>
          </cell>
          <cell r="AO173">
            <v>3.798061043127737E-4</v>
          </cell>
          <cell r="AP173">
            <v>9888.0944130601765</v>
          </cell>
          <cell r="AQ173">
            <v>0.81228875</v>
          </cell>
          <cell r="AR173">
            <v>5.1246490538048414E-4</v>
          </cell>
          <cell r="AS173">
            <v>9868.8852869907769</v>
          </cell>
          <cell r="AT173">
            <v>0.58094572855392146</v>
          </cell>
          <cell r="AU173">
            <v>3.6651289066182662E-4</v>
          </cell>
          <cell r="AV173">
            <v>9889.721577296159</v>
          </cell>
        </row>
        <row r="174">
          <cell r="B174">
            <v>38</v>
          </cell>
          <cell r="C174">
            <v>6.9001976838446017E-4</v>
          </cell>
          <cell r="D174">
            <v>0.71862745098039194</v>
          </cell>
          <cell r="E174">
            <v>4.9586714728020505E-4</v>
          </cell>
          <cell r="F174">
            <v>9874.5510959350468</v>
          </cell>
          <cell r="G174">
            <v>0.96499999999999997</v>
          </cell>
          <cell r="H174">
            <v>6.6586907649100399E-4</v>
          </cell>
          <cell r="I174">
            <v>9850.0567284439694</v>
          </cell>
          <cell r="J174">
            <v>0.91</v>
          </cell>
          <cell r="K174">
            <v>6.2791798922985881E-4</v>
          </cell>
          <cell r="L174">
            <v>9855.3367408010508</v>
          </cell>
          <cell r="M174">
            <v>0.92500000000000004</v>
          </cell>
          <cell r="N174">
            <v>6.3826828575562565E-4</v>
          </cell>
          <cell r="O174">
            <v>9853.5509948039071</v>
          </cell>
          <cell r="P174">
            <v>0.69347549019607824</v>
          </cell>
          <cell r="Q174">
            <v>4.785117971253979E-4</v>
          </cell>
          <cell r="R174">
            <v>9876.6499311117186</v>
          </cell>
          <cell r="S174">
            <v>0.65395098039215671</v>
          </cell>
          <cell r="T174">
            <v>4.5123910402498663E-4</v>
          </cell>
          <cell r="U174">
            <v>9880.2673775425174</v>
          </cell>
          <cell r="V174">
            <v>0.66473039215686258</v>
          </cell>
          <cell r="W174">
            <v>4.5867711123418972E-4</v>
          </cell>
          <cell r="X174">
            <v>9879.0491179030741</v>
          </cell>
          <cell r="Y174">
            <v>0.87814999999999999</v>
          </cell>
          <cell r="Z174">
            <v>6.059408596068137E-4</v>
          </cell>
          <cell r="AA174">
            <v>9858.1037376113582</v>
          </cell>
          <cell r="AB174">
            <v>0.892625</v>
          </cell>
          <cell r="AC174">
            <v>6.159288957541788E-4</v>
          </cell>
          <cell r="AD174">
            <v>9856.3800277489463</v>
          </cell>
          <cell r="AE174">
            <v>0.84175000000000011</v>
          </cell>
          <cell r="AF174">
            <v>5.8082414003761938E-4</v>
          </cell>
          <cell r="AG174">
            <v>9861.2669221257602</v>
          </cell>
          <cell r="AH174">
            <v>0.63106269607843124</v>
          </cell>
          <cell r="AI174">
            <v>4.3544573538411213E-4</v>
          </cell>
          <cell r="AJ174">
            <v>9882.1672021570157</v>
          </cell>
          <cell r="AK174">
            <v>0.64146482843137242</v>
          </cell>
          <cell r="AL174">
            <v>4.4262341234099306E-4</v>
          </cell>
          <cell r="AM174">
            <v>9880.9913643875425</v>
          </cell>
          <cell r="AN174">
            <v>0.60490465686274497</v>
          </cell>
          <cell r="AO174">
            <v>4.1739617122311262E-4</v>
          </cell>
          <cell r="AP174">
            <v>9884.3388544420759</v>
          </cell>
          <cell r="AQ174">
            <v>0.81228875</v>
          </cell>
          <cell r="AR174">
            <v>5.6049529513630271E-4</v>
          </cell>
          <cell r="AS174">
            <v>9863.8278296259687</v>
          </cell>
          <cell r="AT174">
            <v>0.58373299387254896</v>
          </cell>
          <cell r="AU174">
            <v>4.0278730523030375E-4</v>
          </cell>
          <cell r="AV174">
            <v>9886.096866853024</v>
          </cell>
        </row>
        <row r="175">
          <cell r="B175">
            <v>39</v>
          </cell>
          <cell r="C175">
            <v>7.5076630333514003E-4</v>
          </cell>
          <cell r="D175">
            <v>0.72205882352941153</v>
          </cell>
          <cell r="E175">
            <v>5.4209743373169657E-4</v>
          </cell>
          <cell r="F175">
            <v>9869.6546304524327</v>
          </cell>
          <cell r="G175">
            <v>0.96499999999999997</v>
          </cell>
          <cell r="H175">
            <v>7.2448948271841009E-4</v>
          </cell>
          <cell r="I175">
            <v>9843.4978802668156</v>
          </cell>
          <cell r="J175">
            <v>0.91</v>
          </cell>
          <cell r="K175">
            <v>6.8319733603497748E-4</v>
          </cell>
          <cell r="L175">
            <v>9849.1483975715837</v>
          </cell>
          <cell r="M175">
            <v>0.92500000000000004</v>
          </cell>
          <cell r="N175">
            <v>6.9445883058500454E-4</v>
          </cell>
          <cell r="O175">
            <v>9847.2617857018486</v>
          </cell>
          <cell r="P175">
            <v>0.69678676470588208</v>
          </cell>
          <cell r="Q175">
            <v>5.2312402355108711E-4</v>
          </cell>
          <cell r="R175">
            <v>9871.9238376036028</v>
          </cell>
          <cell r="S175">
            <v>0.65707352941176456</v>
          </cell>
          <cell r="T175">
            <v>4.9330866469584386E-4</v>
          </cell>
          <cell r="U175">
            <v>9875.8090145435472</v>
          </cell>
          <cell r="V175">
            <v>0.66790441176470572</v>
          </cell>
          <cell r="W175">
            <v>5.0144012620181931E-4</v>
          </cell>
          <cell r="X175">
            <v>9874.5178241919348</v>
          </cell>
          <cell r="Y175">
            <v>0.87814999999999999</v>
          </cell>
          <cell r="Z175">
            <v>6.5928542927375317E-4</v>
          </cell>
          <cell r="AA175">
            <v>9852.1303097584969</v>
          </cell>
          <cell r="AB175">
            <v>0.892625</v>
          </cell>
          <cell r="AC175">
            <v>6.7015277151452938E-4</v>
          </cell>
          <cell r="AD175">
            <v>9850.3091984823222</v>
          </cell>
          <cell r="AE175">
            <v>0.84175000000000011</v>
          </cell>
          <cell r="AF175">
            <v>6.3195753583235423E-4</v>
          </cell>
          <cell r="AG175">
            <v>9855.5392602460361</v>
          </cell>
          <cell r="AH175">
            <v>0.63407595588235266</v>
          </cell>
          <cell r="AI175">
            <v>4.7604286143148927E-4</v>
          </cell>
          <cell r="AJ175">
            <v>9877.8640545924827</v>
          </cell>
          <cell r="AK175">
            <v>0.64452775735294099</v>
          </cell>
          <cell r="AL175">
            <v>4.8388972178475565E-4</v>
          </cell>
          <cell r="AM175">
            <v>9876.6178062725248</v>
          </cell>
          <cell r="AN175">
            <v>0.60779301470588221</v>
          </cell>
          <cell r="AO175">
            <v>4.5631051484365558E-4</v>
          </cell>
          <cell r="AP175">
            <v>9880.2131692491603</v>
          </cell>
          <cell r="AQ175">
            <v>0.81228875</v>
          </cell>
          <cell r="AR175">
            <v>6.0983902207822178E-4</v>
          </cell>
          <cell r="AS175">
            <v>9858.2992005354281</v>
          </cell>
          <cell r="AT175">
            <v>0.58652025919117623</v>
          </cell>
          <cell r="AU175">
            <v>4.4033964682412756E-4</v>
          </cell>
          <cell r="AV175">
            <v>9882.1148725367784</v>
          </cell>
        </row>
        <row r="176">
          <cell r="B176">
            <v>40</v>
          </cell>
          <cell r="C176">
            <v>8.1414217465632468E-4</v>
          </cell>
          <cell r="D176">
            <v>0.72549019607843113</v>
          </cell>
          <cell r="E176">
            <v>5.9065216592713726E-4</v>
          </cell>
          <cell r="F176">
            <v>9864.3043160054458</v>
          </cell>
          <cell r="G176">
            <v>0.96499999999999997</v>
          </cell>
          <cell r="H176">
            <v>7.856471985433533E-4</v>
          </cell>
          <cell r="I176">
            <v>9836.3663695794021</v>
          </cell>
          <cell r="J176">
            <v>0.92</v>
          </cell>
          <cell r="K176">
            <v>7.4901080068381877E-4</v>
          </cell>
          <cell r="L176">
            <v>9842.4194856241502</v>
          </cell>
          <cell r="M176">
            <v>0.92500000000000004</v>
          </cell>
          <cell r="N176">
            <v>7.5308151155710035E-4</v>
          </cell>
          <cell r="O176">
            <v>9840.4232677976852</v>
          </cell>
          <cell r="P176">
            <v>0.70009803921568603</v>
          </cell>
          <cell r="Q176">
            <v>5.6997934011968749E-4</v>
          </cell>
          <cell r="R176">
            <v>9866.7595970854854</v>
          </cell>
          <cell r="S176">
            <v>0.66745098039215667</v>
          </cell>
          <cell r="T176">
            <v>5.433999926529663E-4</v>
          </cell>
          <cell r="U176">
            <v>9870.9371923857907</v>
          </cell>
          <cell r="V176">
            <v>0.67107843137254886</v>
          </cell>
          <cell r="W176">
            <v>5.4635325348260206E-4</v>
          </cell>
          <cell r="X176">
            <v>9869.5663447279894</v>
          </cell>
          <cell r="Y176">
            <v>0.88780000000000003</v>
          </cell>
          <cell r="Z176">
            <v>7.227954226598851E-4</v>
          </cell>
          <cell r="AA176">
            <v>9845.6349437979661</v>
          </cell>
          <cell r="AB176">
            <v>0.892625</v>
          </cell>
          <cell r="AC176">
            <v>7.2672365865260183E-4</v>
          </cell>
          <cell r="AD176">
            <v>9843.7079864726838</v>
          </cell>
          <cell r="AE176">
            <v>0.85100000000000009</v>
          </cell>
          <cell r="AF176">
            <v>6.9283499063253241E-4</v>
          </cell>
          <cell r="AG176">
            <v>9849.3109779408314</v>
          </cell>
          <cell r="AH176">
            <v>0.64409019607843121</v>
          </cell>
          <cell r="AI176">
            <v>5.243809929101126E-4</v>
          </cell>
          <cell r="AJ176">
            <v>9873.161767923104</v>
          </cell>
          <cell r="AK176">
            <v>0.64759068627450966</v>
          </cell>
          <cell r="AL176">
            <v>5.27230889610711E-4</v>
          </cell>
          <cell r="AM176">
            <v>9871.8386124300741</v>
          </cell>
          <cell r="AN176">
            <v>0.61739215686274496</v>
          </cell>
          <cell r="AO176">
            <v>5.0264499320399388E-4</v>
          </cell>
          <cell r="AP176">
            <v>9875.7047240911361</v>
          </cell>
          <cell r="AQ176">
            <v>0.82121500000000003</v>
          </cell>
          <cell r="AR176">
            <v>6.6858576596039371E-4</v>
          </cell>
          <cell r="AS176">
            <v>9852.2872249916181</v>
          </cell>
          <cell r="AT176">
            <v>0.59578343137254886</v>
          </cell>
          <cell r="AU176">
            <v>4.8505241844185411E-4</v>
          </cell>
          <cell r="AV176">
            <v>9877.7633855639306</v>
          </cell>
        </row>
        <row r="177">
          <cell r="B177">
            <v>41</v>
          </cell>
          <cell r="C177">
            <v>8.8800970093071141E-4</v>
          </cell>
          <cell r="D177">
            <v>0.72892156862745072</v>
          </cell>
          <cell r="E177">
            <v>6.4728942415880758E-4</v>
          </cell>
          <cell r="F177">
            <v>9858.477943295833</v>
          </cell>
          <cell r="G177">
            <v>0.96499999999999997</v>
          </cell>
          <cell r="H177">
            <v>8.5692936139813644E-4</v>
          </cell>
          <cell r="I177">
            <v>9828.6384558972968</v>
          </cell>
          <cell r="J177">
            <v>0.92</v>
          </cell>
          <cell r="K177">
            <v>8.1696892485625457E-4</v>
          </cell>
          <cell r="L177">
            <v>9835.0474071245571</v>
          </cell>
          <cell r="M177">
            <v>0.92500000000000004</v>
          </cell>
          <cell r="N177">
            <v>8.2140897336090808E-4</v>
          </cell>
          <cell r="O177">
            <v>9833.0126269688117</v>
          </cell>
          <cell r="P177">
            <v>0.70340931372548987</v>
          </cell>
          <cell r="Q177">
            <v>6.2463429431324922E-4</v>
          </cell>
          <cell r="R177">
            <v>9861.1357479612197</v>
          </cell>
          <cell r="S177">
            <v>0.67060784313725474</v>
          </cell>
          <cell r="T177">
            <v>5.9550627022610298E-4</v>
          </cell>
          <cell r="U177">
            <v>9865.5733251879701</v>
          </cell>
          <cell r="V177">
            <v>0.67425245098039199</v>
          </cell>
          <cell r="W177">
            <v>5.9874271734689703E-4</v>
          </cell>
          <cell r="X177">
            <v>9864.1740750450845</v>
          </cell>
          <cell r="Y177">
            <v>0.88780000000000003</v>
          </cell>
          <cell r="Z177">
            <v>7.8837501248628567E-4</v>
          </cell>
          <cell r="AA177">
            <v>9838.5185639274096</v>
          </cell>
          <cell r="AB177">
            <v>0.892625</v>
          </cell>
          <cell r="AC177">
            <v>7.9265965929327625E-4</v>
          </cell>
          <cell r="AD177">
            <v>9836.5543309900477</v>
          </cell>
          <cell r="AE177">
            <v>0.85100000000000009</v>
          </cell>
          <cell r="AF177">
            <v>7.5569625549203544E-4</v>
          </cell>
          <cell r="AG177">
            <v>9842.4870306616922</v>
          </cell>
          <cell r="AH177">
            <v>0.64713656862745073</v>
          </cell>
          <cell r="AI177">
            <v>5.746635507681893E-4</v>
          </cell>
          <cell r="AJ177">
            <v>9867.9844695520787</v>
          </cell>
          <cell r="AK177">
            <v>0.65065361519607812</v>
          </cell>
          <cell r="AL177">
            <v>5.7778672223975547E-4</v>
          </cell>
          <cell r="AM177">
            <v>9866.6338741763484</v>
          </cell>
          <cell r="AN177">
            <v>0.62031225490196062</v>
          </cell>
          <cell r="AO177">
            <v>5.5084329995914528E-4</v>
          </cell>
          <cell r="AP177">
            <v>9870.7407505572119</v>
          </cell>
          <cell r="AQ177">
            <v>0.82121500000000003</v>
          </cell>
          <cell r="AR177">
            <v>7.2924688654981416E-4</v>
          </cell>
          <cell r="AS177">
            <v>9845.7001259908357</v>
          </cell>
          <cell r="AT177">
            <v>0.59860132598039195</v>
          </cell>
          <cell r="AU177">
            <v>5.3156378446057514E-4</v>
          </cell>
          <cell r="AV177">
            <v>9872.9721525449659</v>
          </cell>
        </row>
        <row r="178">
          <cell r="B178">
            <v>42</v>
          </cell>
          <cell r="C178">
            <v>9.6134378854354321E-4</v>
          </cell>
          <cell r="D178">
            <v>0.73235294117647032</v>
          </cell>
          <cell r="E178">
            <v>7.0404295102159458E-4</v>
          </cell>
          <cell r="F178">
            <v>9852.0966547848348</v>
          </cell>
          <cell r="G178">
            <v>0.96499999999999997</v>
          </cell>
          <cell r="H178">
            <v>9.2769675594451921E-4</v>
          </cell>
          <cell r="I178">
            <v>9820.2160070218724</v>
          </cell>
          <cell r="J178">
            <v>0.92</v>
          </cell>
          <cell r="K178">
            <v>8.8443628546005983E-4</v>
          </cell>
          <cell r="L178">
            <v>9827.0124790184473</v>
          </cell>
          <cell r="M178">
            <v>0.92500000000000004</v>
          </cell>
          <cell r="N178">
            <v>8.8924300440277747E-4</v>
          </cell>
          <cell r="O178">
            <v>9824.9357021618489</v>
          </cell>
          <cell r="P178">
            <v>0.70672058823529382</v>
          </cell>
          <cell r="Q178">
            <v>6.794014477358388E-4</v>
          </cell>
          <cell r="R178">
            <v>9854.9761443921652</v>
          </cell>
          <cell r="S178">
            <v>0.67376470588235271</v>
          </cell>
          <cell r="T178">
            <v>6.4771951493986706E-4</v>
          </cell>
          <cell r="U178">
            <v>9859.6983144134447</v>
          </cell>
          <cell r="V178">
            <v>0.67742647058823513</v>
          </cell>
          <cell r="W178">
            <v>6.5123972969497509E-4</v>
          </cell>
          <cell r="X178">
            <v>9858.2679726550086</v>
          </cell>
          <cell r="Y178">
            <v>0.88780000000000003</v>
          </cell>
          <cell r="Z178">
            <v>8.5348101546895772E-4</v>
          </cell>
          <cell r="AA178">
            <v>9830.7621217317264</v>
          </cell>
          <cell r="AB178">
            <v>0.892625</v>
          </cell>
          <cell r="AC178">
            <v>8.5811949924868023E-4</v>
          </cell>
          <cell r="AD178">
            <v>9828.757291185424</v>
          </cell>
          <cell r="AE178">
            <v>0.85100000000000009</v>
          </cell>
          <cell r="AF178">
            <v>8.1810356405055532E-4</v>
          </cell>
          <cell r="AG178">
            <v>9835.0491000678921</v>
          </cell>
          <cell r="AH178">
            <v>0.65018294117647035</v>
          </cell>
          <cell r="AI178">
            <v>6.2504933191697169E-4</v>
          </cell>
          <cell r="AJ178">
            <v>9862.3136985578803</v>
          </cell>
          <cell r="AK178">
            <v>0.65371654411764679</v>
          </cell>
          <cell r="AL178">
            <v>6.2844633915565089E-4</v>
          </cell>
          <cell r="AM178">
            <v>9860.9330641306478</v>
          </cell>
          <cell r="AN178">
            <v>0.62323235294117629</v>
          </cell>
          <cell r="AO178">
            <v>5.9914055131937705E-4</v>
          </cell>
          <cell r="AP178">
            <v>9865.3035191491344</v>
          </cell>
          <cell r="AQ178">
            <v>0.82121500000000003</v>
          </cell>
          <cell r="AR178">
            <v>7.8946993930878581E-4</v>
          </cell>
          <cell r="AS178">
            <v>9838.5201798280541</v>
          </cell>
          <cell r="AT178">
            <v>0.60141922058823516</v>
          </cell>
          <cell r="AU178">
            <v>5.7817063202319889E-4</v>
          </cell>
          <cell r="AV178">
            <v>9867.7240381036845</v>
          </cell>
        </row>
        <row r="179">
          <cell r="B179">
            <v>43</v>
          </cell>
          <cell r="C179">
            <v>1.0449778373453921E-3</v>
          </cell>
          <cell r="D179">
            <v>0.73578431372548991</v>
          </cell>
          <cell r="E179">
            <v>7.68878300909526E-4</v>
          </cell>
          <cell r="F179">
            <v>9845.1603555822512</v>
          </cell>
          <cell r="G179">
            <v>0.96499999999999997</v>
          </cell>
          <cell r="H179">
            <v>1.0084036130383034E-3</v>
          </cell>
          <cell r="I179">
            <v>9811.1058244894848</v>
          </cell>
          <cell r="J179">
            <v>0.92</v>
          </cell>
          <cell r="K179">
            <v>9.6137961035776081E-4</v>
          </cell>
          <cell r="L179">
            <v>9818.3211126043334</v>
          </cell>
          <cell r="M179">
            <v>0.92500000000000004</v>
          </cell>
          <cell r="N179">
            <v>9.6660449954448773E-4</v>
          </cell>
          <cell r="O179">
            <v>9816.1989468199954</v>
          </cell>
          <cell r="P179">
            <v>0.71003186274509777</v>
          </cell>
          <cell r="Q179">
            <v>7.4196756037769255E-4</v>
          </cell>
          <cell r="R179">
            <v>9848.2806593322639</v>
          </cell>
          <cell r="S179">
            <v>0.67692156862745079</v>
          </cell>
          <cell r="T179">
            <v>7.0736803683676399E-4</v>
          </cell>
          <cell r="U179">
            <v>9853.3119954037793</v>
          </cell>
          <cell r="V179">
            <v>0.68060049019607816</v>
          </cell>
          <cell r="W179">
            <v>7.1121242834131155E-4</v>
          </cell>
          <cell r="X179">
            <v>9851.8478768852365</v>
          </cell>
          <cell r="Y179">
            <v>0.88780000000000003</v>
          </cell>
          <cell r="Z179">
            <v>9.2773132399523916E-4</v>
          </cell>
          <cell r="AA179">
            <v>9822.3717528932375</v>
          </cell>
          <cell r="AB179">
            <v>0.892625</v>
          </cell>
          <cell r="AC179">
            <v>9.3277334206043068E-4</v>
          </cell>
          <cell r="AD179">
            <v>9820.3230429004761</v>
          </cell>
          <cell r="AE179">
            <v>0.85100000000000009</v>
          </cell>
          <cell r="AF179">
            <v>8.8927613958092878E-4</v>
          </cell>
          <cell r="AG179">
            <v>9827.0030113465145</v>
          </cell>
          <cell r="AH179">
            <v>0.65322931372548998</v>
          </cell>
          <cell r="AI179">
            <v>6.8261015554747719E-4</v>
          </cell>
          <cell r="AJ179">
            <v>9856.1492659694413</v>
          </cell>
          <cell r="AK179">
            <v>0.65677947303921547</v>
          </cell>
          <cell r="AL179">
            <v>6.8631999334936567E-4</v>
          </cell>
          <cell r="AM179">
            <v>9854.7359968458368</v>
          </cell>
          <cell r="AN179">
            <v>0.62615245098039196</v>
          </cell>
          <cell r="AO179">
            <v>6.543154340740066E-4</v>
          </cell>
          <cell r="AP179">
            <v>9859.3928157597384</v>
          </cell>
          <cell r="AQ179">
            <v>0.82121500000000003</v>
          </cell>
          <cell r="AR179">
            <v>8.5815147469559623E-4</v>
          </cell>
          <cell r="AS179">
            <v>9830.7529638987962</v>
          </cell>
          <cell r="AT179">
            <v>0.60423711519607826</v>
          </cell>
          <cell r="AU179">
            <v>6.3141439388141648E-4</v>
          </cell>
          <cell r="AV179">
            <v>9862.0188098599447</v>
          </cell>
        </row>
        <row r="180">
          <cell r="B180">
            <v>44</v>
          </cell>
          <cell r="C180">
            <v>1.135020265752058E-3</v>
          </cell>
          <cell r="D180">
            <v>0.73921568627450951</v>
          </cell>
          <cell r="E180">
            <v>8.3902478468338365E-4</v>
          </cell>
          <cell r="F180">
            <v>9837.590625415869</v>
          </cell>
          <cell r="G180">
            <v>0.96499999999999997</v>
          </cell>
          <cell r="H180">
            <v>1.0952945564507359E-3</v>
          </cell>
          <cell r="I180">
            <v>9801.2122699281681</v>
          </cell>
          <cell r="J180">
            <v>0.92</v>
          </cell>
          <cell r="K180">
            <v>1.0442186444918934E-3</v>
          </cell>
          <cell r="L180">
            <v>9808.8819788787296</v>
          </cell>
          <cell r="M180">
            <v>0.92500000000000004</v>
          </cell>
          <cell r="N180">
            <v>1.0498937458206536E-3</v>
          </cell>
          <cell r="O180">
            <v>9806.7105647495755</v>
          </cell>
          <cell r="P180">
            <v>0.71334313725490162</v>
          </cell>
          <cell r="Q180">
            <v>8.0965891721946519E-4</v>
          </cell>
          <cell r="R180">
            <v>9840.973554557544</v>
          </cell>
          <cell r="S180">
            <v>0.68007843137254875</v>
          </cell>
          <cell r="T180">
            <v>7.7190280190871303E-4</v>
          </cell>
          <cell r="U180">
            <v>9846.3420774412498</v>
          </cell>
          <cell r="V180">
            <v>0.68377450980392129</v>
          </cell>
          <cell r="W180">
            <v>7.7609792583212993E-4</v>
          </cell>
          <cell r="X180">
            <v>9844.8411202330681</v>
          </cell>
          <cell r="Y180">
            <v>0.88780000000000003</v>
          </cell>
          <cell r="Z180">
            <v>1.0076709919346772E-3</v>
          </cell>
          <cell r="AA180">
            <v>9813.2592309421525</v>
          </cell>
          <cell r="AB180">
            <v>0.892625</v>
          </cell>
          <cell r="AC180">
            <v>1.0131474647169308E-3</v>
          </cell>
          <cell r="AD180">
            <v>9811.162907355636</v>
          </cell>
          <cell r="AE180">
            <v>0.85100000000000009</v>
          </cell>
          <cell r="AF180">
            <v>9.6590224615500148E-4</v>
          </cell>
          <cell r="AG180">
            <v>9818.2640920449339</v>
          </cell>
          <cell r="AH180">
            <v>0.6562756862745095</v>
          </cell>
          <cell r="AI180">
            <v>7.4488620384190803E-4</v>
          </cell>
          <cell r="AJ180">
            <v>9849.4213583858982</v>
          </cell>
          <cell r="AK180">
            <v>0.65984240196078403</v>
          </cell>
          <cell r="AL180">
            <v>7.4893449842800539E-4</v>
          </cell>
          <cell r="AM180">
            <v>9847.9724945020225</v>
          </cell>
          <cell r="AN180">
            <v>0.62907254901960763</v>
          </cell>
          <cell r="AO180">
            <v>7.1401009176555962E-4</v>
          </cell>
          <cell r="AP180">
            <v>9852.9416628697891</v>
          </cell>
          <cell r="AQ180">
            <v>0.82121500000000003</v>
          </cell>
          <cell r="AR180">
            <v>9.3209566753957632E-4</v>
          </cell>
          <cell r="AS180">
            <v>9822.316688745459</v>
          </cell>
          <cell r="AT180">
            <v>0.60705500980392135</v>
          </cell>
          <cell r="AU180">
            <v>6.8901973855376494E-4</v>
          </cell>
          <cell r="AV180">
            <v>9855.7917892306705</v>
          </cell>
        </row>
        <row r="181">
          <cell r="B181">
            <v>45</v>
          </cell>
          <cell r="C181">
            <v>1.2331917320721991E-3</v>
          </cell>
          <cell r="D181">
            <v>0.7426470588235291</v>
          </cell>
          <cell r="E181">
            <v>9.1582621278891215E-4</v>
          </cell>
          <cell r="F181">
            <v>9829.3366430595761</v>
          </cell>
          <cell r="G181">
            <v>0.96499999999999997</v>
          </cell>
          <cell r="H181">
            <v>1.190030021449672E-3</v>
          </cell>
          <cell r="I181">
            <v>9790.4770554822971</v>
          </cell>
          <cell r="J181">
            <v>0.92</v>
          </cell>
          <cell r="K181">
            <v>1.1345363935064232E-3</v>
          </cell>
          <cell r="L181">
            <v>9798.6393614347635</v>
          </cell>
          <cell r="M181">
            <v>0.92500000000000004</v>
          </cell>
          <cell r="N181">
            <v>1.1407023521667842E-3</v>
          </cell>
          <cell r="O181">
            <v>9796.4145606605707</v>
          </cell>
          <cell r="P181">
            <v>0.71665441176470557</v>
          </cell>
          <cell r="Q181">
            <v>8.8377229534130025E-4</v>
          </cell>
          <cell r="R181">
            <v>9833.0057225649743</v>
          </cell>
          <cell r="S181">
            <v>0.68323529411764683</v>
          </cell>
          <cell r="T181">
            <v>8.425601157657993E-4</v>
          </cell>
          <cell r="U181">
            <v>9838.7416584031216</v>
          </cell>
          <cell r="V181">
            <v>0.68694852941176443</v>
          </cell>
          <cell r="W181">
            <v>8.4713924682974383E-4</v>
          </cell>
          <cell r="X181">
            <v>9837.2005594595084</v>
          </cell>
          <cell r="Y181">
            <v>0.88780000000000003</v>
          </cell>
          <cell r="Z181">
            <v>1.0948276197336984E-3</v>
          </cell>
          <cell r="AA181">
            <v>9803.3706942787976</v>
          </cell>
          <cell r="AB181">
            <v>0.892625</v>
          </cell>
          <cell r="AC181">
            <v>1.1007777698409467E-3</v>
          </cell>
          <cell r="AD181">
            <v>9801.2227525301241</v>
          </cell>
          <cell r="AE181">
            <v>0.85100000000000009</v>
          </cell>
          <cell r="AF181">
            <v>1.0494461639934415E-3</v>
          </cell>
          <cell r="AG181">
            <v>9808.7806087050849</v>
          </cell>
          <cell r="AH181">
            <v>0.65932205882352912</v>
          </cell>
          <cell r="AI181">
            <v>8.130705117139962E-4</v>
          </cell>
          <cell r="AJ181">
            <v>9842.0846603002101</v>
          </cell>
          <cell r="AK181">
            <v>0.66290533088235271</v>
          </cell>
          <cell r="AL181">
            <v>8.1748937319070275E-4</v>
          </cell>
          <cell r="AM181">
            <v>9840.5970081613195</v>
          </cell>
          <cell r="AN181">
            <v>0.6319926470588233</v>
          </cell>
          <cell r="AO181">
            <v>7.7936810708336432E-4</v>
          </cell>
          <cell r="AP181">
            <v>9845.9065630889236</v>
          </cell>
          <cell r="AQ181">
            <v>0.82121500000000003</v>
          </cell>
          <cell r="AR181">
            <v>1.0127155482536709E-3</v>
          </cell>
          <cell r="AS181">
            <v>9813.161349914677</v>
          </cell>
          <cell r="AT181">
            <v>0.60987290441176445</v>
          </cell>
          <cell r="AU181">
            <v>7.5209022333544656E-4</v>
          </cell>
          <cell r="AV181">
            <v>9849.0009541488143</v>
          </cell>
        </row>
        <row r="182">
          <cell r="B182">
            <v>46</v>
          </cell>
          <cell r="C182">
            <v>1.3377633183017518E-3</v>
          </cell>
          <cell r="D182">
            <v>0.7460784313725487</v>
          </cell>
          <cell r="E182">
            <v>9.9807635806630651E-4</v>
          </cell>
          <cell r="F182">
            <v>9820.3346789075349</v>
          </cell>
          <cell r="G182">
            <v>0.96499999999999997</v>
          </cell>
          <cell r="H182">
            <v>1.2909416021611904E-3</v>
          </cell>
          <cell r="I182">
            <v>9778.8260938619587</v>
          </cell>
          <cell r="J182">
            <v>0.92</v>
          </cell>
          <cell r="K182">
            <v>1.2307422528376117E-3</v>
          </cell>
          <cell r="L182">
            <v>9787.5224484723713</v>
          </cell>
          <cell r="M182">
            <v>0.92500000000000004</v>
          </cell>
          <cell r="N182">
            <v>1.2374310694291204E-3</v>
          </cell>
          <cell r="O182">
            <v>9785.2397675284246</v>
          </cell>
          <cell r="P182">
            <v>0.71996568627450952</v>
          </cell>
          <cell r="Q182">
            <v>9.6314368553398588E-4</v>
          </cell>
          <cell r="R182">
            <v>9824.3155845274396</v>
          </cell>
          <cell r="S182">
            <v>0.6863921568627448</v>
          </cell>
          <cell r="T182">
            <v>9.18230249421002E-4</v>
          </cell>
          <cell r="U182">
            <v>9830.4519270924284</v>
          </cell>
          <cell r="V182">
            <v>0.69012254901960757</v>
          </cell>
          <cell r="W182">
            <v>9.2322063121133351E-4</v>
          </cell>
          <cell r="X182">
            <v>9828.8670807866547</v>
          </cell>
          <cell r="Y182">
            <v>0.88780000000000003</v>
          </cell>
          <cell r="Z182">
            <v>1.1876662739882954E-3</v>
          </cell>
          <cell r="AA182">
            <v>9792.6376932762141</v>
          </cell>
          <cell r="AB182">
            <v>0.892625</v>
          </cell>
          <cell r="AC182">
            <v>1.1941209819991011E-3</v>
          </cell>
          <cell r="AD182">
            <v>9790.4337844068796</v>
          </cell>
          <cell r="AE182">
            <v>0.85100000000000009</v>
          </cell>
          <cell r="AF182">
            <v>1.1384365838747908E-3</v>
          </cell>
          <cell r="AG182">
            <v>9798.4868215218248</v>
          </cell>
          <cell r="AH182">
            <v>0.66236843137254875</v>
          </cell>
          <cell r="AI182">
            <v>8.8609219069126692E-4</v>
          </cell>
          <cell r="AJ182">
            <v>9834.0823514891272</v>
          </cell>
          <cell r="AK182">
            <v>0.66596825980392138</v>
          </cell>
          <cell r="AL182">
            <v>8.9090790911893695E-4</v>
          </cell>
          <cell r="AM182">
            <v>9832.5524246812947</v>
          </cell>
          <cell r="AN182">
            <v>0.63491274509803897</v>
          </cell>
          <cell r="AO182">
            <v>8.4936298071442687E-4</v>
          </cell>
          <cell r="AP182">
            <v>9838.2329775283288</v>
          </cell>
          <cell r="AQ182">
            <v>0.82121500000000003</v>
          </cell>
          <cell r="AR182">
            <v>1.0985913034391732E-3</v>
          </cell>
          <cell r="AS182">
            <v>9803.2234088380974</v>
          </cell>
          <cell r="AT182">
            <v>0.61269079901960766</v>
          </cell>
          <cell r="AU182">
            <v>8.1963527638942207E-4</v>
          </cell>
          <cell r="AV182">
            <v>9841.5936168215776</v>
          </cell>
        </row>
        <row r="183">
          <cell r="B183">
            <v>47</v>
          </cell>
          <cell r="C183">
            <v>1.460230464972242E-3</v>
          </cell>
          <cell r="D183">
            <v>0.7495098039215683</v>
          </cell>
          <cell r="E183">
            <v>1.0944570494816456E-3</v>
          </cell>
          <cell r="F183">
            <v>9810.5332350362187</v>
          </cell>
          <cell r="G183">
            <v>0.96499999999999997</v>
          </cell>
          <cell r="H183">
            <v>1.4091223986982134E-3</v>
          </cell>
          <cell r="I183">
            <v>9766.2022004370938</v>
          </cell>
          <cell r="J183">
            <v>0.92</v>
          </cell>
          <cell r="K183">
            <v>1.3434120277744626E-3</v>
          </cell>
          <cell r="L183">
            <v>9775.47653104444</v>
          </cell>
          <cell r="M183">
            <v>0.92500000000000004</v>
          </cell>
          <cell r="N183">
            <v>1.3507131800993238E-3</v>
          </cell>
          <cell r="O183">
            <v>9773.1312078182727</v>
          </cell>
          <cell r="P183">
            <v>0.72327696078431336</v>
          </cell>
          <cell r="Q183">
            <v>1.056151052749788E-3</v>
          </cell>
          <cell r="R183">
            <v>9814.8533570075087</v>
          </cell>
          <cell r="S183">
            <v>0.68954901960784287</v>
          </cell>
          <cell r="T183">
            <v>1.0069004855231139E-3</v>
          </cell>
          <cell r="U183">
            <v>9821.4253087674933</v>
          </cell>
          <cell r="V183">
            <v>0.6932965686274507</v>
          </cell>
          <cell r="W183">
            <v>1.0123727707705222E-3</v>
          </cell>
          <cell r="X183">
            <v>9819.7928679162396</v>
          </cell>
          <cell r="Y183">
            <v>0.88780000000000003</v>
          </cell>
          <cell r="Z183">
            <v>1.2963926068023566E-3</v>
          </cell>
          <cell r="AA183">
            <v>9781.0073077545239</v>
          </cell>
          <cell r="AB183">
            <v>0.892625</v>
          </cell>
          <cell r="AC183">
            <v>1.3034382187958474E-3</v>
          </cell>
          <cell r="AD183">
            <v>9778.7428220020465</v>
          </cell>
          <cell r="AE183">
            <v>0.85100000000000009</v>
          </cell>
          <cell r="AF183">
            <v>1.2426561256913781E-3</v>
          </cell>
          <cell r="AG183">
            <v>9787.3318656575884</v>
          </cell>
          <cell r="AH183">
            <v>0.66541480392156838</v>
          </cell>
          <cell r="AI183">
            <v>9.7165896852980499E-4</v>
          </cell>
          <cell r="AJ183">
            <v>9825.3684479148578</v>
          </cell>
          <cell r="AK183">
            <v>0.66903118872548994</v>
          </cell>
          <cell r="AL183">
            <v>9.7693972379355397E-4</v>
          </cell>
          <cell r="AM183">
            <v>9823.7925259593194</v>
          </cell>
          <cell r="AN183">
            <v>0.63783284313725463</v>
          </cell>
          <cell r="AO183">
            <v>9.3138294910888038E-4</v>
          </cell>
          <cell r="AP183">
            <v>9829.876746641572</v>
          </cell>
          <cell r="AQ183">
            <v>0.82121500000000003</v>
          </cell>
          <cell r="AR183">
            <v>1.1991631612921798E-3</v>
          </cell>
          <cell r="AS183">
            <v>9792.4536728554776</v>
          </cell>
          <cell r="AT183">
            <v>0.61550869362745075</v>
          </cell>
          <cell r="AU183">
            <v>8.987845458900696E-4</v>
          </cell>
          <cell r="AV183">
            <v>9833.5270995173414</v>
          </cell>
        </row>
        <row r="184">
          <cell r="B184">
            <v>48</v>
          </cell>
          <cell r="C184">
            <v>1.6009894048764478E-3</v>
          </cell>
          <cell r="D184">
            <v>0.75294117647058789</v>
          </cell>
          <cell r="E184">
            <v>1.2054508460246189E-3</v>
          </cell>
          <cell r="F184">
            <v>9799.7960277779603</v>
          </cell>
          <cell r="G184">
            <v>0.96499999999999997</v>
          </cell>
          <cell r="H184">
            <v>1.544954775705772E-3</v>
          </cell>
          <cell r="I184">
            <v>9752.4404261662421</v>
          </cell>
          <cell r="J184">
            <v>0.92</v>
          </cell>
          <cell r="K184">
            <v>1.472910252486332E-3</v>
          </cell>
          <cell r="L184">
            <v>9762.3440382954086</v>
          </cell>
          <cell r="M184">
            <v>0.92500000000000004</v>
          </cell>
          <cell r="N184">
            <v>1.4809151995107143E-3</v>
          </cell>
          <cell r="O184">
            <v>9759.9305106850334</v>
          </cell>
          <cell r="P184">
            <v>0.72658823529411731</v>
          </cell>
          <cell r="Q184">
            <v>1.1632600664137573E-3</v>
          </cell>
          <cell r="R184">
            <v>9804.4873893019194</v>
          </cell>
          <cell r="S184">
            <v>0.69270588235294084</v>
          </cell>
          <cell r="T184">
            <v>1.1090147783426494E-3</v>
          </cell>
          <cell r="U184">
            <v>9811.5361108555662</v>
          </cell>
          <cell r="V184">
            <v>0.69647058823529384</v>
          </cell>
          <cell r="W184">
            <v>1.1150420325727727E-3</v>
          </cell>
          <cell r="X184">
            <v>9809.851577002155</v>
          </cell>
          <cell r="Y184">
            <v>0.88780000000000003</v>
          </cell>
          <cell r="Z184">
            <v>1.4213583936493104E-3</v>
          </cell>
          <cell r="AA184">
            <v>9768.3272821936716</v>
          </cell>
          <cell r="AB184">
            <v>0.892625</v>
          </cell>
          <cell r="AC184">
            <v>1.4290831675278393E-3</v>
          </cell>
          <cell r="AD184">
            <v>9765.996834876074</v>
          </cell>
          <cell r="AE184">
            <v>0.85100000000000009</v>
          </cell>
          <cell r="AF184">
            <v>1.3624419835498573E-3</v>
          </cell>
          <cell r="AG184">
            <v>9775.1695777605546</v>
          </cell>
          <cell r="AH184">
            <v>0.668461176470588</v>
          </cell>
          <cell r="AI184">
            <v>1.0701992611006569E-3</v>
          </cell>
          <cell r="AJ184">
            <v>9815.8215405433311</v>
          </cell>
          <cell r="AK184">
            <v>0.67209411764705851</v>
          </cell>
          <cell r="AL184">
            <v>1.0760155614327254E-3</v>
          </cell>
          <cell r="AM184">
            <v>9814.1952728024044</v>
          </cell>
          <cell r="AN184">
            <v>0.6407529411764703</v>
          </cell>
          <cell r="AO184">
            <v>1.0258386699669507E-3</v>
          </cell>
          <cell r="AP184">
            <v>9820.7213670479086</v>
          </cell>
          <cell r="AQ184">
            <v>0.82121500000000003</v>
          </cell>
          <cell r="AR184">
            <v>1.3147565141256121E-3</v>
          </cell>
          <cell r="AS184">
            <v>9780.7109231523282</v>
          </cell>
          <cell r="AT184">
            <v>0.61832658823529396</v>
          </cell>
          <cell r="AU184">
            <v>9.8993431651810777E-4</v>
          </cell>
          <cell r="AV184">
            <v>9824.6888773287046</v>
          </cell>
        </row>
        <row r="185">
          <cell r="B185">
            <v>49</v>
          </cell>
          <cell r="C185">
            <v>1.7501610771370171E-3</v>
          </cell>
          <cell r="D185">
            <v>0.75637254901960749</v>
          </cell>
          <cell r="E185">
            <v>1.3237737951090275E-3</v>
          </cell>
          <cell r="F185">
            <v>9787.9828553654061</v>
          </cell>
          <cell r="G185">
            <v>0.96499999999999997</v>
          </cell>
          <cell r="H185">
            <v>1.6889054394372215E-3</v>
          </cell>
          <cell r="I185">
            <v>9737.3733467550501</v>
          </cell>
          <cell r="J185">
            <v>0.92</v>
          </cell>
          <cell r="K185">
            <v>1.6101481909660557E-3</v>
          </cell>
          <cell r="L185">
            <v>9747.9649816731053</v>
          </cell>
          <cell r="M185">
            <v>0.92500000000000004</v>
          </cell>
          <cell r="N185">
            <v>1.6188989963517408E-3</v>
          </cell>
          <cell r="O185">
            <v>9745.4768812455914</v>
          </cell>
          <cell r="P185">
            <v>0.72989950980392115</v>
          </cell>
          <cell r="Q185">
            <v>1.2774417122802114E-3</v>
          </cell>
          <cell r="R185">
            <v>9793.0822206502871</v>
          </cell>
          <cell r="S185">
            <v>0.69586274509803892</v>
          </cell>
          <cell r="T185">
            <v>1.2178718915003054E-3</v>
          </cell>
          <cell r="U185">
            <v>9800.6549723103853</v>
          </cell>
          <cell r="V185">
            <v>0.69964460784313698</v>
          </cell>
          <cell r="W185">
            <v>1.2244907604758506E-3</v>
          </cell>
          <cell r="X185">
            <v>9798.9131801604981</v>
          </cell>
          <cell r="Y185">
            <v>0.88780000000000003</v>
          </cell>
          <cell r="Z185">
            <v>1.5537930042822438E-3</v>
          </cell>
          <cell r="AA185">
            <v>9754.4429882192126</v>
          </cell>
          <cell r="AB185">
            <v>0.892625</v>
          </cell>
          <cell r="AC185">
            <v>1.5622375314794299E-3</v>
          </cell>
          <cell r="AD185">
            <v>9752.0404131852229</v>
          </cell>
          <cell r="AE185">
            <v>0.85100000000000009</v>
          </cell>
          <cell r="AF185">
            <v>1.4893870766436016E-3</v>
          </cell>
          <cell r="AG185">
            <v>9761.8514763314943</v>
          </cell>
          <cell r="AH185">
            <v>0.67150754901960752</v>
          </cell>
          <cell r="AI185">
            <v>1.1752463752977946E-3</v>
          </cell>
          <cell r="AJ185">
            <v>9805.3166555835451</v>
          </cell>
          <cell r="AK185">
            <v>0.67515704656862707</v>
          </cell>
          <cell r="AL185">
            <v>1.1816335838591957E-3</v>
          </cell>
          <cell r="AM185">
            <v>9803.6350459659297</v>
          </cell>
          <cell r="AN185">
            <v>0.64367303921568608</v>
          </cell>
          <cell r="AO185">
            <v>1.1265314996377826E-3</v>
          </cell>
          <cell r="AP185">
            <v>9810.6468913026201</v>
          </cell>
          <cell r="AQ185">
            <v>0.82121500000000003</v>
          </cell>
          <cell r="AR185">
            <v>1.4372585289610755E-3</v>
          </cell>
          <cell r="AS185">
            <v>9767.8516697533341</v>
          </cell>
          <cell r="AT185">
            <v>0.62114448284313695</v>
          </cell>
          <cell r="AU185">
            <v>1.08710289715046E-3</v>
          </cell>
          <cell r="AV185">
            <v>9814.9630806599234</v>
          </cell>
        </row>
        <row r="186">
          <cell r="B186">
            <v>50</v>
          </cell>
          <cell r="C186">
            <v>1.9136204226972108E-3</v>
          </cell>
          <cell r="D186">
            <v>0.75980392156862708</v>
          </cell>
          <cell r="E186">
            <v>1.4539763015591544E-3</v>
          </cell>
          <cell r="F186">
            <v>9775.0257801544958</v>
          </cell>
          <cell r="G186">
            <v>0.96499999999999997</v>
          </cell>
          <cell r="H186">
            <v>1.8466437079028084E-3</v>
          </cell>
          <cell r="I186">
            <v>9720.927843943884</v>
          </cell>
          <cell r="J186">
            <v>0.93</v>
          </cell>
          <cell r="K186">
            <v>1.7796669931084061E-3</v>
          </cell>
          <cell r="L186">
            <v>9732.2693134922647</v>
          </cell>
          <cell r="M186">
            <v>0.92500000000000004</v>
          </cell>
          <cell r="N186">
            <v>1.7700988909949201E-3</v>
          </cell>
          <cell r="O186">
            <v>9729.6999385035742</v>
          </cell>
          <cell r="P186">
            <v>0.73321078431372511</v>
          </cell>
          <cell r="Q186">
            <v>1.403087131004584E-3</v>
          </cell>
          <cell r="R186">
            <v>9780.5721289298399</v>
          </cell>
          <cell r="S186">
            <v>0.70661764705882324</v>
          </cell>
          <cell r="T186">
            <v>1.3521979604500139E-3</v>
          </cell>
          <cell r="U186">
            <v>9788.7190301013161</v>
          </cell>
          <cell r="V186">
            <v>0.70281862745098012</v>
          </cell>
          <cell r="W186">
            <v>1.344928078942218E-3</v>
          </cell>
          <cell r="X186">
            <v>9786.914501508687</v>
          </cell>
          <cell r="Y186">
            <v>0.89744999999999997</v>
          </cell>
          <cell r="Z186">
            <v>1.7173786483496117E-3</v>
          </cell>
          <cell r="AA186">
            <v>9739.2866029434481</v>
          </cell>
          <cell r="AB186">
            <v>0.892625</v>
          </cell>
          <cell r="AC186">
            <v>1.7081454298100978E-3</v>
          </cell>
          <cell r="AD186">
            <v>9736.8054096432406</v>
          </cell>
          <cell r="AE186">
            <v>0.86025000000000007</v>
          </cell>
          <cell r="AF186">
            <v>1.6461919686252757E-3</v>
          </cell>
          <cell r="AG186">
            <v>9747.3123008985312</v>
          </cell>
          <cell r="AH186">
            <v>0.68188602941176435</v>
          </cell>
          <cell r="AI186">
            <v>1.3048710318342633E-3</v>
          </cell>
          <cell r="AJ186">
            <v>9793.7929927254245</v>
          </cell>
          <cell r="AK186">
            <v>0.67821997549019575</v>
          </cell>
          <cell r="AL186">
            <v>1.2978555961792404E-3</v>
          </cell>
          <cell r="AM186">
            <v>9792.0507415517186</v>
          </cell>
          <cell r="AN186">
            <v>0.65362132352941149</v>
          </cell>
          <cell r="AO186">
            <v>1.2507831134162628E-3</v>
          </cell>
          <cell r="AP186">
            <v>9799.5948885477446</v>
          </cell>
          <cell r="AQ186">
            <v>0.83014125000000005</v>
          </cell>
          <cell r="AR186">
            <v>1.5885752497233911E-3</v>
          </cell>
          <cell r="AS186">
            <v>9753.8127416313546</v>
          </cell>
          <cell r="AT186">
            <v>0.63074457720588206</v>
          </cell>
          <cell r="AU186">
            <v>1.2070057044466936E-3</v>
          </cell>
          <cell r="AV186">
            <v>9804.2932058595143</v>
          </cell>
        </row>
        <row r="187">
          <cell r="B187">
            <v>51</v>
          </cell>
          <cell r="C187">
            <v>2.0888341241456047E-3</v>
          </cell>
          <cell r="D187">
            <v>0.76323529411764668</v>
          </cell>
          <cell r="E187">
            <v>1.5942719271052476E-3</v>
          </cell>
          <cell r="F187">
            <v>9760.8131243230218</v>
          </cell>
          <cell r="G187">
            <v>0.96499999999999997</v>
          </cell>
          <cell r="H187">
            <v>2.0157249298005087E-3</v>
          </cell>
          <cell r="I187">
            <v>9702.9767537058888</v>
          </cell>
          <cell r="J187">
            <v>0.93</v>
          </cell>
          <cell r="K187">
            <v>1.9426157354554125E-3</v>
          </cell>
          <cell r="L187">
            <v>9714.9491150270005</v>
          </cell>
          <cell r="M187">
            <v>0.92500000000000004</v>
          </cell>
          <cell r="N187">
            <v>1.9321715648346846E-3</v>
          </cell>
          <cell r="O187">
            <v>9712.4774074327161</v>
          </cell>
          <cell r="P187">
            <v>0.73652205882352906</v>
          </cell>
          <cell r="Q187">
            <v>1.5384724096565638E-3</v>
          </cell>
          <cell r="R187">
            <v>9766.8491340418768</v>
          </cell>
          <cell r="S187">
            <v>0.70980882352941144</v>
          </cell>
          <cell r="T187">
            <v>1.4826728922078803E-3</v>
          </cell>
          <cell r="U187">
            <v>9775.482744193394</v>
          </cell>
          <cell r="V187">
            <v>0.70599264705882325</v>
          </cell>
          <cell r="W187">
            <v>1.4747015325723542E-3</v>
          </cell>
          <cell r="X187">
            <v>9773.7518053894</v>
          </cell>
          <cell r="Y187">
            <v>0.89744999999999997</v>
          </cell>
          <cell r="Z187">
            <v>1.874624184714473E-3</v>
          </cell>
          <cell r="AA187">
            <v>9722.560560081396</v>
          </cell>
          <cell r="AB187">
            <v>0.892625</v>
          </cell>
          <cell r="AC187">
            <v>1.8645455600654704E-3</v>
          </cell>
          <cell r="AD187">
            <v>9720.1735299818083</v>
          </cell>
          <cell r="AE187">
            <v>0.86025000000000007</v>
          </cell>
          <cell r="AF187">
            <v>1.7969195552962566E-3</v>
          </cell>
          <cell r="AG187">
            <v>9731.2663536731106</v>
          </cell>
          <cell r="AH187">
            <v>0.68496551470588207</v>
          </cell>
          <cell r="AI187">
            <v>1.4307793409806045E-3</v>
          </cell>
          <cell r="AJ187">
            <v>9781.0133559574351</v>
          </cell>
          <cell r="AK187">
            <v>0.68128290441176442</v>
          </cell>
          <cell r="AL187">
            <v>1.4230869789323218E-3</v>
          </cell>
          <cell r="AM187">
            <v>9779.3420736987246</v>
          </cell>
          <cell r="AN187">
            <v>0.65657316176470559</v>
          </cell>
          <cell r="AO187">
            <v>1.3714724252922893E-3</v>
          </cell>
          <cell r="AP187">
            <v>9787.3377207428275</v>
          </cell>
          <cell r="AQ187">
            <v>0.83014125000000005</v>
          </cell>
          <cell r="AR187">
            <v>1.7340273708608875E-3</v>
          </cell>
          <cell r="AS187">
            <v>9738.3180761195617</v>
          </cell>
          <cell r="AT187">
            <v>0.63359310110294098</v>
          </cell>
          <cell r="AU187">
            <v>1.3234708904070593E-3</v>
          </cell>
          <cell r="AV187">
            <v>9792.459368031974</v>
          </cell>
        </row>
        <row r="188">
          <cell r="B188">
            <v>52</v>
          </cell>
          <cell r="C188">
            <v>2.2905437938751079E-3</v>
          </cell>
          <cell r="D188">
            <v>0.76666666666666627</v>
          </cell>
          <cell r="E188">
            <v>1.7560835753042485E-3</v>
          </cell>
          <cell r="F188">
            <v>9745.251733973193</v>
          </cell>
          <cell r="G188">
            <v>0.96499999999999997</v>
          </cell>
          <cell r="H188">
            <v>2.210374761089479E-3</v>
          </cell>
          <cell r="I188">
            <v>9683.4182215701694</v>
          </cell>
          <cell r="J188">
            <v>0.93</v>
          </cell>
          <cell r="K188">
            <v>2.1302057283038504E-3</v>
          </cell>
          <cell r="L188">
            <v>9696.0767020069998</v>
          </cell>
          <cell r="M188">
            <v>0.92500000000000004</v>
          </cell>
          <cell r="N188">
            <v>2.1187530093344747E-3</v>
          </cell>
          <cell r="O188">
            <v>9693.711234761975</v>
          </cell>
          <cell r="P188">
            <v>0.7398333333333329</v>
          </cell>
          <cell r="Q188">
            <v>1.6946206501685997E-3</v>
          </cell>
          <cell r="R188">
            <v>9751.8231061198749</v>
          </cell>
          <cell r="S188">
            <v>0.71299999999999963</v>
          </cell>
          <cell r="T188">
            <v>1.6331577250329511E-3</v>
          </cell>
          <cell r="U188">
            <v>9760.9889009203325</v>
          </cell>
          <cell r="V188">
            <v>0.70916666666666639</v>
          </cell>
          <cell r="W188">
            <v>1.62437730715643E-3</v>
          </cell>
          <cell r="X188">
            <v>9759.33843862301</v>
          </cell>
          <cell r="Y188">
            <v>0.89744999999999997</v>
          </cell>
          <cell r="Z188">
            <v>2.0556485278132156E-3</v>
          </cell>
          <cell r="AA188">
            <v>9704.3344129181169</v>
          </cell>
          <cell r="AB188">
            <v>0.892625</v>
          </cell>
          <cell r="AC188">
            <v>2.0445966540077682E-3</v>
          </cell>
          <cell r="AD188">
            <v>9702.0498235834148</v>
          </cell>
          <cell r="AE188">
            <v>0.86025000000000007</v>
          </cell>
          <cell r="AF188">
            <v>1.9704402986810616E-3</v>
          </cell>
          <cell r="AG188">
            <v>9713.7800508643995</v>
          </cell>
          <cell r="AH188">
            <v>0.68804499999999968</v>
          </cell>
          <cell r="AI188">
            <v>1.575997204656798E-3</v>
          </cell>
          <cell r="AJ188">
            <v>9767.018884113877</v>
          </cell>
          <cell r="AK188">
            <v>0.68434583333333299</v>
          </cell>
          <cell r="AL188">
            <v>1.5675241014059549E-3</v>
          </cell>
          <cell r="AM188">
            <v>9765.4252193311186</v>
          </cell>
          <cell r="AN188">
            <v>0.65952499999999969</v>
          </cell>
          <cell r="AO188">
            <v>1.5106708956554799E-3</v>
          </cell>
          <cell r="AP188">
            <v>9773.9146569418044</v>
          </cell>
          <cell r="AQ188">
            <v>0.83014125000000005</v>
          </cell>
          <cell r="AR188">
            <v>1.9014748882272246E-3</v>
          </cell>
          <cell r="AS188">
            <v>9721.4315660294214</v>
          </cell>
          <cell r="AT188">
            <v>0.63644162499999979</v>
          </cell>
          <cell r="AU188">
            <v>1.4577974143075382E-3</v>
          </cell>
          <cell r="AV188">
            <v>9779.4993331128899</v>
          </cell>
        </row>
        <row r="189">
          <cell r="B189">
            <v>53</v>
          </cell>
          <cell r="C189">
            <v>2.5207954272682661E-3</v>
          </cell>
          <cell r="D189">
            <v>0.77009803921568587</v>
          </cell>
          <cell r="E189">
            <v>1.9412596158031588E-3</v>
          </cell>
          <cell r="F189">
            <v>9728.1382574659583</v>
          </cell>
          <cell r="G189">
            <v>0.96499999999999997</v>
          </cell>
          <cell r="H189">
            <v>2.4325675873138768E-3</v>
          </cell>
          <cell r="I189">
            <v>9662.0142383321381</v>
          </cell>
          <cell r="J189">
            <v>0.93</v>
          </cell>
          <cell r="K189">
            <v>2.3443397473594876E-3</v>
          </cell>
          <cell r="L189">
            <v>9675.4220638743118</v>
          </cell>
          <cell r="M189">
            <v>0.92500000000000004</v>
          </cell>
          <cell r="N189">
            <v>2.3317357702231463E-3</v>
          </cell>
          <cell r="O189">
            <v>9673.1726549117029</v>
          </cell>
          <cell r="P189">
            <v>0.74314460784313685</v>
          </cell>
          <cell r="Q189">
            <v>1.8733155292500483E-3</v>
          </cell>
          <cell r="R189">
            <v>9735.2974653074525</v>
          </cell>
          <cell r="S189">
            <v>0.71619117647058794</v>
          </cell>
          <cell r="T189">
            <v>1.805371442696938E-3</v>
          </cell>
          <cell r="U189">
            <v>9745.0476664928337</v>
          </cell>
          <cell r="V189">
            <v>0.71234068627450942</v>
          </cell>
          <cell r="W189">
            <v>1.7956651446179219E-3</v>
          </cell>
          <cell r="X189">
            <v>9743.48559073045</v>
          </cell>
          <cell r="Y189">
            <v>0.89744999999999997</v>
          </cell>
          <cell r="Z189">
            <v>2.2622878562019054E-3</v>
          </cell>
          <cell r="AA189">
            <v>9684.3857121687943</v>
          </cell>
          <cell r="AB189">
            <v>0.892625</v>
          </cell>
          <cell r="AC189">
            <v>2.2501250182653358E-3</v>
          </cell>
          <cell r="AD189">
            <v>9682.2130449770993</v>
          </cell>
          <cell r="AE189">
            <v>0.86025000000000007</v>
          </cell>
          <cell r="AF189">
            <v>2.1685142663075262E-3</v>
          </cell>
          <cell r="AG189">
            <v>9694.6396271996509</v>
          </cell>
          <cell r="AH189">
            <v>0.6911244852941173</v>
          </cell>
          <cell r="AI189">
            <v>1.7421834422025448E-3</v>
          </cell>
          <cell r="AJ189">
            <v>9751.6260896546828</v>
          </cell>
          <cell r="AK189">
            <v>0.68740876225490166</v>
          </cell>
          <cell r="AL189">
            <v>1.7328168645562947E-3</v>
          </cell>
          <cell r="AM189">
            <v>9750.1176799393397</v>
          </cell>
          <cell r="AN189">
            <v>0.66247683823529391</v>
          </cell>
          <cell r="AO189">
            <v>1.6699685844946677E-3</v>
          </cell>
          <cell r="AP189">
            <v>9759.1494885329412</v>
          </cell>
          <cell r="AQ189">
            <v>0.83014125000000005</v>
          </cell>
          <cell r="AR189">
            <v>2.0926162669867624E-3</v>
          </cell>
          <cell r="AS189">
            <v>9702.9465080289974</v>
          </cell>
          <cell r="AT189">
            <v>0.63929014889705849</v>
          </cell>
          <cell r="AU189">
            <v>1.6115196840373539E-3</v>
          </cell>
          <cell r="AV189">
            <v>9765.2428042718566</v>
          </cell>
        </row>
        <row r="190">
          <cell r="B190">
            <v>54</v>
          </cell>
          <cell r="C190">
            <v>2.7747137391124399E-3</v>
          </cell>
          <cell r="D190">
            <v>0.77352941176470547</v>
          </cell>
          <cell r="E190">
            <v>2.1463226864310921E-3</v>
          </cell>
          <cell r="F190">
            <v>9709.2534155297908</v>
          </cell>
          <cell r="G190">
            <v>0.96499999999999997</v>
          </cell>
          <cell r="H190">
            <v>2.6775987582435042E-3</v>
          </cell>
          <cell r="I190">
            <v>9638.5107356678054</v>
          </cell>
          <cell r="J190">
            <v>0.93</v>
          </cell>
          <cell r="K190">
            <v>2.5804837773745694E-3</v>
          </cell>
          <cell r="L190">
            <v>9652.7395873574915</v>
          </cell>
          <cell r="M190">
            <v>0.92500000000000004</v>
          </cell>
          <cell r="N190">
            <v>2.5666102086790072E-3</v>
          </cell>
          <cell r="O190">
            <v>9650.6173722207004</v>
          </cell>
          <cell r="P190">
            <v>0.7464558823529408</v>
          </cell>
          <cell r="Q190">
            <v>2.0712013924060039E-3</v>
          </cell>
          <cell r="R190">
            <v>9717.0601813838239</v>
          </cell>
          <cell r="S190">
            <v>0.71938235294117614</v>
          </cell>
          <cell r="T190">
            <v>1.9960800983809157E-3</v>
          </cell>
          <cell r="U190">
            <v>9727.4542357280261</v>
          </cell>
          <cell r="V190">
            <v>0.71551470588235255</v>
          </cell>
          <cell r="W190">
            <v>1.98534848494876E-3</v>
          </cell>
          <cell r="X190">
            <v>9725.9895532680875</v>
          </cell>
          <cell r="Y190">
            <v>0.89744999999999997</v>
          </cell>
          <cell r="Z190">
            <v>2.4901668451664592E-3</v>
          </cell>
          <cell r="AA190">
            <v>9662.4768439773798</v>
          </cell>
          <cell r="AB190">
            <v>0.892625</v>
          </cell>
          <cell r="AC190">
            <v>2.4767788513752418E-3</v>
          </cell>
          <cell r="AD190">
            <v>9660.4268551724217</v>
          </cell>
          <cell r="AE190">
            <v>0.86025000000000007</v>
          </cell>
          <cell r="AF190">
            <v>2.3869474940714768E-3</v>
          </cell>
          <cell r="AG190">
            <v>9673.6166628613591</v>
          </cell>
          <cell r="AH190">
            <v>0.69420397058823502</v>
          </cell>
          <cell r="AI190">
            <v>1.9262172949375839E-3</v>
          </cell>
          <cell r="AJ190">
            <v>9734.6369681467368</v>
          </cell>
          <cell r="AK190">
            <v>0.69047169117647023</v>
          </cell>
          <cell r="AL190">
            <v>1.9158612879755536E-3</v>
          </cell>
          <cell r="AM190">
            <v>9733.2225115921319</v>
          </cell>
          <cell r="AN190">
            <v>0.66542867647058801</v>
          </cell>
          <cell r="AO190">
            <v>1.8463740910023474E-3</v>
          </cell>
          <cell r="AP190">
            <v>9742.8520154757043</v>
          </cell>
          <cell r="AQ190">
            <v>0.83014125000000005</v>
          </cell>
          <cell r="AR190">
            <v>2.3034043317789747E-3</v>
          </cell>
          <cell r="AS190">
            <v>9682.6419643285935</v>
          </cell>
          <cell r="AT190">
            <v>0.6421386727941174</v>
          </cell>
          <cell r="AU190">
            <v>1.7817509978172651E-3</v>
          </cell>
          <cell r="AV190">
            <v>9749.5059232733674</v>
          </cell>
        </row>
        <row r="191">
          <cell r="B191">
            <v>55</v>
          </cell>
          <cell r="C191">
            <v>3.0638863937525107E-3</v>
          </cell>
          <cell r="D191">
            <v>0.77696078431372506</v>
          </cell>
          <cell r="E191">
            <v>2.3805195755381013E-3</v>
          </cell>
          <cell r="F191">
            <v>9688.4142246557312</v>
          </cell>
          <cell r="G191">
            <v>0.96499999999999997</v>
          </cell>
          <cell r="H191">
            <v>2.9566503699711725E-3</v>
          </cell>
          <cell r="I191">
            <v>9612.7026712906645</v>
          </cell>
          <cell r="J191">
            <v>0.93</v>
          </cell>
          <cell r="K191">
            <v>2.8494143461898352E-3</v>
          </cell>
          <cell r="L191">
            <v>9627.8308494450939</v>
          </cell>
          <cell r="M191">
            <v>0.92500000000000004</v>
          </cell>
          <cell r="N191">
            <v>2.8340949142210727E-3</v>
          </cell>
          <cell r="O191">
            <v>9625.847999153104</v>
          </cell>
          <cell r="P191">
            <v>0.74976715686274464</v>
          </cell>
          <cell r="Q191">
            <v>2.2972013903942677E-3</v>
          </cell>
          <cell r="R191">
            <v>9696.9341928060494</v>
          </cell>
          <cell r="S191">
            <v>0.72257352941176434</v>
          </cell>
          <cell r="T191">
            <v>2.2138832052504345E-3</v>
          </cell>
          <cell r="U191">
            <v>9708.037457920178</v>
          </cell>
          <cell r="V191">
            <v>0.71868872549019569</v>
          </cell>
          <cell r="W191">
            <v>2.2019806073727438E-3</v>
          </cell>
          <cell r="X191">
            <v>9706.6800746438785</v>
          </cell>
          <cell r="Y191">
            <v>0.89744999999999997</v>
          </cell>
          <cell r="Z191">
            <v>2.7496848440731908E-3</v>
          </cell>
          <cell r="AA191">
            <v>9638.4156644983195</v>
          </cell>
          <cell r="AB191">
            <v>0.892625</v>
          </cell>
          <cell r="AC191">
            <v>2.7349015922233347E-3</v>
          </cell>
          <cell r="AD191">
            <v>9636.5001142422734</v>
          </cell>
          <cell r="AE191">
            <v>0.86025000000000007</v>
          </cell>
          <cell r="AF191">
            <v>2.6357082702255976E-3</v>
          </cell>
          <cell r="AG191">
            <v>9650.5262478093355</v>
          </cell>
          <cell r="AH191">
            <v>0.69728345588235252</v>
          </cell>
          <cell r="AI191">
            <v>2.136397293066669E-3</v>
          </cell>
          <cell r="AJ191">
            <v>9715.8859420587542</v>
          </cell>
          <cell r="AK191">
            <v>0.69353462009803879</v>
          </cell>
          <cell r="AL191">
            <v>2.1249112861146976E-3</v>
          </cell>
          <cell r="AM191">
            <v>9714.5750073749205</v>
          </cell>
          <cell r="AN191">
            <v>0.668380514705882</v>
          </cell>
          <cell r="AO191">
            <v>2.0478419648566519E-3</v>
          </cell>
          <cell r="AP191">
            <v>9724.8630659418595</v>
          </cell>
          <cell r="AQ191">
            <v>0.83014125000000005</v>
          </cell>
          <cell r="AR191">
            <v>2.5434584807677014E-3</v>
          </cell>
          <cell r="AS191">
            <v>9660.3389248848944</v>
          </cell>
          <cell r="AT191">
            <v>0.6449871966911761</v>
          </cell>
          <cell r="AU191">
            <v>1.9761674960866687E-3</v>
          </cell>
          <cell r="AV191">
            <v>9732.13473136635</v>
          </cell>
        </row>
        <row r="192">
          <cell r="B192">
            <v>56</v>
          </cell>
          <cell r="C192">
            <v>3.3909966481657622E-3</v>
          </cell>
          <cell r="D192">
            <v>0.78039215686274466</v>
          </cell>
          <cell r="E192">
            <v>2.6463071881764168E-3</v>
          </cell>
          <cell r="F192">
            <v>9665.3507649380172</v>
          </cell>
          <cell r="G192">
            <v>0.96499999999999997</v>
          </cell>
          <cell r="H192">
            <v>3.2723117654799606E-3</v>
          </cell>
          <cell r="I192">
            <v>9584.2812703811705</v>
          </cell>
          <cell r="J192">
            <v>0.93</v>
          </cell>
          <cell r="K192">
            <v>3.153626882794159E-3</v>
          </cell>
          <cell r="L192">
            <v>9600.3971700999955</v>
          </cell>
          <cell r="M192">
            <v>0.92500000000000004</v>
          </cell>
          <cell r="N192">
            <v>3.1366718995533304E-3</v>
          </cell>
          <cell r="O192">
            <v>9598.5674322936393</v>
          </cell>
          <cell r="P192">
            <v>0.7530784313725486</v>
          </cell>
          <cell r="Q192">
            <v>2.5536864365902421E-3</v>
          </cell>
          <cell r="R192">
            <v>9674.658382095773</v>
          </cell>
          <cell r="S192">
            <v>0.72576470588235253</v>
          </cell>
          <cell r="T192">
            <v>2.4610656850040679E-3</v>
          </cell>
          <cell r="U192">
            <v>9686.5449968361463</v>
          </cell>
          <cell r="V192">
            <v>0.72186274509803883</v>
          </cell>
          <cell r="W192">
            <v>2.4478341490631857E-3</v>
          </cell>
          <cell r="X192">
            <v>9685.3061533575419</v>
          </cell>
          <cell r="Y192">
            <v>0.89744999999999997</v>
          </cell>
          <cell r="Z192">
            <v>3.043249941896363E-3</v>
          </cell>
          <cell r="AA192">
            <v>9611.9130590247696</v>
          </cell>
          <cell r="AB192">
            <v>0.892625</v>
          </cell>
          <cell r="AC192">
            <v>3.0268883830689634E-3</v>
          </cell>
          <cell r="AD192">
            <v>9610.145234736372</v>
          </cell>
          <cell r="AE192">
            <v>0.86025000000000007</v>
          </cell>
          <cell r="AF192">
            <v>2.9171048665845973E-3</v>
          </cell>
          <cell r="AG192">
            <v>9625.0902759659548</v>
          </cell>
          <cell r="AH192">
            <v>0.70036294117647024</v>
          </cell>
          <cell r="AI192">
            <v>2.3749283860289255E-3</v>
          </cell>
          <cell r="AJ192">
            <v>9695.1289496323952</v>
          </cell>
          <cell r="AK192">
            <v>0.69659754901960746</v>
          </cell>
          <cell r="AL192">
            <v>2.362159953845974E-3</v>
          </cell>
          <cell r="AM192">
            <v>9693.9323973019418</v>
          </cell>
          <cell r="AN192">
            <v>0.6713323529411761</v>
          </cell>
          <cell r="AO192">
            <v>2.2764857586287626E-3</v>
          </cell>
          <cell r="AP192">
            <v>9704.9480832529389</v>
          </cell>
          <cell r="AQ192">
            <v>0.83014125000000005</v>
          </cell>
          <cell r="AR192">
            <v>2.8150061962541363E-3</v>
          </cell>
          <cell r="AS192">
            <v>9635.7682539193065</v>
          </cell>
          <cell r="AT192">
            <v>0.64783572058823502</v>
          </cell>
          <cell r="AU192">
            <v>2.1968087570767561E-3</v>
          </cell>
          <cell r="AV192">
            <v>9712.9024030426881</v>
          </cell>
        </row>
        <row r="193">
          <cell r="B193">
            <v>57</v>
          </cell>
          <cell r="C193">
            <v>3.7326364045558763E-3</v>
          </cell>
          <cell r="D193">
            <v>0.78382352941176425</v>
          </cell>
          <cell r="E193">
            <v>2.9257282406298249E-3</v>
          </cell>
          <cell r="F193">
            <v>9639.7732777325164</v>
          </cell>
          <cell r="G193">
            <v>0.96499999999999997</v>
          </cell>
          <cell r="H193">
            <v>3.6019941303964205E-3</v>
          </cell>
          <cell r="I193">
            <v>9552.9185140164336</v>
          </cell>
          <cell r="J193">
            <v>0.93</v>
          </cell>
          <cell r="K193">
            <v>3.4713518562369651E-3</v>
          </cell>
          <cell r="L193">
            <v>9570.1210994988669</v>
          </cell>
          <cell r="M193">
            <v>0.92500000000000004</v>
          </cell>
          <cell r="N193">
            <v>3.452688674214186E-3</v>
          </cell>
          <cell r="O193">
            <v>9568.459875552795</v>
          </cell>
          <cell r="P193">
            <v>0.75638970588235244</v>
          </cell>
          <cell r="Q193">
            <v>2.8233277522077809E-3</v>
          </cell>
          <cell r="R193">
            <v>9649.9523382067709</v>
          </cell>
          <cell r="S193">
            <v>0.72895588235294084</v>
          </cell>
          <cell r="T193">
            <v>2.7209272637857373E-3</v>
          </cell>
          <cell r="U193">
            <v>9662.7057733381862</v>
          </cell>
          <cell r="V193">
            <v>0.72503676470588196</v>
          </cell>
          <cell r="W193">
            <v>2.7062986225825881E-3</v>
          </cell>
          <cell r="X193">
            <v>9661.5981302112214</v>
          </cell>
          <cell r="Y193">
            <v>0.89744999999999997</v>
          </cell>
          <cell r="Z193">
            <v>3.3498545412686711E-3</v>
          </cell>
          <cell r="AA193">
            <v>9582.6616051663805</v>
          </cell>
          <cell r="AB193">
            <v>0.892625</v>
          </cell>
          <cell r="AC193">
            <v>3.3318445706166889E-3</v>
          </cell>
          <cell r="AD193">
            <v>9581.0563977657421</v>
          </cell>
          <cell r="AE193">
            <v>0.86025000000000007</v>
          </cell>
          <cell r="AF193">
            <v>3.2110004670191927E-3</v>
          </cell>
          <cell r="AG193">
            <v>9597.0128782806187</v>
          </cell>
          <cell r="AH193">
            <v>0.70344242647058786</v>
          </cell>
          <cell r="AI193">
            <v>2.6256948095532365E-3</v>
          </cell>
          <cell r="AJ193">
            <v>9672.1037126837018</v>
          </cell>
          <cell r="AK193">
            <v>0.69966047794117603</v>
          </cell>
          <cell r="AL193">
            <v>2.6115781707921975E-3</v>
          </cell>
          <cell r="AM193">
            <v>9671.0337783977448</v>
          </cell>
          <cell r="AN193">
            <v>0.67428419117647032</v>
          </cell>
          <cell r="AO193">
            <v>2.5168577190018073E-3</v>
          </cell>
          <cell r="AP193">
            <v>9682.8549071531834</v>
          </cell>
          <cell r="AQ193">
            <v>0.83014125000000005</v>
          </cell>
          <cell r="AR193">
            <v>3.0986154506735209E-3</v>
          </cell>
          <cell r="AS193">
            <v>9608.6435065788537</v>
          </cell>
          <cell r="AT193">
            <v>0.65068424448529383</v>
          </cell>
          <cell r="AU193">
            <v>2.4287676988367438E-3</v>
          </cell>
          <cell r="AV193">
            <v>9691.5650139870522</v>
          </cell>
        </row>
        <row r="194">
          <cell r="B194">
            <v>58</v>
          </cell>
          <cell r="C194">
            <v>4.0981308590347888E-3</v>
          </cell>
          <cell r="D194">
            <v>0.78725490196078385</v>
          </cell>
          <cell r="E194">
            <v>3.2262736076518954E-3</v>
          </cell>
          <cell r="F194">
            <v>9611.569920820586</v>
          </cell>
          <cell r="G194">
            <v>0.96499999999999997</v>
          </cell>
          <cell r="H194">
            <v>3.9546962789685711E-3</v>
          </cell>
          <cell r="I194">
            <v>9518.5089576007904</v>
          </cell>
          <cell r="J194">
            <v>0.93</v>
          </cell>
          <cell r="K194">
            <v>3.8112616989023538E-3</v>
          </cell>
          <cell r="L194">
            <v>9536.8998418557094</v>
          </cell>
          <cell r="M194">
            <v>0.92500000000000004</v>
          </cell>
          <cell r="N194">
            <v>3.79077104460718E-3</v>
          </cell>
          <cell r="O194">
            <v>9535.4229625108001</v>
          </cell>
          <cell r="P194">
            <v>0.75970098039215639</v>
          </cell>
          <cell r="Q194">
            <v>3.113354031384079E-3</v>
          </cell>
          <cell r="R194">
            <v>9622.7073599628293</v>
          </cell>
          <cell r="S194">
            <v>0.73214705882352904</v>
          </cell>
          <cell r="T194">
            <v>3.000434455116263E-3</v>
          </cell>
          <cell r="U194">
            <v>9636.4142537575717</v>
          </cell>
          <cell r="V194">
            <v>0.7282107843137251</v>
          </cell>
          <cell r="W194">
            <v>2.9843030870780034E-3</v>
          </cell>
          <cell r="X194">
            <v>9635.4509604994855</v>
          </cell>
          <cell r="Y194">
            <v>0.89744999999999997</v>
          </cell>
          <cell r="Z194">
            <v>3.6778675394407712E-3</v>
          </cell>
          <cell r="AA194">
            <v>9550.5610826708726</v>
          </cell>
          <cell r="AB194">
            <v>0.892625</v>
          </cell>
          <cell r="AC194">
            <v>3.6580940580459285E-3</v>
          </cell>
          <cell r="AD194">
            <v>9549.1338070260754</v>
          </cell>
          <cell r="AE194">
            <v>0.86025000000000007</v>
          </cell>
          <cell r="AF194">
            <v>3.5254170714846774E-3</v>
          </cell>
          <cell r="AG194">
            <v>9566.1968654464708</v>
          </cell>
          <cell r="AH194">
            <v>0.70652191176470547</v>
          </cell>
          <cell r="AI194">
            <v>2.8954192491871937E-3</v>
          </cell>
          <cell r="AJ194">
            <v>9646.7077201678476</v>
          </cell>
          <cell r="AK194">
            <v>0.7027234068627447</v>
          </cell>
          <cell r="AL194">
            <v>2.8798524790302734E-3</v>
          </cell>
          <cell r="AM194">
            <v>9645.7771176930873</v>
          </cell>
          <cell r="AN194">
            <v>0.67723602941176442</v>
          </cell>
          <cell r="AO194">
            <v>2.7754018709825437E-3</v>
          </cell>
          <cell r="AP194">
            <v>9658.4845390381397</v>
          </cell>
          <cell r="AQ194">
            <v>0.83014125000000005</v>
          </cell>
          <cell r="AR194">
            <v>3.4020274739827135E-3</v>
          </cell>
          <cell r="AS194">
            <v>9578.8700153493555</v>
          </cell>
          <cell r="AT194">
            <v>0.65353276838235264</v>
          </cell>
          <cell r="AU194">
            <v>2.6782628054981546E-3</v>
          </cell>
          <cell r="AV194">
            <v>9668.0264539299042</v>
          </cell>
        </row>
        <row r="195">
          <cell r="B195">
            <v>59</v>
          </cell>
          <cell r="C195">
            <v>4.5002422829167263E-3</v>
          </cell>
          <cell r="D195">
            <v>0.79068627450980344</v>
          </cell>
          <cell r="E195">
            <v>3.5582798050709193E-3</v>
          </cell>
          <cell r="F195">
            <v>9580.5603664569408</v>
          </cell>
          <cell r="G195">
            <v>0.96499999999999997</v>
          </cell>
          <cell r="H195">
            <v>4.3427338030146406E-3</v>
          </cell>
          <cell r="I195">
            <v>9480.8661456448372</v>
          </cell>
          <cell r="J195">
            <v>0.93</v>
          </cell>
          <cell r="K195">
            <v>4.1852253231125557E-3</v>
          </cell>
          <cell r="L195">
            <v>9500.5522207621761</v>
          </cell>
          <cell r="M195">
            <v>0.92500000000000004</v>
          </cell>
          <cell r="N195">
            <v>4.1627241116979716E-3</v>
          </cell>
          <cell r="O195">
            <v>9499.2763572464319</v>
          </cell>
          <cell r="P195">
            <v>0.76301225490196034</v>
          </cell>
          <cell r="Q195">
            <v>3.433740011893437E-3</v>
          </cell>
          <cell r="R195">
            <v>9592.7484652108596</v>
          </cell>
          <cell r="S195">
            <v>0.73533823529411724</v>
          </cell>
          <cell r="T195">
            <v>3.3092002187159551E-3</v>
          </cell>
          <cell r="U195">
            <v>9607.5008244068249</v>
          </cell>
          <cell r="V195">
            <v>0.73138480392156824</v>
          </cell>
          <cell r="W195">
            <v>3.2914088196906006E-3</v>
          </cell>
          <cell r="X195">
            <v>9606.6958544526788</v>
          </cell>
          <cell r="Y195">
            <v>0.89744999999999997</v>
          </cell>
          <cell r="Z195">
            <v>4.0387424368036155E-3</v>
          </cell>
          <cell r="AA195">
            <v>9515.4353840814711</v>
          </cell>
          <cell r="AB195">
            <v>0.892625</v>
          </cell>
          <cell r="AC195">
            <v>4.0170287677885426E-3</v>
          </cell>
          <cell r="AD195">
            <v>9514.2021773871074</v>
          </cell>
          <cell r="AE195">
            <v>0.86025000000000007</v>
          </cell>
          <cell r="AF195">
            <v>3.8713334238791139E-3</v>
          </cell>
          <cell r="AG195">
            <v>9532.4720317078427</v>
          </cell>
          <cell r="AH195">
            <v>0.70960139705882319</v>
          </cell>
          <cell r="AI195">
            <v>3.1933782110608968E-3</v>
          </cell>
          <cell r="AJ195">
            <v>9618.7764569435913</v>
          </cell>
          <cell r="AK195">
            <v>0.70578633578431338</v>
          </cell>
          <cell r="AL195">
            <v>3.1762095110014297E-3</v>
          </cell>
          <cell r="AM195">
            <v>9617.9987025485261</v>
          </cell>
          <cell r="AN195">
            <v>0.68018786764705852</v>
          </cell>
          <cell r="AO195">
            <v>3.0610102023122588E-3</v>
          </cell>
          <cell r="AP195">
            <v>9631.6783629776364</v>
          </cell>
          <cell r="AQ195">
            <v>0.83014125000000005</v>
          </cell>
          <cell r="AR195">
            <v>3.7358367540433449E-3</v>
          </cell>
          <cell r="AS195">
            <v>9546.2824363874279</v>
          </cell>
          <cell r="AT195">
            <v>0.65638129227941144</v>
          </cell>
          <cell r="AU195">
            <v>2.9538748452313294E-3</v>
          </cell>
          <cell r="AV195">
            <v>9642.1329382757722</v>
          </cell>
        </row>
        <row r="196">
          <cell r="B196">
            <v>60</v>
          </cell>
          <cell r="C196">
            <v>4.9819531269819535E-3</v>
          </cell>
          <cell r="D196">
            <v>0.79411764705882304</v>
          </cell>
          <cell r="E196">
            <v>3.9562568949562549E-3</v>
          </cell>
          <cell r="F196">
            <v>9546.4700519837133</v>
          </cell>
          <cell r="G196">
            <v>0.96499999999999997</v>
          </cell>
          <cell r="H196">
            <v>4.8075847675375849E-3</v>
          </cell>
          <cell r="I196">
            <v>9439.6932677522873</v>
          </cell>
          <cell r="J196">
            <v>0.94</v>
          </cell>
          <cell r="K196">
            <v>4.6830359393630356E-3</v>
          </cell>
          <cell r="L196">
            <v>9460.7902690242881</v>
          </cell>
          <cell r="M196">
            <v>0.92500000000000004</v>
          </cell>
          <cell r="N196">
            <v>4.6083066424583074E-3</v>
          </cell>
          <cell r="O196">
            <v>9459.7334905104399</v>
          </cell>
          <cell r="P196">
            <v>0.76632352941176418</v>
          </cell>
          <cell r="Q196">
            <v>3.8177879036327858E-3</v>
          </cell>
          <cell r="R196">
            <v>9559.8094609818363</v>
          </cell>
          <cell r="S196">
            <v>0.74647058823529366</v>
          </cell>
          <cell r="T196">
            <v>3.7188814812588794E-3</v>
          </cell>
          <cell r="U196">
            <v>9575.707680577385</v>
          </cell>
          <cell r="V196">
            <v>0.73455882352941138</v>
          </cell>
          <cell r="W196">
            <v>3.6595376278345361E-3</v>
          </cell>
          <cell r="X196">
            <v>9575.0762909892474</v>
          </cell>
          <cell r="Y196">
            <v>0.90709999999999991</v>
          </cell>
          <cell r="Z196">
            <v>4.5191296814853293E-3</v>
          </cell>
          <cell r="AA196">
            <v>9477.0049913911189</v>
          </cell>
          <cell r="AB196">
            <v>0.892625</v>
          </cell>
          <cell r="AC196">
            <v>4.4470159099722663E-3</v>
          </cell>
          <cell r="AD196">
            <v>9475.9833535379876</v>
          </cell>
          <cell r="AE196">
            <v>0.86949999999999994</v>
          </cell>
          <cell r="AF196">
            <v>4.3318082439108086E-3</v>
          </cell>
          <cell r="AG196">
            <v>9495.568654119299</v>
          </cell>
          <cell r="AH196">
            <v>0.7203441176470583</v>
          </cell>
          <cell r="AI196">
            <v>3.5887206294148181E-3</v>
          </cell>
          <cell r="AJ196">
            <v>9588.0600657889227</v>
          </cell>
          <cell r="AK196">
            <v>0.70884926470588194</v>
          </cell>
          <cell r="AL196">
            <v>3.5314538108603272E-3</v>
          </cell>
          <cell r="AM196">
            <v>9587.4499235926924</v>
          </cell>
          <cell r="AN196">
            <v>0.6904852941176467</v>
          </cell>
          <cell r="AO196">
            <v>3.4399653701644639E-3</v>
          </cell>
          <cell r="AP196">
            <v>9602.1956972431708</v>
          </cell>
          <cell r="AQ196">
            <v>0.83906749999999997</v>
          </cell>
          <cell r="AR196">
            <v>4.1801949553739301E-3</v>
          </cell>
          <cell r="AS196">
            <v>9510.6190835970938</v>
          </cell>
          <cell r="AT196">
            <v>0.66631830882352894</v>
          </cell>
          <cell r="AU196">
            <v>3.3195665822087069E-3</v>
          </cell>
          <cell r="AV196">
            <v>9613.6512843350229</v>
          </cell>
        </row>
        <row r="197">
          <cell r="B197">
            <v>61</v>
          </cell>
          <cell r="C197">
            <v>5.495531940842467E-3</v>
          </cell>
          <cell r="D197">
            <v>0.79754901960784264</v>
          </cell>
          <cell r="E197">
            <v>4.3829561116424942E-3</v>
          </cell>
          <cell r="F197">
            <v>9508.7017640180584</v>
          </cell>
          <cell r="G197">
            <v>0.96499999999999997</v>
          </cell>
          <cell r="H197">
            <v>5.3031883229129806E-3</v>
          </cell>
          <cell r="I197">
            <v>9394.3111421880149</v>
          </cell>
          <cell r="J197">
            <v>0.94</v>
          </cell>
          <cell r="K197">
            <v>5.1658000243919189E-3</v>
          </cell>
          <cell r="L197">
            <v>9416.4850481796711</v>
          </cell>
          <cell r="M197">
            <v>0.92500000000000004</v>
          </cell>
          <cell r="N197">
            <v>5.0833670452792822E-3</v>
          </cell>
          <cell r="O197">
            <v>9416.1401378302362</v>
          </cell>
          <cell r="P197">
            <v>0.76963480392156813</v>
          </cell>
          <cell r="Q197">
            <v>4.2295526477350073E-3</v>
          </cell>
          <cell r="R197">
            <v>9523.3121360606656</v>
          </cell>
          <cell r="S197">
            <v>0.74969607843137198</v>
          </cell>
          <cell r="T197">
            <v>4.119978744943944E-3</v>
          </cell>
          <cell r="U197">
            <v>9540.0967586141378</v>
          </cell>
          <cell r="V197">
            <v>0.73773284313725451</v>
          </cell>
          <cell r="W197">
            <v>4.0542344032693071E-3</v>
          </cell>
          <cell r="X197">
            <v>9540.0359390129852</v>
          </cell>
          <cell r="Y197">
            <v>0.90709999999999991</v>
          </cell>
          <cell r="Z197">
            <v>4.9849970235382015E-3</v>
          </cell>
          <cell r="AA197">
            <v>9434.1771768429389</v>
          </cell>
          <cell r="AB197">
            <v>0.892625</v>
          </cell>
          <cell r="AC197">
            <v>4.9054491986945071E-3</v>
          </cell>
          <cell r="AD197">
            <v>9433.8435048021711</v>
          </cell>
          <cell r="AE197">
            <v>0.86949999999999994</v>
          </cell>
          <cell r="AF197">
            <v>4.7783650225625245E-3</v>
          </cell>
          <cell r="AG197">
            <v>9454.4356715427639</v>
          </cell>
          <cell r="AH197">
            <v>0.72345671568627401</v>
          </cell>
          <cell r="AI197">
            <v>3.975779488870906E-3</v>
          </cell>
          <cell r="AJ197">
            <v>9553.6511968347568</v>
          </cell>
          <cell r="AK197">
            <v>0.71191219362745051</v>
          </cell>
          <cell r="AL197">
            <v>3.9123361991548816E-3</v>
          </cell>
          <cell r="AM197">
            <v>9553.5922870235881</v>
          </cell>
          <cell r="AN197">
            <v>0.69346887254901912</v>
          </cell>
          <cell r="AO197">
            <v>3.8109803390731483E-3</v>
          </cell>
          <cell r="AP197">
            <v>9569.1644765671117</v>
          </cell>
          <cell r="AQ197">
            <v>0.83906749999999997</v>
          </cell>
          <cell r="AR197">
            <v>4.6111222467728362E-3</v>
          </cell>
          <cell r="AS197">
            <v>9470.862841681359</v>
          </cell>
          <cell r="AT197">
            <v>0.66919746200980346</v>
          </cell>
          <cell r="AU197">
            <v>3.6775960272055885E-3</v>
          </cell>
          <cell r="AV197">
            <v>9581.7381287985372</v>
          </cell>
        </row>
        <row r="198">
          <cell r="B198">
            <v>62</v>
          </cell>
          <cell r="C198">
            <v>6.0064458400017114E-3</v>
          </cell>
          <cell r="D198">
            <v>0.80098039215686223</v>
          </cell>
          <cell r="E198">
            <v>4.8110453443935249E-3</v>
          </cell>
          <cell r="F198">
            <v>9467.0255415076699</v>
          </cell>
          <cell r="G198">
            <v>0.96499999999999997</v>
          </cell>
          <cell r="H198">
            <v>5.7962202356016514E-3</v>
          </cell>
          <cell r="I198">
            <v>9344.4913410369518</v>
          </cell>
          <cell r="J198">
            <v>0.94</v>
          </cell>
          <cell r="K198">
            <v>5.6460590896016084E-3</v>
          </cell>
          <cell r="L198">
            <v>9367.8413694880983</v>
          </cell>
          <cell r="M198">
            <v>0.92500000000000004</v>
          </cell>
          <cell r="N198">
            <v>5.5559624020015833E-3</v>
          </cell>
          <cell r="O198">
            <v>9368.2744413598593</v>
          </cell>
          <cell r="P198">
            <v>0.77294607843137197</v>
          </cell>
          <cell r="Q198">
            <v>4.6426587573397508E-3</v>
          </cell>
          <cell r="R198">
            <v>9483.0327860003836</v>
          </cell>
          <cell r="S198">
            <v>0.75292156862745041</v>
          </cell>
          <cell r="T198">
            <v>4.5223826237299125E-3</v>
          </cell>
          <cell r="U198">
            <v>9500.7917627439383</v>
          </cell>
          <cell r="V198">
            <v>0.74090686274509765</v>
          </cell>
          <cell r="W198">
            <v>4.4502169435640107E-3</v>
          </cell>
          <cell r="X198">
            <v>9501.3583971006119</v>
          </cell>
          <cell r="Y198">
            <v>0.90709999999999991</v>
          </cell>
          <cell r="Z198">
            <v>5.4484470214655519E-3</v>
          </cell>
          <cell r="AA198">
            <v>9387.147831696846</v>
          </cell>
          <cell r="AB198">
            <v>0.892625</v>
          </cell>
          <cell r="AC198">
            <v>5.3615037179315277E-3</v>
          </cell>
          <cell r="AD198">
            <v>9387.5662647409299</v>
          </cell>
          <cell r="AE198">
            <v>0.86949999999999994</v>
          </cell>
          <cell r="AF198">
            <v>5.2226046578814876E-3</v>
          </cell>
          <cell r="AG198">
            <v>9409.2589268217962</v>
          </cell>
          <cell r="AH198">
            <v>0.72656931372548961</v>
          </cell>
          <cell r="AI198">
            <v>4.3640992318993658E-3</v>
          </cell>
          <cell r="AJ198">
            <v>9515.6679863625541</v>
          </cell>
          <cell r="AK198">
            <v>0.71497512254901907</v>
          </cell>
          <cell r="AL198">
            <v>4.2944593505392691E-3</v>
          </cell>
          <cell r="AM198">
            <v>9516.2154220870998</v>
          </cell>
          <cell r="AN198">
            <v>0.69645245098039166</v>
          </cell>
          <cell r="AO198">
            <v>4.1832039269501693E-3</v>
          </cell>
          <cell r="AP198">
            <v>9532.6965788855578</v>
          </cell>
          <cell r="AQ198">
            <v>0.83906749999999997</v>
          </cell>
          <cell r="AR198">
            <v>5.0398134948556354E-3</v>
          </cell>
          <cell r="AS198">
            <v>9427.1915353359473</v>
          </cell>
          <cell r="AT198">
            <v>0.67207661519607786</v>
          </cell>
          <cell r="AU198">
            <v>4.0367917895069126E-3</v>
          </cell>
          <cell r="AV198">
            <v>9546.5003667223427</v>
          </cell>
        </row>
        <row r="199">
          <cell r="B199">
            <v>63</v>
          </cell>
          <cell r="C199">
            <v>6.5690485783017564E-3</v>
          </cell>
          <cell r="D199">
            <v>0.80441176470588183</v>
          </cell>
          <cell r="E199">
            <v>5.28421995931038E-3</v>
          </cell>
          <cell r="F199">
            <v>9421.4792523509459</v>
          </cell>
          <cell r="G199">
            <v>0.96499999999999997</v>
          </cell>
          <cell r="H199">
            <v>6.3391318780611945E-3</v>
          </cell>
          <cell r="I199">
            <v>9290.3286112346286</v>
          </cell>
          <cell r="J199">
            <v>0.94</v>
          </cell>
          <cell r="K199">
            <v>6.1749056636036508E-3</v>
          </cell>
          <cell r="L199">
            <v>9314.9499835739534</v>
          </cell>
          <cell r="M199">
            <v>0.92500000000000004</v>
          </cell>
          <cell r="N199">
            <v>6.0763699349291253E-3</v>
          </cell>
          <cell r="O199">
            <v>9316.2246607920315</v>
          </cell>
          <cell r="P199">
            <v>0.77625735294117593</v>
          </cell>
          <cell r="Q199">
            <v>5.0992722607345166E-3</v>
          </cell>
          <cell r="R199">
            <v>9439.0063007903191</v>
          </cell>
          <cell r="S199">
            <v>0.75614705882352884</v>
          </cell>
          <cell r="T199">
            <v>4.9671667617517566E-3</v>
          </cell>
          <cell r="U199">
            <v>9457.8255471644279</v>
          </cell>
          <cell r="V199">
            <v>0.74408088235294068</v>
          </cell>
          <cell r="W199">
            <v>4.8879034623621016E-3</v>
          </cell>
          <cell r="X199">
            <v>9459.0752909749608</v>
          </cell>
          <cell r="Y199">
            <v>0.90709999999999991</v>
          </cell>
          <cell r="Z199">
            <v>5.9587839653775223E-3</v>
          </cell>
          <cell r="AA199">
            <v>9336.0024540531813</v>
          </cell>
          <cell r="AB199">
            <v>0.892625</v>
          </cell>
          <cell r="AC199">
            <v>5.8636969872066054E-3</v>
          </cell>
          <cell r="AD199">
            <v>9337.2347933101919</v>
          </cell>
          <cell r="AE199">
            <v>0.86949999999999994</v>
          </cell>
          <cell r="AF199">
            <v>5.7117877388333767E-3</v>
          </cell>
          <cell r="AG199">
            <v>9360.1180873233643</v>
          </cell>
          <cell r="AH199">
            <v>0.72968191176470532</v>
          </cell>
          <cell r="AI199">
            <v>4.7933159250904455E-3</v>
          </cell>
          <cell r="AJ199">
            <v>9474.1406670122597</v>
          </cell>
          <cell r="AK199">
            <v>0.71803805147058775</v>
          </cell>
          <cell r="AL199">
            <v>4.7168268411794277E-3</v>
          </cell>
          <cell r="AM199">
            <v>9475.3484217859714</v>
          </cell>
          <cell r="AN199">
            <v>0.69943602941176419</v>
          </cell>
          <cell r="AO199">
            <v>4.5946292546203754E-3</v>
          </cell>
          <cell r="AP199">
            <v>9492.8193651223391</v>
          </cell>
          <cell r="AQ199">
            <v>0.83906749999999997</v>
          </cell>
          <cell r="AR199">
            <v>5.5118751679742086E-3</v>
          </cell>
          <cell r="AS199">
            <v>9379.6802482175735</v>
          </cell>
          <cell r="AT199">
            <v>0.67495576838235249</v>
          </cell>
          <cell r="AU199">
            <v>4.4338172307086619E-3</v>
          </cell>
          <cell r="AV199">
            <v>9507.9631324234342</v>
          </cell>
        </row>
        <row r="200">
          <cell r="B200">
            <v>64</v>
          </cell>
          <cell r="C200">
            <v>7.1676141703173003E-3</v>
          </cell>
          <cell r="D200">
            <v>0.80784313725490142</v>
          </cell>
          <cell r="E200">
            <v>5.7903079179818153E-3</v>
          </cell>
          <cell r="F200">
            <v>9371.6940836394442</v>
          </cell>
          <cell r="G200">
            <v>0.96499999999999997</v>
          </cell>
          <cell r="H200">
            <v>6.9167476743561941E-3</v>
          </cell>
          <cell r="I200">
            <v>9231.4359929774873</v>
          </cell>
          <cell r="J200">
            <v>0.94</v>
          </cell>
          <cell r="K200">
            <v>6.7375573200982621E-3</v>
          </cell>
          <cell r="L200">
            <v>9257.4310461641981</v>
          </cell>
          <cell r="M200">
            <v>0.92500000000000004</v>
          </cell>
          <cell r="N200">
            <v>6.6300431075435031E-3</v>
          </cell>
          <cell r="O200">
            <v>9259.6158333561489</v>
          </cell>
          <cell r="P200">
            <v>0.77956862745097988</v>
          </cell>
          <cell r="Q200">
            <v>5.5876471408524515E-3</v>
          </cell>
          <cell r="R200">
            <v>9390.8742377918006</v>
          </cell>
          <cell r="S200">
            <v>0.75937254901960727</v>
          </cell>
          <cell r="T200">
            <v>5.4428894429029056E-3</v>
          </cell>
          <cell r="U200">
            <v>9410.8469504681052</v>
          </cell>
          <cell r="V200">
            <v>0.74725490196078381</v>
          </cell>
          <cell r="W200">
            <v>5.3560348241331792E-3</v>
          </cell>
          <cell r="X200">
            <v>9412.8402441094604</v>
          </cell>
          <cell r="Y200">
            <v>0.90709999999999991</v>
          </cell>
          <cell r="Z200">
            <v>6.5017428138948227E-3</v>
          </cell>
          <cell r="AA200">
            <v>9280.3712323292439</v>
          </cell>
          <cell r="AB200">
            <v>0.892625</v>
          </cell>
          <cell r="AC200">
            <v>6.3979915987794804E-3</v>
          </cell>
          <cell r="AD200">
            <v>9282.4840777838181</v>
          </cell>
          <cell r="AE200">
            <v>0.86949999999999994</v>
          </cell>
          <cell r="AF200">
            <v>6.2322405210908918E-3</v>
          </cell>
          <cell r="AG200">
            <v>9306.6550795981584</v>
          </cell>
          <cell r="AH200">
            <v>0.73279450980392102</v>
          </cell>
          <cell r="AI200">
            <v>5.2523883124013038E-3</v>
          </cell>
          <cell r="AJ200">
            <v>9428.7281176765227</v>
          </cell>
          <cell r="AK200">
            <v>0.72110098039215642</v>
          </cell>
          <cell r="AL200">
            <v>5.1685736052885182E-3</v>
          </cell>
          <cell r="AM200">
            <v>9430.6548440205643</v>
          </cell>
          <cell r="AN200">
            <v>0.70241960784313673</v>
          </cell>
          <cell r="AO200">
            <v>5.0346727346851881E-3</v>
          </cell>
          <cell r="AP200">
            <v>9449.2033795585212</v>
          </cell>
          <cell r="AQ200">
            <v>0.83906749999999997</v>
          </cell>
          <cell r="AR200">
            <v>6.014112102852711E-3</v>
          </cell>
          <cell r="AS200">
            <v>9327.9806215738845</v>
          </cell>
          <cell r="AT200">
            <v>0.67783492156862701</v>
          </cell>
          <cell r="AU200">
            <v>4.8584591889712066E-3</v>
          </cell>
          <cell r="AV200">
            <v>9465.8065616579515</v>
          </cell>
        </row>
        <row r="201">
          <cell r="B201">
            <v>65</v>
          </cell>
          <cell r="C201">
            <v>7.833776449573171E-3</v>
          </cell>
          <cell r="D201">
            <v>0.81127450980392102</v>
          </cell>
          <cell r="E201">
            <v>6.3553431490409752E-3</v>
          </cell>
          <cell r="F201">
            <v>9317.4290891820438</v>
          </cell>
          <cell r="G201">
            <v>0.96499999999999997</v>
          </cell>
          <cell r="H201">
            <v>7.5595942738381095E-3</v>
          </cell>
          <cell r="I201">
            <v>9167.5844795420926</v>
          </cell>
          <cell r="J201">
            <v>0.94</v>
          </cell>
          <cell r="K201">
            <v>7.3637498625987799E-3</v>
          </cell>
          <cell r="L201">
            <v>9195.0585738538102</v>
          </cell>
          <cell r="M201">
            <v>0.92500000000000004</v>
          </cell>
          <cell r="N201">
            <v>7.2462432158551839E-3</v>
          </cell>
          <cell r="O201">
            <v>9198.2241812217053</v>
          </cell>
          <cell r="P201">
            <v>0.78287990196078372</v>
          </cell>
          <cell r="Q201">
            <v>6.1329061388245409E-3</v>
          </cell>
          <cell r="R201">
            <v>9338.4013462068979</v>
          </cell>
          <cell r="S201">
            <v>0.7625980392156857</v>
          </cell>
          <cell r="T201">
            <v>5.974022560098516E-3</v>
          </cell>
          <cell r="U201">
            <v>9359.6247509526274</v>
          </cell>
          <cell r="V201">
            <v>0.75042892156862695</v>
          </cell>
          <cell r="W201">
            <v>5.8786924128629023E-3</v>
          </cell>
          <cell r="X201">
            <v>9362.4247439680075</v>
          </cell>
          <cell r="Y201">
            <v>0.90709999999999991</v>
          </cell>
          <cell r="Z201">
            <v>7.1060186174078223E-3</v>
          </cell>
          <cell r="AA201">
            <v>9220.0326453591715</v>
          </cell>
          <cell r="AB201">
            <v>0.892625</v>
          </cell>
          <cell r="AC201">
            <v>6.9926247033002516E-3</v>
          </cell>
          <cell r="AD201">
            <v>9223.0948226383534</v>
          </cell>
          <cell r="AE201">
            <v>0.86949999999999994</v>
          </cell>
          <cell r="AF201">
            <v>6.8114686229038719E-3</v>
          </cell>
          <cell r="AG201">
            <v>9248.6537666952718</v>
          </cell>
          <cell r="AH201">
            <v>0.73590710784313662</v>
          </cell>
          <cell r="AI201">
            <v>5.7649317704950671E-3</v>
          </cell>
          <cell r="AJ201">
            <v>9379.2047763104292</v>
          </cell>
          <cell r="AK201">
            <v>0.72416390931372498</v>
          </cell>
          <cell r="AL201">
            <v>5.6729381784127002E-3</v>
          </cell>
          <cell r="AM201">
            <v>9381.9118103131732</v>
          </cell>
          <cell r="AN201">
            <v>0.70540318627450926</v>
          </cell>
          <cell r="AO201">
            <v>5.5259708680911275E-3</v>
          </cell>
          <cell r="AP201">
            <v>9401.6297329389636</v>
          </cell>
          <cell r="AQ201">
            <v>0.83906749999999997</v>
          </cell>
          <cell r="AR201">
            <v>6.5730672211022365E-3</v>
          </cell>
          <cell r="AS201">
            <v>9271.8811004225008</v>
          </cell>
          <cell r="AT201">
            <v>0.68071407475490142</v>
          </cell>
          <cell r="AU201">
            <v>5.332561887707938E-3</v>
          </cell>
          <cell r="AV201">
            <v>9419.8173267874408</v>
          </cell>
        </row>
        <row r="202">
          <cell r="B202">
            <v>66</v>
          </cell>
          <cell r="C202">
            <v>8.6817440323278816E-3</v>
          </cell>
          <cell r="D202">
            <v>0.81470588235294061</v>
          </cell>
          <cell r="E202">
            <v>7.073067932220063E-3</v>
          </cell>
          <cell r="F202">
            <v>9258.2136300534348</v>
          </cell>
          <cell r="G202">
            <v>0.96499999999999997</v>
          </cell>
          <cell r="H202">
            <v>8.3778829911964059E-3</v>
          </cell>
          <cell r="I202">
            <v>9098.2812604056198</v>
          </cell>
          <cell r="J202">
            <v>0.94</v>
          </cell>
          <cell r="K202">
            <v>8.1608393903882075E-3</v>
          </cell>
          <cell r="L202">
            <v>9127.3484625440069</v>
          </cell>
          <cell r="M202">
            <v>0.92500000000000004</v>
          </cell>
          <cell r="N202">
            <v>8.0306132299032915E-3</v>
          </cell>
          <cell r="O202">
            <v>9131.5716116506119</v>
          </cell>
          <cell r="P202">
            <v>0.78619117647058767</v>
          </cell>
          <cell r="Q202">
            <v>6.8255105545923607E-3</v>
          </cell>
          <cell r="R202">
            <v>9281.1298072639383</v>
          </cell>
          <cell r="S202">
            <v>0.76582352941176413</v>
          </cell>
          <cell r="T202">
            <v>6.648683856286859E-3</v>
          </cell>
          <cell r="U202">
            <v>9303.7101415363795</v>
          </cell>
          <cell r="V202">
            <v>0.75360294117647009</v>
          </cell>
          <cell r="W202">
            <v>6.5425878373035588E-3</v>
          </cell>
          <cell r="X202">
            <v>9307.3859286596435</v>
          </cell>
          <cell r="Y202">
            <v>0.90709999999999991</v>
          </cell>
          <cell r="Z202">
            <v>7.8752100117246201E-3</v>
          </cell>
          <cell r="AA202">
            <v>9154.5149217281414</v>
          </cell>
          <cell r="AB202">
            <v>0.892625</v>
          </cell>
          <cell r="AC202">
            <v>7.7495417668566749E-3</v>
          </cell>
          <cell r="AD202">
            <v>9158.6011819406922</v>
          </cell>
          <cell r="AE202">
            <v>0.86949999999999994</v>
          </cell>
          <cell r="AF202">
            <v>7.5487764361090925E-3</v>
          </cell>
          <cell r="AG202">
            <v>9185.6568517593259</v>
          </cell>
          <cell r="AH202">
            <v>0.73901970588235233</v>
          </cell>
          <cell r="AI202">
            <v>6.4159799213168184E-3</v>
          </cell>
          <cell r="AJ202">
            <v>9325.1343007134983</v>
          </cell>
          <cell r="AK202">
            <v>0.72722683823529366</v>
          </cell>
          <cell r="AL202">
            <v>6.3135972629979348E-3</v>
          </cell>
          <cell r="AM202">
            <v>9328.6888046179465</v>
          </cell>
          <cell r="AN202">
            <v>0.7083867647058818</v>
          </cell>
          <cell r="AO202">
            <v>6.1500325670653449E-3</v>
          </cell>
          <cell r="AP202">
            <v>9349.6766009221628</v>
          </cell>
          <cell r="AQ202">
            <v>0.83906749999999997</v>
          </cell>
          <cell r="AR202">
            <v>7.2845692608452745E-3</v>
          </cell>
          <cell r="AS202">
            <v>9210.9364026833555</v>
          </cell>
          <cell r="AT202">
            <v>0.68359322794117594</v>
          </cell>
          <cell r="AU202">
            <v>5.9347814272180579E-3</v>
          </cell>
          <cell r="AV202">
            <v>9369.5855679214437</v>
          </cell>
        </row>
        <row r="203">
          <cell r="B203">
            <v>67</v>
          </cell>
          <cell r="C203">
            <v>9.5969505753154601E-3</v>
          </cell>
          <cell r="D203">
            <v>0.81813725490196021</v>
          </cell>
          <cell r="E203">
            <v>7.8516227991183782E-3</v>
          </cell>
          <cell r="F203">
            <v>9192.7296561170606</v>
          </cell>
          <cell r="G203">
            <v>0.96499999999999997</v>
          </cell>
          <cell r="H203">
            <v>9.2610573051794196E-3</v>
          </cell>
          <cell r="I203">
            <v>9022.0569245849456</v>
          </cell>
          <cell r="J203">
            <v>0.94</v>
          </cell>
          <cell r="K203">
            <v>9.0211335407965314E-3</v>
          </cell>
          <cell r="L203">
            <v>9052.8616376810787</v>
          </cell>
          <cell r="M203">
            <v>0.92500000000000004</v>
          </cell>
          <cell r="N203">
            <v>8.877179282166801E-3</v>
          </cell>
          <cell r="O203">
            <v>9058.2394918562804</v>
          </cell>
          <cell r="P203">
            <v>0.78950245098039162</v>
          </cell>
          <cell r="Q203">
            <v>7.5768160011492353E-3</v>
          </cell>
          <cell r="R203">
            <v>9217.7813578059158</v>
          </cell>
          <cell r="S203">
            <v>0.76904901960784255</v>
          </cell>
          <cell r="T203">
            <v>7.3805254311712755E-3</v>
          </cell>
          <cell r="U203">
            <v>9241.8527141147752</v>
          </cell>
          <cell r="V203">
            <v>0.75677696078431322</v>
          </cell>
          <cell r="W203">
            <v>7.2627510891845005E-3</v>
          </cell>
          <cell r="X203">
            <v>9246.4915386857047</v>
          </cell>
          <cell r="Y203">
            <v>0.90709999999999991</v>
          </cell>
          <cell r="Z203">
            <v>8.7053938668686538E-3</v>
          </cell>
          <cell r="AA203">
            <v>9082.421194164066</v>
          </cell>
          <cell r="AB203">
            <v>0.892625</v>
          </cell>
          <cell r="AC203">
            <v>8.5664780072909619E-3</v>
          </cell>
          <cell r="AD203">
            <v>9087.626219555259</v>
          </cell>
          <cell r="AE203">
            <v>0.86949999999999994</v>
          </cell>
          <cell r="AF203">
            <v>8.3445485252367918E-3</v>
          </cell>
          <cell r="AG203">
            <v>9116.3163817665809</v>
          </cell>
          <cell r="AH203">
            <v>0.74213230392156804</v>
          </cell>
          <cell r="AI203">
            <v>7.12220704108028E-3</v>
          </cell>
          <cell r="AJ203">
            <v>9265.3044262765379</v>
          </cell>
          <cell r="AK203">
            <v>0.73028976715686234</v>
          </cell>
          <cell r="AL203">
            <v>7.0085548010630433E-3</v>
          </cell>
          <cell r="AM203">
            <v>9269.7912205137509</v>
          </cell>
          <cell r="AN203">
            <v>0.71137034313725445</v>
          </cell>
          <cell r="AO203">
            <v>6.8269860238334302E-3</v>
          </cell>
          <cell r="AP203">
            <v>9292.1757853349627</v>
          </cell>
          <cell r="AQ203">
            <v>0.83906749999999997</v>
          </cell>
          <cell r="AR203">
            <v>8.0524893268535038E-3</v>
          </cell>
          <cell r="AS203">
            <v>9143.8386985007674</v>
          </cell>
          <cell r="AT203">
            <v>0.68647238112745046</v>
          </cell>
          <cell r="AU203">
            <v>6.5880415129992596E-3</v>
          </cell>
          <cell r="AV203">
            <v>9313.9791255122127</v>
          </cell>
        </row>
        <row r="204">
          <cell r="B204">
            <v>68</v>
          </cell>
          <cell r="C204">
            <v>1.0580973505015322E-2</v>
          </cell>
          <cell r="D204">
            <v>0.8215686274509798</v>
          </cell>
          <cell r="E204">
            <v>8.6929958796106207E-3</v>
          </cell>
          <cell r="F204">
            <v>9120.5518103629602</v>
          </cell>
          <cell r="G204">
            <v>0.96499999999999997</v>
          </cell>
          <cell r="H204">
            <v>1.0210639432339784E-2</v>
          </cell>
          <cell r="I204">
            <v>8938.5031383957739</v>
          </cell>
          <cell r="J204">
            <v>0.94</v>
          </cell>
          <cell r="K204">
            <v>9.9461150947144014E-3</v>
          </cell>
          <cell r="L204">
            <v>8971.1945639212045</v>
          </cell>
          <cell r="M204">
            <v>0.92500000000000004</v>
          </cell>
          <cell r="N204">
            <v>9.7874004921391731E-3</v>
          </cell>
          <cell r="O204">
            <v>8977.8278759062687</v>
          </cell>
          <cell r="P204">
            <v>0.79281372549019546</v>
          </cell>
          <cell r="Q204">
            <v>8.388741023824248E-3</v>
          </cell>
          <cell r="R204">
            <v>9147.9399245189961</v>
          </cell>
          <cell r="S204">
            <v>0.77227450980392098</v>
          </cell>
          <cell r="T204">
            <v>8.1714161268339833E-3</v>
          </cell>
          <cell r="U204">
            <v>9173.6429851271114</v>
          </cell>
          <cell r="V204">
            <v>0.75995098039215636</v>
          </cell>
          <cell r="W204">
            <v>8.0410211886398249E-3</v>
          </cell>
          <cell r="X204">
            <v>9179.3365721919799</v>
          </cell>
          <cell r="Y204">
            <v>0.90709999999999991</v>
          </cell>
          <cell r="Z204">
            <v>9.5980010663993965E-3</v>
          </cell>
          <cell r="AA204">
            <v>9003.3551404040718</v>
          </cell>
          <cell r="AB204">
            <v>0.892625</v>
          </cell>
          <cell r="AC204">
            <v>9.4448414749143013E-3</v>
          </cell>
          <cell r="AD204">
            <v>9009.777269406959</v>
          </cell>
          <cell r="AE204">
            <v>0.86949999999999994</v>
          </cell>
          <cell r="AF204">
            <v>9.2001564626108222E-3</v>
          </cell>
          <cell r="AG204">
            <v>9040.2448373475181</v>
          </cell>
          <cell r="AH204">
            <v>0.74524490196078375</v>
          </cell>
          <cell r="AI204">
            <v>7.8854165623947932E-3</v>
          </cell>
          <cell r="AJ204">
            <v>9199.3150098539591</v>
          </cell>
          <cell r="AK204">
            <v>0.73335269607843079</v>
          </cell>
          <cell r="AL204">
            <v>7.7595854470374299E-3</v>
          </cell>
          <cell r="AM204">
            <v>9204.8233807503675</v>
          </cell>
          <cell r="AN204">
            <v>0.71435392156862698</v>
          </cell>
          <cell r="AO204">
            <v>7.5585599173214352E-3</v>
          </cell>
          <cell r="AP204">
            <v>9228.738231117477</v>
          </cell>
          <cell r="AQ204">
            <v>0.83906749999999997</v>
          </cell>
          <cell r="AR204">
            <v>8.8781509864194422E-3</v>
          </cell>
          <cell r="AS204">
            <v>9070.2080349746193</v>
          </cell>
          <cell r="AT204">
            <v>0.68935153431372498</v>
          </cell>
          <cell r="AU204">
            <v>7.2940103202151843E-3</v>
          </cell>
          <cell r="AV204">
            <v>9252.618244382129</v>
          </cell>
        </row>
        <row r="205">
          <cell r="B205">
            <v>69</v>
          </cell>
          <cell r="C205">
            <v>1.1694707403102581E-2</v>
          </cell>
          <cell r="D205">
            <v>0.8249999999999994</v>
          </cell>
          <cell r="E205">
            <v>9.6481336075596221E-3</v>
          </cell>
          <cell r="F205">
            <v>9041.2668910557004</v>
          </cell>
          <cell r="G205">
            <v>0.96499999999999997</v>
          </cell>
          <cell r="H205">
            <v>1.128539264399399E-2</v>
          </cell>
          <cell r="I205">
            <v>8847.2353057847777</v>
          </cell>
          <cell r="J205">
            <v>0.94</v>
          </cell>
          <cell r="K205">
            <v>1.0993024958916426E-2</v>
          </cell>
          <cell r="L205">
            <v>8881.9660302513676</v>
          </cell>
          <cell r="M205">
            <v>0.92500000000000004</v>
          </cell>
          <cell r="N205">
            <v>1.0817604347869889E-2</v>
          </cell>
          <cell r="O205">
            <v>8889.9582789352826</v>
          </cell>
          <cell r="P205">
            <v>0.79612499999999942</v>
          </cell>
          <cell r="Q205">
            <v>9.3104489312950348E-3</v>
          </cell>
          <cell r="R205">
            <v>9071.2002255907046</v>
          </cell>
          <cell r="S205">
            <v>0.77549999999999941</v>
          </cell>
          <cell r="T205">
            <v>9.0692455911060444E-3</v>
          </cell>
          <cell r="U205">
            <v>9098.6813308966266</v>
          </cell>
          <cell r="V205">
            <v>0.7631249999999995</v>
          </cell>
          <cell r="W205">
            <v>8.9245235869926508E-3</v>
          </cell>
          <cell r="X205">
            <v>9105.5253323173274</v>
          </cell>
          <cell r="Y205">
            <v>0.90709999999999991</v>
          </cell>
          <cell r="Z205">
            <v>1.060826908535435E-2</v>
          </cell>
          <cell r="AA205">
            <v>8916.9409281653006</v>
          </cell>
          <cell r="AB205">
            <v>0.892625</v>
          </cell>
          <cell r="AC205">
            <v>1.0438988195694441E-2</v>
          </cell>
          <cell r="AD205">
            <v>8924.6813513731231</v>
          </cell>
          <cell r="AE205">
            <v>0.86949999999999994</v>
          </cell>
          <cell r="AF205">
            <v>1.0168548086997693E-2</v>
          </cell>
          <cell r="AG205">
            <v>8957.0731703836118</v>
          </cell>
          <cell r="AH205">
            <v>0.74835749999999945</v>
          </cell>
          <cell r="AI205">
            <v>8.7518219954173335E-3</v>
          </cell>
          <cell r="AJ205">
            <v>9126.7745789125693</v>
          </cell>
          <cell r="AK205">
            <v>0.73641562499999946</v>
          </cell>
          <cell r="AL205">
            <v>8.6121652614479082E-3</v>
          </cell>
          <cell r="AM205">
            <v>9133.3977672025467</v>
          </cell>
          <cell r="AN205">
            <v>0.71733749999999952</v>
          </cell>
          <cell r="AO205">
            <v>8.3890521717730916E-3</v>
          </cell>
          <cell r="AP205">
            <v>9158.9822602363001</v>
          </cell>
          <cell r="AQ205">
            <v>0.83906749999999997</v>
          </cell>
          <cell r="AR205">
            <v>9.8126489039527739E-3</v>
          </cell>
          <cell r="AS205">
            <v>8989.6813585618802</v>
          </cell>
          <cell r="AT205">
            <v>0.6922306874999995</v>
          </cell>
          <cell r="AU205">
            <v>8.0954353457610342E-3</v>
          </cell>
          <cell r="AV205">
            <v>9185.1295514185949</v>
          </cell>
        </row>
        <row r="206">
          <cell r="B206">
            <v>70</v>
          </cell>
          <cell r="C206">
            <v>1.2957408361670118E-2</v>
          </cell>
          <cell r="D206">
            <v>0.828431372549019</v>
          </cell>
          <cell r="E206">
            <v>1.0734323593736512E-2</v>
          </cell>
          <cell r="F206">
            <v>8954.0355401091892</v>
          </cell>
          <cell r="G206">
            <v>0.96499999999999997</v>
          </cell>
          <cell r="H206">
            <v>1.2503899069011663E-2</v>
          </cell>
          <cell r="I206">
            <v>8747.3907815451912</v>
          </cell>
          <cell r="J206">
            <v>0.95</v>
          </cell>
          <cell r="K206">
            <v>1.230953794358661E-2</v>
          </cell>
          <cell r="L206">
            <v>8784.3263559965671</v>
          </cell>
          <cell r="M206">
            <v>0.92500000000000004</v>
          </cell>
          <cell r="N206">
            <v>1.1985602734544859E-2</v>
          </cell>
          <cell r="O206">
            <v>8793.7902276046898</v>
          </cell>
          <cell r="P206">
            <v>0.79943627450980326</v>
          </cell>
          <cell r="Q206">
            <v>1.0358622267955732E-2</v>
          </cell>
          <cell r="R206">
            <v>8986.74327914479</v>
          </cell>
          <cell r="S206">
            <v>0.78700980392156805</v>
          </cell>
          <cell r="T206">
            <v>1.0197607414049686E-2</v>
          </cell>
          <cell r="U206">
            <v>9016.1631553515144</v>
          </cell>
          <cell r="V206">
            <v>0.76629901960784264</v>
          </cell>
          <cell r="W206">
            <v>9.929249324206274E-3</v>
          </cell>
          <cell r="X206">
            <v>9024.2628567171014</v>
          </cell>
          <cell r="Y206">
            <v>0.91674999999999995</v>
          </cell>
          <cell r="Z206">
            <v>1.187870411556108E-2</v>
          </cell>
          <cell r="AA206">
            <v>8822.347619381113</v>
          </cell>
          <cell r="AB206">
            <v>0.892625</v>
          </cell>
          <cell r="AC206">
            <v>1.1566106638835789E-2</v>
          </cell>
          <cell r="AD206">
            <v>8831.5167080958054</v>
          </cell>
          <cell r="AE206">
            <v>0.87875000000000003</v>
          </cell>
          <cell r="AF206">
            <v>1.1386322597817616E-2</v>
          </cell>
          <cell r="AG206">
            <v>8865.9927411318095</v>
          </cell>
          <cell r="AH206">
            <v>0.75946446078431307</v>
          </cell>
          <cell r="AI206">
            <v>9.8406911545579449E-3</v>
          </cell>
          <cell r="AJ206">
            <v>9046.8986724056267</v>
          </cell>
          <cell r="AK206">
            <v>0.73947855392156803</v>
          </cell>
          <cell r="AL206">
            <v>9.5817255978590532E-3</v>
          </cell>
          <cell r="AM206">
            <v>9054.7394362328596</v>
          </cell>
          <cell r="AN206">
            <v>0.72798406862745046</v>
          </cell>
          <cell r="AO206">
            <v>9.4327868579959593E-3</v>
          </cell>
          <cell r="AP206">
            <v>9082.1470802148342</v>
          </cell>
          <cell r="AQ206">
            <v>0.84799374999999999</v>
          </cell>
          <cell r="AR206">
            <v>1.0987801306894E-2</v>
          </cell>
          <cell r="AS206">
            <v>8901.468771631904</v>
          </cell>
          <cell r="AT206">
            <v>0.70250462622548959</v>
          </cell>
          <cell r="AU206">
            <v>9.1026393179660988E-3</v>
          </cell>
          <cell r="AV206">
            <v>9110.7719289926463</v>
          </cell>
        </row>
        <row r="207">
          <cell r="B207">
            <v>71</v>
          </cell>
          <cell r="C207">
            <v>1.4410343617977486E-2</v>
          </cell>
          <cell r="D207">
            <v>0.83186274509803859</v>
          </cell>
          <cell r="E207">
            <v>1.1987427999856753E-2</v>
          </cell>
          <cell r="F207">
            <v>8857.9200251518396</v>
          </cell>
          <cell r="G207">
            <v>0.96499999999999997</v>
          </cell>
          <cell r="H207">
            <v>1.3905981591348274E-2</v>
          </cell>
          <cell r="I207">
            <v>8638.014290095547</v>
          </cell>
          <cell r="J207">
            <v>0.95</v>
          </cell>
          <cell r="K207">
            <v>1.3689826437078612E-2</v>
          </cell>
          <cell r="L207">
            <v>8676.1953574085801</v>
          </cell>
          <cell r="M207">
            <v>0.92500000000000004</v>
          </cell>
          <cell r="N207">
            <v>1.3329567846629175E-2</v>
          </cell>
          <cell r="O207">
            <v>8688.3913514056967</v>
          </cell>
          <cell r="P207">
            <v>0.80274754901960721</v>
          </cell>
          <cell r="Q207">
            <v>1.1567868019861765E-2</v>
          </cell>
          <cell r="R207">
            <v>8893.6530000970397</v>
          </cell>
          <cell r="S207">
            <v>0.7902696078431366</v>
          </cell>
          <cell r="T207">
            <v>1.1388056599863914E-2</v>
          </cell>
          <cell r="U207">
            <v>8924.2198631122192</v>
          </cell>
          <cell r="V207">
            <v>0.76947303921568577</v>
          </cell>
          <cell r="W207">
            <v>1.1088370899867497E-2</v>
          </cell>
          <cell r="X207">
            <v>8934.6587008455845</v>
          </cell>
          <cell r="Y207">
            <v>0.91674999999999995</v>
          </cell>
          <cell r="Z207">
            <v>1.321068251178086E-2</v>
          </cell>
          <cell r="AA207">
            <v>8717.5495624058603</v>
          </cell>
          <cell r="AB207">
            <v>0.892625</v>
          </cell>
          <cell r="AC207">
            <v>1.2863032971997153E-2</v>
          </cell>
          <cell r="AD207">
            <v>8729.3704440673082</v>
          </cell>
          <cell r="AE207">
            <v>0.87875000000000003</v>
          </cell>
          <cell r="AF207">
            <v>1.2663089454297716E-2</v>
          </cell>
          <cell r="AG207">
            <v>8765.0416876313739</v>
          </cell>
          <cell r="AH207">
            <v>0.76261017156862676</v>
          </cell>
          <cell r="AI207">
            <v>1.0989474618868676E-2</v>
          </cell>
          <cell r="AJ207">
            <v>8957.8709366639014</v>
          </cell>
          <cell r="AK207">
            <v>0.7425414828431367</v>
          </cell>
          <cell r="AL207">
            <v>1.0700277918372135E-2</v>
          </cell>
          <cell r="AM207">
            <v>8967.979407594763</v>
          </cell>
          <cell r="AN207">
            <v>0.73099938725490143</v>
          </cell>
          <cell r="AO207">
            <v>1.0533952354874122E-2</v>
          </cell>
          <cell r="AP207">
            <v>8996.4771225941968</v>
          </cell>
          <cell r="AQ207">
            <v>0.84799374999999999</v>
          </cell>
          <cell r="AR207">
            <v>1.2219881323397295E-2</v>
          </cell>
          <cell r="AS207">
            <v>8803.6612014296898</v>
          </cell>
          <cell r="AT207">
            <v>0.70541440870097982</v>
          </cell>
          <cell r="AU207">
            <v>1.0165264022453527E-2</v>
          </cell>
          <cell r="AV207">
            <v>9027.8398582147765</v>
          </cell>
        </row>
        <row r="208">
          <cell r="B208">
            <v>72</v>
          </cell>
          <cell r="C208">
            <v>1.6093419933926007E-2</v>
          </cell>
          <cell r="D208">
            <v>0.83529411764705819</v>
          </cell>
          <cell r="E208">
            <v>1.3442739003632301E-2</v>
          </cell>
          <cell r="F208">
            <v>8751.736346621843</v>
          </cell>
          <cell r="G208">
            <v>0.96499999999999997</v>
          </cell>
          <cell r="H208">
            <v>1.5530150236238596E-2</v>
          </cell>
          <cell r="I208">
            <v>8517.8942223916747</v>
          </cell>
          <cell r="J208">
            <v>0.95</v>
          </cell>
          <cell r="K208">
            <v>1.5288748937229707E-2</v>
          </cell>
          <cell r="L208">
            <v>8557.4197488314694</v>
          </cell>
          <cell r="M208">
            <v>0.92500000000000004</v>
          </cell>
          <cell r="N208">
            <v>1.4886413438881557E-2</v>
          </cell>
          <cell r="O208">
            <v>8572.5788494090684</v>
          </cell>
          <cell r="P208">
            <v>0.80605882352941116</v>
          </cell>
          <cell r="Q208">
            <v>1.297224313850517E-2</v>
          </cell>
          <cell r="R208">
            <v>8790.7723959774703</v>
          </cell>
          <cell r="S208">
            <v>0.79352941176470526</v>
          </cell>
          <cell r="T208">
            <v>1.2770602053450686E-2</v>
          </cell>
          <cell r="U208">
            <v>8822.5903422014671</v>
          </cell>
          <cell r="V208">
            <v>0.77264705882352891</v>
          </cell>
          <cell r="W208">
            <v>1.243453357835988E-2</v>
          </cell>
          <cell r="X208">
            <v>8835.5878913068809</v>
          </cell>
          <cell r="Y208">
            <v>0.91674999999999995</v>
          </cell>
          <cell r="Z208">
            <v>1.4753642724426667E-2</v>
          </cell>
          <cell r="AA208">
            <v>8602.3847828562029</v>
          </cell>
          <cell r="AB208">
            <v>0.892625</v>
          </cell>
          <cell r="AC208">
            <v>1.4365388968520703E-2</v>
          </cell>
          <cell r="AD208">
            <v>8617.0842642204934</v>
          </cell>
          <cell r="AE208">
            <v>0.87875000000000003</v>
          </cell>
          <cell r="AF208">
            <v>1.4142092766937479E-2</v>
          </cell>
          <cell r="AG208">
            <v>8654.0491806702485</v>
          </cell>
          <cell r="AH208">
            <v>0.76575588235294056</v>
          </cell>
          <cell r="AI208">
            <v>1.2323630981579911E-2</v>
          </cell>
          <cell r="AJ208">
            <v>8859.4286413663322</v>
          </cell>
          <cell r="AK208">
            <v>0.74560441176470538</v>
          </cell>
          <cell r="AL208">
            <v>1.1999324903117285E-2</v>
          </cell>
          <cell r="AM208">
            <v>8872.0195355672604</v>
          </cell>
          <cell r="AN208">
            <v>0.7340147058823524</v>
          </cell>
          <cell r="AO208">
            <v>1.1812806899441886E-2</v>
          </cell>
          <cell r="AP208">
            <v>8901.7086612230742</v>
          </cell>
          <cell r="AQ208">
            <v>0.84799374999999999</v>
          </cell>
          <cell r="AR208">
            <v>1.3647119520094666E-2</v>
          </cell>
          <cell r="AS208">
            <v>8696.0815063368227</v>
          </cell>
          <cell r="AT208">
            <v>0.70832419117647005</v>
          </cell>
          <cell r="AU208">
            <v>1.139935865796142E-2</v>
          </cell>
          <cell r="AV208">
            <v>8936.0694825035935</v>
          </cell>
        </row>
        <row r="209">
          <cell r="B209">
            <v>73</v>
          </cell>
          <cell r="C209">
            <v>1.8044623746045881E-2</v>
          </cell>
          <cell r="D209">
            <v>0.83872549019607778</v>
          </cell>
          <cell r="E209">
            <v>1.5134485896806117E-2</v>
          </cell>
          <cell r="F209">
            <v>8634.0890390856021</v>
          </cell>
          <cell r="G209">
            <v>0.96499999999999997</v>
          </cell>
          <cell r="H209">
            <v>1.7413061914934275E-2</v>
          </cell>
          <cell r="I209">
            <v>8385.610045421543</v>
          </cell>
          <cell r="J209">
            <v>0.95</v>
          </cell>
          <cell r="K209">
            <v>1.7142392558743585E-2</v>
          </cell>
          <cell r="L209">
            <v>8426.5875067410925</v>
          </cell>
          <cell r="M209">
            <v>0.92500000000000004</v>
          </cell>
          <cell r="N209">
            <v>1.6691276965092441E-2</v>
          </cell>
          <cell r="O209">
            <v>8444.9638964193546</v>
          </cell>
          <cell r="P209">
            <v>0.809370098039215</v>
          </cell>
          <cell r="Q209">
            <v>1.4604778890417901E-2</v>
          </cell>
          <cell r="R209">
            <v>8676.7363590815912</v>
          </cell>
          <cell r="S209">
            <v>0.79678921568627381</v>
          </cell>
          <cell r="T209">
            <v>1.437776160196581E-2</v>
          </cell>
          <cell r="U209">
            <v>8709.9205518605941</v>
          </cell>
          <cell r="V209">
            <v>0.77582107843137194</v>
          </cell>
          <cell r="W209">
            <v>1.3999399454545657E-2</v>
          </cell>
          <cell r="X209">
            <v>8725.7214769878756</v>
          </cell>
          <cell r="Y209">
            <v>0.91674999999999995</v>
          </cell>
          <cell r="Z209">
            <v>1.654240881918756E-2</v>
          </cell>
          <cell r="AA209">
            <v>8475.4682711918977</v>
          </cell>
          <cell r="AB209">
            <v>0.892625</v>
          </cell>
          <cell r="AC209">
            <v>1.6107082271314205E-2</v>
          </cell>
          <cell r="AD209">
            <v>8493.2964969904478</v>
          </cell>
          <cell r="AE209">
            <v>0.87875000000000003</v>
          </cell>
          <cell r="AF209">
            <v>1.5856713116837819E-2</v>
          </cell>
          <cell r="AG209">
            <v>8531.66281434757</v>
          </cell>
          <cell r="AH209">
            <v>0.76890159313725426</v>
          </cell>
          <cell r="AI209">
            <v>1.3874539945897007E-2</v>
          </cell>
          <cell r="AJ209">
            <v>8750.2483120824927</v>
          </cell>
          <cell r="AK209">
            <v>0.74866734068627394</v>
          </cell>
          <cell r="AL209">
            <v>1.350942047363656E-2</v>
          </cell>
          <cell r="AM209">
            <v>8765.5612906131846</v>
          </cell>
          <cell r="AN209">
            <v>0.73703002450980326</v>
          </cell>
          <cell r="AO209">
            <v>1.3299429481818373E-2</v>
          </cell>
          <cell r="AP209">
            <v>8796.5544957329566</v>
          </cell>
          <cell r="AQ209">
            <v>0.84799374999999999</v>
          </cell>
          <cell r="AR209">
            <v>1.5301728157748494E-2</v>
          </cell>
          <cell r="AS209">
            <v>8577.4050426633585</v>
          </cell>
          <cell r="AT209">
            <v>0.71123397365196017</v>
          </cell>
          <cell r="AU209">
            <v>1.283394944995473E-2</v>
          </cell>
          <cell r="AV209">
            <v>8834.2040214800709</v>
          </cell>
        </row>
        <row r="210">
          <cell r="B210">
            <v>74</v>
          </cell>
          <cell r="C210">
            <v>2.0375867423918101E-2</v>
          </cell>
          <cell r="D210">
            <v>0.84215686274509738</v>
          </cell>
          <cell r="E210">
            <v>1.7159676585436896E-2</v>
          </cell>
          <cell r="F210">
            <v>8503.4165402917934</v>
          </cell>
          <cell r="G210">
            <v>0.96499999999999997</v>
          </cell>
          <cell r="H210">
            <v>1.9662712064080965E-2</v>
          </cell>
          <cell r="I210">
            <v>8239.5908985061233</v>
          </cell>
          <cell r="J210">
            <v>0.95</v>
          </cell>
          <cell r="K210">
            <v>1.9357074052722197E-2</v>
          </cell>
          <cell r="L210">
            <v>8282.1356357699315</v>
          </cell>
          <cell r="M210">
            <v>0.92500000000000004</v>
          </cell>
          <cell r="N210">
            <v>1.8847677367124244E-2</v>
          </cell>
          <cell r="O210">
            <v>8304.0066650640129</v>
          </cell>
          <cell r="P210">
            <v>0.81268137254901895</v>
          </cell>
          <cell r="Q210">
            <v>1.6559087904946604E-2</v>
          </cell>
          <cell r="R210">
            <v>8550.0145430667544</v>
          </cell>
          <cell r="S210">
            <v>0.80004901960784247</v>
          </cell>
          <cell r="T210">
            <v>1.630169275616505E-2</v>
          </cell>
          <cell r="U210">
            <v>8584.69139059388</v>
          </cell>
          <cell r="V210">
            <v>0.77899509803921507</v>
          </cell>
          <cell r="W210">
            <v>1.5872700841529131E-2</v>
          </cell>
          <cell r="X210">
            <v>8603.566616502414</v>
          </cell>
          <cell r="Y210">
            <v>0.91674999999999995</v>
          </cell>
          <cell r="Z210">
            <v>1.867957646087692E-2</v>
          </cell>
          <cell r="AA210">
            <v>8335.2636101157877</v>
          </cell>
          <cell r="AB210">
            <v>0.892625</v>
          </cell>
          <cell r="AC210">
            <v>1.8188008659274894E-2</v>
          </cell>
          <cell r="AD210">
            <v>8356.4942715587586</v>
          </cell>
          <cell r="AE210">
            <v>0.87875000000000003</v>
          </cell>
          <cell r="AF210">
            <v>1.7905293498768033E-2</v>
          </cell>
          <cell r="AG210">
            <v>8396.3786846908679</v>
          </cell>
          <cell r="AH210">
            <v>0.77204730392156795</v>
          </cell>
          <cell r="AI210">
            <v>1.5731133509699274E-2</v>
          </cell>
          <cell r="AJ210">
            <v>8628.8426423399851</v>
          </cell>
          <cell r="AK210">
            <v>0.75173026960784262</v>
          </cell>
          <cell r="AL210">
            <v>1.5317156312075612E-2</v>
          </cell>
          <cell r="AM210">
            <v>8647.1436374508594</v>
          </cell>
          <cell r="AN210">
            <v>0.74004534313725434</v>
          </cell>
          <cell r="AO210">
            <v>1.5079065799452673E-2</v>
          </cell>
          <cell r="AP210">
            <v>8679.5653395339832</v>
          </cell>
          <cell r="AQ210">
            <v>0.84799374999999999</v>
          </cell>
          <cell r="AR210">
            <v>1.7278608226311151E-2</v>
          </cell>
          <cell r="AS210">
            <v>8446.1559224016237</v>
          </cell>
          <cell r="AT210">
            <v>0.7141437561274504</v>
          </cell>
          <cell r="AU210">
            <v>1.455129849647183E-2</v>
          </cell>
          <cell r="AV210">
            <v>8720.8262936378087</v>
          </cell>
        </row>
        <row r="211">
          <cell r="B211">
            <v>75</v>
          </cell>
          <cell r="C211">
            <v>2.3080367833642462E-2</v>
          </cell>
          <cell r="D211">
            <v>0.84558823529411697</v>
          </cell>
          <cell r="E211">
            <v>1.9516487506388829E-2</v>
          </cell>
          <cell r="F211">
            <v>8357.500662589131</v>
          </cell>
          <cell r="G211">
            <v>0.96499999999999997</v>
          </cell>
          <cell r="H211">
            <v>2.2272554959464976E-2</v>
          </cell>
          <cell r="I211">
            <v>8077.5781951429753</v>
          </cell>
          <cell r="J211">
            <v>0.95</v>
          </cell>
          <cell r="K211">
            <v>2.1926349441960338E-2</v>
          </cell>
          <cell r="L211">
            <v>8121.8177229536432</v>
          </cell>
          <cell r="M211">
            <v>0.92500000000000004</v>
          </cell>
          <cell r="N211">
            <v>2.1349340246119279E-2</v>
          </cell>
          <cell r="O211">
            <v>8147.4954265864371</v>
          </cell>
          <cell r="P211">
            <v>0.81599264705882291</v>
          </cell>
          <cell r="Q211">
            <v>1.8833410443665221E-2</v>
          </cell>
          <cell r="R211">
            <v>8408.4341006595405</v>
          </cell>
          <cell r="S211">
            <v>0.80330882352941113</v>
          </cell>
          <cell r="T211">
            <v>1.854066313106939E-2</v>
          </cell>
          <cell r="U211">
            <v>8444.746389137923</v>
          </cell>
          <cell r="V211">
            <v>0.78216911764705821</v>
          </cell>
          <cell r="W211">
            <v>1.8052750943409669E-2</v>
          </cell>
          <cell r="X211">
            <v>8467.0047774285049</v>
          </cell>
          <cell r="Y211">
            <v>0.91674999999999995</v>
          </cell>
          <cell r="Z211">
            <v>2.1158927211491724E-2</v>
          </cell>
          <cell r="AA211">
            <v>8179.564416189065</v>
          </cell>
          <cell r="AB211">
            <v>0.892625</v>
          </cell>
          <cell r="AC211">
            <v>2.0602113337505102E-2</v>
          </cell>
          <cell r="AD211">
            <v>8204.5062813864661</v>
          </cell>
          <cell r="AE211">
            <v>0.87875000000000003</v>
          </cell>
          <cell r="AF211">
            <v>2.0281873233813315E-2</v>
          </cell>
          <cell r="AG211">
            <v>8246.0390600146784</v>
          </cell>
          <cell r="AH211">
            <v>0.77519301470588176</v>
          </cell>
          <cell r="AI211">
            <v>1.789173992148196E-2</v>
          </cell>
          <cell r="AJ211">
            <v>8493.101166699149</v>
          </cell>
          <cell r="AK211">
            <v>0.75479319852941118</v>
          </cell>
          <cell r="AL211">
            <v>1.742090466039033E-2</v>
          </cell>
          <cell r="AM211">
            <v>8514.6939867030542</v>
          </cell>
          <cell r="AN211">
            <v>0.74306066176470531</v>
          </cell>
          <cell r="AO211">
            <v>1.7150113396239185E-2</v>
          </cell>
          <cell r="AP211">
            <v>8548.6856026685018</v>
          </cell>
          <cell r="AQ211">
            <v>0.84799374999999999</v>
          </cell>
          <cell r="AR211">
            <v>1.9572007670629846E-2</v>
          </cell>
          <cell r="AS211">
            <v>8300.2181032001081</v>
          </cell>
          <cell r="AT211">
            <v>0.71705353860294063</v>
          </cell>
          <cell r="AU211">
            <v>1.6549859427370812E-2</v>
          </cell>
          <cell r="AV211">
            <v>8593.9269471032039</v>
          </cell>
        </row>
        <row r="212">
          <cell r="B212">
            <v>76</v>
          </cell>
          <cell r="C212">
            <v>2.6206671715666055E-2</v>
          </cell>
          <cell r="D212">
            <v>0.84901960784313657</v>
          </cell>
          <cell r="E212">
            <v>2.2249978142908612E-2</v>
          </cell>
          <cell r="F212">
            <v>8194.3916053230751</v>
          </cell>
          <cell r="G212">
            <v>0.96499999999999997</v>
          </cell>
          <cell r="H212">
            <v>2.5289438205617742E-2</v>
          </cell>
          <cell r="I212">
            <v>7897.6698908522776</v>
          </cell>
          <cell r="J212">
            <v>0.95</v>
          </cell>
          <cell r="K212">
            <v>2.4896338129882751E-2</v>
          </cell>
          <cell r="L212">
            <v>7943.7359094562544</v>
          </cell>
          <cell r="M212">
            <v>0.92500000000000004</v>
          </cell>
          <cell r="N212">
            <v>2.4241171336991101E-2</v>
          </cell>
          <cell r="O212">
            <v>7973.5517745705429</v>
          </cell>
          <cell r="P212">
            <v>0.81930392156862675</v>
          </cell>
          <cell r="Q212">
            <v>2.1471228907906811E-2</v>
          </cell>
          <cell r="R212">
            <v>8250.0746100533088</v>
          </cell>
          <cell r="S212">
            <v>0.80656862745097968</v>
          </cell>
          <cell r="T212">
            <v>2.113747923576318E-2</v>
          </cell>
          <cell r="U212">
            <v>8288.1751911096017</v>
          </cell>
          <cell r="V212">
            <v>0.78534313725490135</v>
          </cell>
          <cell r="W212">
            <v>2.0581229782190468E-2</v>
          </cell>
          <cell r="X212">
            <v>8314.1520489449285</v>
          </cell>
          <cell r="Y212">
            <v>0.91674999999999995</v>
          </cell>
          <cell r="Z212">
            <v>2.4024966295336854E-2</v>
          </cell>
          <cell r="AA212">
            <v>8006.4936080852131</v>
          </cell>
          <cell r="AB212">
            <v>0.892625</v>
          </cell>
          <cell r="AC212">
            <v>2.3392730340196413E-2</v>
          </cell>
          <cell r="AD212">
            <v>8035.4761130990701</v>
          </cell>
          <cell r="AE212">
            <v>0.87875000000000003</v>
          </cell>
          <cell r="AF212">
            <v>2.3029112770141545E-2</v>
          </cell>
          <cell r="AG212">
            <v>8078.793941118387</v>
          </cell>
          <cell r="AH212">
            <v>0.77833872549019534</v>
          </cell>
          <cell r="AI212">
            <v>2.0397667462511468E-2</v>
          </cell>
          <cell r="AJ212">
            <v>8341.1448094977331</v>
          </cell>
          <cell r="AK212">
            <v>0.75785612745097974</v>
          </cell>
          <cell r="AL212">
            <v>1.9860886739813798E-2</v>
          </cell>
          <cell r="AM212">
            <v>8366.3603145483012</v>
          </cell>
          <cell r="AN212">
            <v>0.74607598039215628</v>
          </cell>
          <cell r="AO212">
            <v>1.9552168293080943E-2</v>
          </cell>
          <cell r="AP212">
            <v>8402.0746751939405</v>
          </cell>
          <cell r="AQ212">
            <v>0.84799374999999999</v>
          </cell>
          <cell r="AR212">
            <v>2.2223093823186591E-2</v>
          </cell>
          <cell r="AS212">
            <v>8137.7661708163751</v>
          </cell>
          <cell r="AT212">
            <v>0.71996332107843075</v>
          </cell>
          <cell r="AU212">
            <v>1.8867842402823111E-2</v>
          </cell>
          <cell r="AV212">
            <v>8451.6986641995518</v>
          </cell>
        </row>
        <row r="213">
          <cell r="B213">
            <v>77</v>
          </cell>
          <cell r="C213">
            <v>2.984063229534405E-2</v>
          </cell>
          <cell r="D213">
            <v>0.85245098039215617</v>
          </cell>
          <cell r="E213">
            <v>2.5437676255687873E-2</v>
          </cell>
          <cell r="F213">
            <v>8012.0665712102027</v>
          </cell>
          <cell r="G213">
            <v>0.96499999999999997</v>
          </cell>
          <cell r="H213">
            <v>2.8796210165007007E-2</v>
          </cell>
          <cell r="I213">
            <v>7697.9422561792016</v>
          </cell>
          <cell r="J213">
            <v>0.95</v>
          </cell>
          <cell r="K213">
            <v>2.8348600680576846E-2</v>
          </cell>
          <cell r="L213">
            <v>7745.9659742399399</v>
          </cell>
          <cell r="M213">
            <v>0.92500000000000004</v>
          </cell>
          <cell r="N213">
            <v>2.7602584873193246E-2</v>
          </cell>
          <cell r="O213">
            <v>7780.2635398388093</v>
          </cell>
          <cell r="P213">
            <v>0.8226151960784307</v>
          </cell>
          <cell r="Q213">
            <v>2.4547357586738799E-2</v>
          </cell>
          <cell r="R213">
            <v>8072.9353695935442</v>
          </cell>
          <cell r="S213">
            <v>0.80982843137254834</v>
          </cell>
          <cell r="T213">
            <v>2.416579244290348E-2</v>
          </cell>
          <cell r="U213">
            <v>8112.9840601051555</v>
          </cell>
          <cell r="V213">
            <v>0.78851715686274448</v>
          </cell>
          <cell r="W213">
            <v>2.3529850536511285E-2</v>
          </cell>
          <cell r="X213">
            <v>8143.0365751815234</v>
          </cell>
          <cell r="Y213">
            <v>0.91674999999999995</v>
          </cell>
          <cell r="Z213">
            <v>2.7356399656756656E-2</v>
          </cell>
          <cell r="AA213">
            <v>7814.1378690071351</v>
          </cell>
          <cell r="AB213">
            <v>0.892625</v>
          </cell>
          <cell r="AC213">
            <v>2.6636494402631484E-2</v>
          </cell>
          <cell r="AD213">
            <v>7847.504387230254</v>
          </cell>
          <cell r="AE213">
            <v>0.87875000000000003</v>
          </cell>
          <cell r="AF213">
            <v>2.6222455629533584E-2</v>
          </cell>
          <cell r="AG213">
            <v>7892.7464844016358</v>
          </cell>
          <cell r="AH213">
            <v>0.78148443627450914</v>
          </cell>
          <cell r="AI213">
            <v>2.3319989707401855E-2</v>
          </cell>
          <cell r="AJ213">
            <v>8171.0049114169451</v>
          </cell>
          <cell r="AK213">
            <v>0.76091905637254842</v>
          </cell>
          <cell r="AL213">
            <v>2.2706305767733387E-2</v>
          </cell>
          <cell r="AM213">
            <v>8200.1969799165854</v>
          </cell>
          <cell r="AN213">
            <v>0.74909129901960725</v>
          </cell>
          <cell r="AO213">
            <v>2.2353358009685718E-2</v>
          </cell>
          <cell r="AP213">
            <v>8237.7958971335156</v>
          </cell>
          <cell r="AQ213">
            <v>0.84799374999999999</v>
          </cell>
          <cell r="AR213">
            <v>2.5304669682499909E-2</v>
          </cell>
          <cell r="AS213">
            <v>7956.9198296911691</v>
          </cell>
          <cell r="AT213">
            <v>0.72287310355392098</v>
          </cell>
          <cell r="AU213">
            <v>2.1570990479346717E-2</v>
          </cell>
          <cell r="AV213">
            <v>8292.233345767283</v>
          </cell>
        </row>
        <row r="214">
          <cell r="B214">
            <v>78</v>
          </cell>
          <cell r="C214">
            <v>3.3938067211898543E-2</v>
          </cell>
          <cell r="D214">
            <v>0.85588235294117576</v>
          </cell>
          <cell r="E214">
            <v>2.9046992819595493E-2</v>
          </cell>
          <cell r="F214">
            <v>7808.2582156327389</v>
          </cell>
          <cell r="G214">
            <v>0.96499999999999997</v>
          </cell>
          <cell r="H214">
            <v>3.2750234859482093E-2</v>
          </cell>
          <cell r="I214">
            <v>7476.2706931321773</v>
          </cell>
          <cell r="J214">
            <v>0.95</v>
          </cell>
          <cell r="K214">
            <v>3.2241163851303614E-2</v>
          </cell>
          <cell r="L214">
            <v>7526.3786779508764</v>
          </cell>
          <cell r="M214">
            <v>0.92500000000000004</v>
          </cell>
          <cell r="N214">
            <v>3.1392712171006157E-2</v>
          </cell>
          <cell r="O214">
            <v>7565.5081551445974</v>
          </cell>
          <cell r="P214">
            <v>0.82592647058823454</v>
          </cell>
          <cell r="Q214">
            <v>2.803034807090965E-2</v>
          </cell>
          <cell r="R214">
            <v>7874.7661383015002</v>
          </cell>
          <cell r="S214">
            <v>0.81308823529411689</v>
          </cell>
          <cell r="T214">
            <v>2.7594643178615715E-2</v>
          </cell>
          <cell r="U214">
            <v>7916.9273712160693</v>
          </cell>
          <cell r="V214">
            <v>0.79169117647058762</v>
          </cell>
          <cell r="W214">
            <v>2.6868468358125834E-2</v>
          </cell>
          <cell r="X214">
            <v>7951.4321416541579</v>
          </cell>
          <cell r="Y214">
            <v>0.91674999999999995</v>
          </cell>
          <cell r="Z214">
            <v>3.1112723116507989E-2</v>
          </cell>
          <cell r="AA214">
            <v>7600.371190489579</v>
          </cell>
          <cell r="AB214">
            <v>0.892625</v>
          </cell>
          <cell r="AC214">
            <v>3.0293967245020936E-2</v>
          </cell>
          <cell r="AD214">
            <v>7638.474380545169</v>
          </cell>
          <cell r="AE214">
            <v>0.87875000000000003</v>
          </cell>
          <cell r="AF214">
            <v>2.9823076562455846E-2</v>
          </cell>
          <cell r="AG214">
            <v>7685.7792899192564</v>
          </cell>
          <cell r="AH214">
            <v>0.78463014705882272</v>
          </cell>
          <cell r="AI214">
            <v>2.6628830667364163E-2</v>
          </cell>
          <cell r="AJ214">
            <v>7980.4571609835712</v>
          </cell>
          <cell r="AK214">
            <v>0.76398198529411698</v>
          </cell>
          <cell r="AL214">
            <v>2.5928071965591427E-2</v>
          </cell>
          <cell r="AM214">
            <v>8014.0007999349555</v>
          </cell>
          <cell r="AN214">
            <v>0.75210661764705811</v>
          </cell>
          <cell r="AO214">
            <v>2.5525044940219538E-2</v>
          </cell>
          <cell r="AP214">
            <v>8053.6534962341702</v>
          </cell>
          <cell r="AQ214">
            <v>0.84799374999999999</v>
          </cell>
          <cell r="AR214">
            <v>2.8779268882769889E-2</v>
          </cell>
          <cell r="AS214">
            <v>7755.5726017107008</v>
          </cell>
          <cell r="AT214">
            <v>0.7257828860294111</v>
          </cell>
          <cell r="AU214">
            <v>2.4631668367311853E-2</v>
          </cell>
          <cell r="AV214">
            <v>8113.3616592132157</v>
          </cell>
        </row>
        <row r="215">
          <cell r="B215">
            <v>79</v>
          </cell>
          <cell r="C215">
            <v>3.8536699326008984E-2</v>
          </cell>
          <cell r="D215">
            <v>0.85931372549019536</v>
          </cell>
          <cell r="E215">
            <v>3.3115114665928279E-2</v>
          </cell>
          <cell r="F215">
            <v>7581.4517953097074</v>
          </cell>
          <cell r="G215">
            <v>0.96499999999999997</v>
          </cell>
          <cell r="H215">
            <v>3.7187914849598672E-2</v>
          </cell>
          <cell r="I215">
            <v>7231.4210720590354</v>
          </cell>
          <cell r="J215">
            <v>0.95</v>
          </cell>
          <cell r="K215">
            <v>3.6609864359708533E-2</v>
          </cell>
          <cell r="L215">
            <v>7283.7194697881041</v>
          </cell>
          <cell r="M215">
            <v>0.92500000000000004</v>
          </cell>
          <cell r="N215">
            <v>3.564644687655831E-2</v>
          </cell>
          <cell r="O215">
            <v>7328.0063352027437</v>
          </cell>
          <cell r="P215">
            <v>0.82923774509803849</v>
          </cell>
          <cell r="Q215">
            <v>3.1956085652620793E-2</v>
          </cell>
          <cell r="R215">
            <v>7654.0337024678956</v>
          </cell>
          <cell r="S215">
            <v>0.81634803921568555</v>
          </cell>
          <cell r="T215">
            <v>3.1459358932631867E-2</v>
          </cell>
          <cell r="U215">
            <v>7698.4625853363459</v>
          </cell>
          <cell r="V215">
            <v>0.79486519607843076</v>
          </cell>
          <cell r="W215">
            <v>3.0631481065983662E-2</v>
          </cell>
          <cell r="X215">
            <v>7737.7893387543381</v>
          </cell>
          <cell r="Y215">
            <v>0.91674999999999995</v>
          </cell>
          <cell r="Z215">
            <v>3.5328519107118733E-2</v>
          </cell>
          <cell r="AA215">
            <v>7363.9029460571919</v>
          </cell>
          <cell r="AB215">
            <v>0.892625</v>
          </cell>
          <cell r="AC215">
            <v>3.4398821235878771E-2</v>
          </cell>
          <cell r="AD215">
            <v>7407.0746878590016</v>
          </cell>
          <cell r="AE215">
            <v>0.87875000000000003</v>
          </cell>
          <cell r="AF215">
            <v>3.3864124532730397E-2</v>
          </cell>
          <cell r="AG215">
            <v>7456.5657057138569</v>
          </cell>
          <cell r="AH215">
            <v>0.78777585784313653</v>
          </cell>
          <cell r="AI215">
            <v>3.0358281369989748E-2</v>
          </cell>
          <cell r="AJ215">
            <v>7767.9469185955859</v>
          </cell>
          <cell r="AK215">
            <v>0.76704491421568566</v>
          </cell>
          <cell r="AL215">
            <v>2.9559379228674233E-2</v>
          </cell>
          <cell r="AM215">
            <v>7806.213210461935</v>
          </cell>
          <cell r="AN215">
            <v>0.75512193627450919</v>
          </cell>
          <cell r="AO215">
            <v>2.9099907012684476E-2</v>
          </cell>
          <cell r="AP215">
            <v>7848.0836288098362</v>
          </cell>
          <cell r="AQ215">
            <v>0.84799374999999999</v>
          </cell>
          <cell r="AR215">
            <v>3.267888017408483E-2</v>
          </cell>
          <cell r="AS215">
            <v>7532.3728924662246</v>
          </cell>
          <cell r="AT215">
            <v>0.72869266850490133</v>
          </cell>
          <cell r="AU215">
            <v>2.8081410267240519E-2</v>
          </cell>
          <cell r="AV215">
            <v>7913.5160254794127</v>
          </cell>
        </row>
        <row r="216">
          <cell r="B216">
            <v>80</v>
          </cell>
          <cell r="C216">
            <v>4.3604153670877346E-2</v>
          </cell>
          <cell r="D216">
            <v>0.86274509803921495</v>
          </cell>
          <cell r="E216">
            <v>3.7619269833698073E-2</v>
          </cell>
          <cell r="F216">
            <v>7330.3911497738181</v>
          </cell>
          <cell r="G216">
            <v>0.96499999999999997</v>
          </cell>
          <cell r="H216">
            <v>4.2078008292396635E-2</v>
          </cell>
          <cell r="I216">
            <v>6962.4996009897104</v>
          </cell>
          <cell r="J216">
            <v>0.95</v>
          </cell>
          <cell r="K216">
            <v>4.1423945987333476E-2</v>
          </cell>
          <cell r="L216">
            <v>7017.0634879649933</v>
          </cell>
          <cell r="M216">
            <v>0.92500000000000004</v>
          </cell>
          <cell r="N216">
            <v>4.0333842145561551E-2</v>
          </cell>
          <cell r="O216">
            <v>7066.7889466638562</v>
          </cell>
          <cell r="P216">
            <v>0.83254901960784244</v>
          </cell>
          <cell r="Q216">
            <v>3.630259538951864E-2</v>
          </cell>
          <cell r="R216">
            <v>7409.4407458837859</v>
          </cell>
          <cell r="S216">
            <v>0.81960784313725421</v>
          </cell>
          <cell r="T216">
            <v>3.5738306342013165E-2</v>
          </cell>
          <cell r="U216">
            <v>7456.273887634813</v>
          </cell>
          <cell r="V216">
            <v>0.7980392156862739</v>
          </cell>
          <cell r="W216">
            <v>3.4797824596170715E-2</v>
          </cell>
          <cell r="X216">
            <v>7500.7693911317147</v>
          </cell>
          <cell r="Y216">
            <v>0.91674999999999995</v>
          </cell>
          <cell r="Z216">
            <v>3.9974107877776804E-2</v>
          </cell>
          <cell r="AA216">
            <v>7103.7471601244424</v>
          </cell>
          <cell r="AB216">
            <v>0.892625</v>
          </cell>
          <cell r="AC216">
            <v>3.8922157670466889E-2</v>
          </cell>
          <cell r="AD216">
            <v>7152.2800497905373</v>
          </cell>
          <cell r="AE216">
            <v>0.87875000000000003</v>
          </cell>
          <cell r="AF216">
            <v>3.8317150038283468E-2</v>
          </cell>
          <cell r="AG216">
            <v>7204.0556360690762</v>
          </cell>
          <cell r="AH216">
            <v>0.79092156862745033</v>
          </cell>
          <cell r="AI216">
            <v>3.4487465620042707E-2</v>
          </cell>
          <cell r="AJ216">
            <v>7532.1254003737158</v>
          </cell>
          <cell r="AK216">
            <v>0.77010784313725433</v>
          </cell>
          <cell r="AL216">
            <v>3.3579900735304744E-2</v>
          </cell>
          <cell r="AM216">
            <v>7575.4663938340036</v>
          </cell>
          <cell r="AN216">
            <v>0.75813725490196016</v>
          </cell>
          <cell r="AO216">
            <v>3.3057933366362181E-2</v>
          </cell>
          <cell r="AP216">
            <v>7619.7051249836986</v>
          </cell>
          <cell r="AQ216">
            <v>0.84799374999999999</v>
          </cell>
          <cell r="AR216">
            <v>3.6976049786943549E-2</v>
          </cell>
          <cell r="AS216">
            <v>7286.2233812867962</v>
          </cell>
          <cell r="AT216">
            <v>0.73160245098039156</v>
          </cell>
          <cell r="AU216">
            <v>3.1900905698539504E-2</v>
          </cell>
          <cell r="AV216">
            <v>7691.2933353115423</v>
          </cell>
        </row>
        <row r="217">
          <cell r="B217">
            <v>81</v>
          </cell>
          <cell r="C217">
            <v>4.9223984886429074E-2</v>
          </cell>
          <cell r="D217">
            <v>0.86617647058823455</v>
          </cell>
          <cell r="E217">
            <v>4.2636657497215735E-2</v>
          </cell>
          <cell r="F217">
            <v>7054.6271871239242</v>
          </cell>
          <cell r="G217">
            <v>0.96499999999999997</v>
          </cell>
          <cell r="H217">
            <v>4.7501145415404053E-2</v>
          </cell>
          <cell r="I217">
            <v>6669.531485043457</v>
          </cell>
          <cell r="J217">
            <v>0.95</v>
          </cell>
          <cell r="K217">
            <v>4.6762785642107618E-2</v>
          </cell>
          <cell r="L217">
            <v>6726.3890290498421</v>
          </cell>
          <cell r="M217">
            <v>0.92500000000000004</v>
          </cell>
          <cell r="N217">
            <v>4.5532186019946894E-2</v>
          </cell>
          <cell r="O217">
            <v>6781.7581968131171</v>
          </cell>
          <cell r="P217">
            <v>0.83586029411764629</v>
          </cell>
          <cell r="Q217">
            <v>4.114437448481318E-2</v>
          </cell>
          <cell r="R217">
            <v>7140.4588164233537</v>
          </cell>
          <cell r="S217">
            <v>0.82286764705882276</v>
          </cell>
          <cell r="T217">
            <v>4.0504824622354947E-2</v>
          </cell>
          <cell r="U217">
            <v>7189.7992872685672</v>
          </cell>
          <cell r="V217">
            <v>0.80121323529411703</v>
          </cell>
          <cell r="W217">
            <v>3.9438908184924557E-2</v>
          </cell>
          <cell r="X217">
            <v>7239.7589335227867</v>
          </cell>
          <cell r="Y217">
            <v>0.91674999999999995</v>
          </cell>
          <cell r="Z217">
            <v>4.5126088144633848E-2</v>
          </cell>
          <cell r="AA217">
            <v>6819.7812048091773</v>
          </cell>
          <cell r="AB217">
            <v>0.892625</v>
          </cell>
          <cell r="AC217">
            <v>4.3938559509248749E-2</v>
          </cell>
          <cell r="AD217">
            <v>6873.897877989255</v>
          </cell>
          <cell r="AE217">
            <v>0.87875000000000003</v>
          </cell>
          <cell r="AF217">
            <v>4.325557671894955E-2</v>
          </cell>
          <cell r="AG217">
            <v>6928.0167553776755</v>
          </cell>
          <cell r="AH217">
            <v>0.79406727941176392</v>
          </cell>
          <cell r="AI217">
            <v>3.908715576057252E-2</v>
          </cell>
          <cell r="AJ217">
            <v>7272.3614845824768</v>
          </cell>
          <cell r="AK217">
            <v>0.7731707720588229</v>
          </cell>
          <cell r="AL217">
            <v>3.80585463984522E-2</v>
          </cell>
          <cell r="AM217">
            <v>7321.0829843054207</v>
          </cell>
          <cell r="AN217">
            <v>0.76115257352941113</v>
          </cell>
          <cell r="AO217">
            <v>3.7466962775678327E-2</v>
          </cell>
          <cell r="AP217">
            <v>7367.8134206906589</v>
          </cell>
          <cell r="AQ217">
            <v>0.84799374999999999</v>
          </cell>
          <cell r="AR217">
            <v>4.1741631533786315E-2</v>
          </cell>
          <cell r="AS217">
            <v>7016.8076227815436</v>
          </cell>
          <cell r="AT217">
            <v>0.73451223345588168</v>
          </cell>
          <cell r="AU217">
            <v>3.6155619078529586E-2</v>
          </cell>
          <cell r="AV217">
            <v>7445.9341119219634</v>
          </cell>
        </row>
        <row r="218">
          <cell r="B218">
            <v>82</v>
          </cell>
          <cell r="C218">
            <v>5.5592266625080093E-2</v>
          </cell>
          <cell r="D218">
            <v>0.86960784313725414</v>
          </cell>
          <cell r="E218">
            <v>4.8343471074947061E-2</v>
          </cell>
          <cell r="F218">
            <v>6753.8414639759758</v>
          </cell>
          <cell r="G218">
            <v>0.96499999999999997</v>
          </cell>
          <cell r="H218">
            <v>5.364653729320229E-2</v>
          </cell>
          <cell r="I218">
            <v>6352.721100119792</v>
          </cell>
          <cell r="J218">
            <v>0.95</v>
          </cell>
          <cell r="K218">
            <v>5.2812653293826083E-2</v>
          </cell>
          <cell r="L218">
            <v>6411.8443407389605</v>
          </cell>
          <cell r="M218">
            <v>0.92500000000000004</v>
          </cell>
          <cell r="N218">
            <v>5.1422846628199091E-2</v>
          </cell>
          <cell r="O218">
            <v>6472.9699210535227</v>
          </cell>
          <cell r="P218">
            <v>0.83917156862745024</v>
          </cell>
          <cell r="Q218">
            <v>4.6651449587323909E-2</v>
          </cell>
          <cell r="R218">
            <v>6846.6691048870453</v>
          </cell>
          <cell r="S218">
            <v>0.82612745098039142</v>
          </cell>
          <cell r="T218">
            <v>4.5926297521199706E-2</v>
          </cell>
          <cell r="U218">
            <v>6898.5777280678212</v>
          </cell>
          <cell r="V218">
            <v>0.80438725490196017</v>
          </cell>
          <cell r="W218">
            <v>4.4717710744326032E-2</v>
          </cell>
          <cell r="X218">
            <v>6954.230745662594</v>
          </cell>
          <cell r="Y218">
            <v>0.91674999999999995</v>
          </cell>
          <cell r="Z218">
            <v>5.096421042854217E-2</v>
          </cell>
          <cell r="AA218">
            <v>6512.0311570338417</v>
          </cell>
          <cell r="AB218">
            <v>0.892625</v>
          </cell>
          <cell r="AC218">
            <v>4.9623046996212117E-2</v>
          </cell>
          <cell r="AD218">
            <v>6571.8687070167252</v>
          </cell>
          <cell r="AE218">
            <v>0.87875000000000003</v>
          </cell>
          <cell r="AF218">
            <v>4.8851704296789131E-2</v>
          </cell>
          <cell r="AG218">
            <v>6628.3413951052689</v>
          </cell>
          <cell r="AH218">
            <v>0.79721299019607772</v>
          </cell>
          <cell r="AI218">
            <v>4.4318877107957712E-2</v>
          </cell>
          <cell r="AJ218">
            <v>6988.105558487413</v>
          </cell>
          <cell r="AK218">
            <v>0.77623370098039146</v>
          </cell>
          <cell r="AL218">
            <v>4.3152590868274616E-2</v>
          </cell>
          <cell r="AM218">
            <v>7042.4532078603143</v>
          </cell>
          <cell r="AN218">
            <v>0.76416789215686209</v>
          </cell>
          <cell r="AO218">
            <v>4.2481825207109726E-2</v>
          </cell>
          <cell r="AP218">
            <v>7091.7638295194993</v>
          </cell>
          <cell r="AQ218">
            <v>0.84799374999999999</v>
          </cell>
          <cell r="AR218">
            <v>4.7141894646401512E-2</v>
          </cell>
          <cell r="AS218">
            <v>6723.9146244479334</v>
          </cell>
          <cell r="AT218">
            <v>0.73742201593137191</v>
          </cell>
          <cell r="AU218">
            <v>4.0994961324860885E-2</v>
          </cell>
          <cell r="AV218">
            <v>7176.7217544874829</v>
          </cell>
        </row>
        <row r="219">
          <cell r="B219">
            <v>83</v>
          </cell>
          <cell r="C219">
            <v>6.280017017697119E-2</v>
          </cell>
          <cell r="D219">
            <v>0.87303921568627374</v>
          </cell>
          <cell r="E219">
            <v>5.4827011316267445E-2</v>
          </cell>
          <cell r="F219">
            <v>6427.3373245174753</v>
          </cell>
          <cell r="G219">
            <v>0.96499999999999997</v>
          </cell>
          <cell r="H219">
            <v>6.0602164220777195E-2</v>
          </cell>
          <cell r="I219">
            <v>6011.9196107089028</v>
          </cell>
          <cell r="J219">
            <v>0.95</v>
          </cell>
          <cell r="K219">
            <v>5.966016166812263E-2</v>
          </cell>
          <cell r="L219">
            <v>6073.2178285975324</v>
          </cell>
          <cell r="M219">
            <v>0.92500000000000004</v>
          </cell>
          <cell r="N219">
            <v>5.8090157413698357E-2</v>
          </cell>
          <cell r="O219">
            <v>6140.1113815742419</v>
          </cell>
          <cell r="P219">
            <v>0.84248284313725408</v>
          </cell>
          <cell r="Q219">
            <v>5.2908065920198082E-2</v>
          </cell>
          <cell r="R219">
            <v>6527.2620662993195</v>
          </cell>
          <cell r="S219">
            <v>0.82938725490195997</v>
          </cell>
          <cell r="T219">
            <v>5.2085660750454066E-2</v>
          </cell>
          <cell r="U219">
            <v>6581.7515948554565</v>
          </cell>
          <cell r="V219">
            <v>0.8075612745098032</v>
          </cell>
          <cell r="W219">
            <v>5.0714985467547387E-2</v>
          </cell>
          <cell r="X219">
            <v>6643.2534667287555</v>
          </cell>
          <cell r="Y219">
            <v>0.91674999999999995</v>
          </cell>
          <cell r="Z219">
            <v>5.7572056009738339E-2</v>
          </cell>
          <cell r="AA219">
            <v>6180.1506308295466</v>
          </cell>
          <cell r="AB219">
            <v>0.892625</v>
          </cell>
          <cell r="AC219">
            <v>5.605700190421891E-2</v>
          </cell>
          <cell r="AD219">
            <v>6245.752557315499</v>
          </cell>
          <cell r="AE219">
            <v>0.87875000000000003</v>
          </cell>
          <cell r="AF219">
            <v>5.5185649543013436E-2</v>
          </cell>
          <cell r="AG219">
            <v>6304.5356212934203</v>
          </cell>
          <cell r="AH219">
            <v>0.8003587009803913</v>
          </cell>
          <cell r="AI219">
            <v>5.0262662624188173E-2</v>
          </cell>
          <cell r="AJ219">
            <v>6678.4005670233737</v>
          </cell>
          <cell r="AK219">
            <v>0.77929662990196003</v>
          </cell>
          <cell r="AL219">
            <v>4.8939960976183222E-2</v>
          </cell>
          <cell r="AM219">
            <v>6738.5531058725501</v>
          </cell>
          <cell r="AN219">
            <v>0.76718321078431306</v>
          </cell>
          <cell r="AO219">
            <v>4.8179236194170021E-2</v>
          </cell>
          <cell r="AP219">
            <v>6790.4927581037482</v>
          </cell>
          <cell r="AQ219">
            <v>0.84799374999999999</v>
          </cell>
          <cell r="AR219">
            <v>5.3254151809007964E-2</v>
          </cell>
          <cell r="AS219">
            <v>6406.9365496108103</v>
          </cell>
          <cell r="AT219">
            <v>0.74033179840686203</v>
          </cell>
          <cell r="AU219">
            <v>4.6492962927374065E-2</v>
          </cell>
          <cell r="AV219">
            <v>6882.5123237229809</v>
          </cell>
        </row>
        <row r="220">
          <cell r="B220">
            <v>84</v>
          </cell>
          <cell r="C220">
            <v>7.0986319346716023E-2</v>
          </cell>
          <cell r="D220">
            <v>0.87647058823529334</v>
          </cell>
          <cell r="E220">
            <v>6.2217421074474574E-2</v>
          </cell>
          <cell r="F220">
            <v>6074.9456282926876</v>
          </cell>
          <cell r="G220">
            <v>0.96499999999999997</v>
          </cell>
          <cell r="H220">
            <v>6.8501798169580963E-2</v>
          </cell>
          <cell r="I220">
            <v>5647.5842711786108</v>
          </cell>
          <cell r="J220">
            <v>0.95</v>
          </cell>
          <cell r="K220">
            <v>6.7437003379380217E-2</v>
          </cell>
          <cell r="L220">
            <v>5710.8886710976794</v>
          </cell>
          <cell r="M220">
            <v>0.92500000000000004</v>
          </cell>
          <cell r="N220">
            <v>6.5662345395712321E-2</v>
          </cell>
          <cell r="O220">
            <v>5783.4313448809535</v>
          </cell>
          <cell r="P220">
            <v>0.84579411764705803</v>
          </cell>
          <cell r="Q220">
            <v>6.0039811336867963E-2</v>
          </cell>
          <cell r="R220">
            <v>6181.9172546171467</v>
          </cell>
          <cell r="S220">
            <v>0.83264705882352863</v>
          </cell>
          <cell r="T220">
            <v>5.9106550020750846E-2</v>
          </cell>
          <cell r="U220">
            <v>6238.9367141420553</v>
          </cell>
          <cell r="V220">
            <v>0.81073529411764633</v>
          </cell>
          <cell r="W220">
            <v>5.7551114493888986E-2</v>
          </cell>
          <cell r="X220">
            <v>6306.3409637063733</v>
          </cell>
          <cell r="Y220">
            <v>0.91674999999999995</v>
          </cell>
          <cell r="Z220">
            <v>6.5076708261101915E-2</v>
          </cell>
          <cell r="AA220">
            <v>5824.3466525628082</v>
          </cell>
          <cell r="AB220">
            <v>0.892625</v>
          </cell>
          <cell r="AC220">
            <v>6.3364163306862384E-2</v>
          </cell>
          <cell r="AD220">
            <v>5895.634394316784</v>
          </cell>
          <cell r="AE220">
            <v>0.87875000000000003</v>
          </cell>
          <cell r="AF220">
            <v>6.2379228125926708E-2</v>
          </cell>
          <cell r="AG220">
            <v>5956.6157279652771</v>
          </cell>
          <cell r="AH220">
            <v>0.80350441176470511</v>
          </cell>
          <cell r="AI220">
            <v>5.7037820770024561E-2</v>
          </cell>
          <cell r="AJ220">
            <v>6342.7263724538907</v>
          </cell>
          <cell r="AK220">
            <v>0.7823595588235287</v>
          </cell>
          <cell r="AL220">
            <v>5.5536825486602867E-2</v>
          </cell>
          <cell r="AM220">
            <v>6408.7685798352095</v>
          </cell>
          <cell r="AN220">
            <v>0.77019852941176403</v>
          </cell>
          <cell r="AO220">
            <v>5.4673558769194538E-2</v>
          </cell>
          <cell r="AP220">
            <v>6463.3320036362666</v>
          </cell>
          <cell r="AQ220">
            <v>0.84799374999999999</v>
          </cell>
          <cell r="AR220">
            <v>6.0195955141519271E-2</v>
          </cell>
          <cell r="AS220">
            <v>6065.7405779671544</v>
          </cell>
          <cell r="AT220">
            <v>0.74324158088235226</v>
          </cell>
          <cell r="AU220">
            <v>5.2759984212272723E-2</v>
          </cell>
          <cell r="AV220">
            <v>6562.5239334089338</v>
          </cell>
        </row>
        <row r="221">
          <cell r="B221">
            <v>85</v>
          </cell>
          <cell r="C221">
            <v>7.9915207191634127E-2</v>
          </cell>
          <cell r="D221">
            <v>0.87990196078431293</v>
          </cell>
          <cell r="E221">
            <v>7.0317547504403499E-2</v>
          </cell>
          <cell r="F221">
            <v>5696.9781781326628</v>
          </cell>
          <cell r="G221">
            <v>0.96499999999999997</v>
          </cell>
          <cell r="H221">
            <v>7.7118174939926926E-2</v>
          </cell>
          <cell r="I221">
            <v>5260.7145932886333</v>
          </cell>
          <cell r="J221">
            <v>0.95</v>
          </cell>
          <cell r="K221">
            <v>7.5919446832052415E-2</v>
          </cell>
          <cell r="L221">
            <v>5325.7634524856012</v>
          </cell>
          <cell r="M221">
            <v>0.92500000000000004</v>
          </cell>
          <cell r="N221">
            <v>7.3921566652261572E-2</v>
          </cell>
          <cell r="O221">
            <v>5403.6776783409914</v>
          </cell>
          <cell r="P221">
            <v>0.84910539215686198</v>
          </cell>
          <cell r="Q221">
            <v>6.7856433341749373E-2</v>
          </cell>
          <cell r="R221">
            <v>5810.756108949804</v>
          </cell>
          <cell r="S221">
            <v>0.83590686274509729</v>
          </cell>
          <cell r="T221">
            <v>6.6801670129183324E-2</v>
          </cell>
          <cell r="U221">
            <v>5870.1746891713192</v>
          </cell>
          <cell r="V221">
            <v>0.81390931372548947</v>
          </cell>
          <cell r="W221">
            <v>6.504373144157323E-2</v>
          </cell>
          <cell r="X221">
            <v>5943.4040128666056</v>
          </cell>
          <cell r="Y221">
            <v>0.91674999999999995</v>
          </cell>
          <cell r="Z221">
            <v>7.3262266192930581E-2</v>
          </cell>
          <cell r="AA221">
            <v>5445.3173446424526</v>
          </cell>
          <cell r="AB221">
            <v>0.892625</v>
          </cell>
          <cell r="AC221">
            <v>7.1334311819432408E-2</v>
          </cell>
          <cell r="AD221">
            <v>5522.0624537577405</v>
          </cell>
          <cell r="AE221">
            <v>0.87875000000000003</v>
          </cell>
          <cell r="AF221">
            <v>7.0225488319648491E-2</v>
          </cell>
          <cell r="AG221">
            <v>5585.0466366120481</v>
          </cell>
          <cell r="AH221">
            <v>0.8066501225490188</v>
          </cell>
          <cell r="AI221">
            <v>6.44636116746619E-2</v>
          </cell>
          <cell r="AJ221">
            <v>5980.9510824285571</v>
          </cell>
          <cell r="AK221">
            <v>0.78542248774509738</v>
          </cell>
          <cell r="AL221">
            <v>6.276720084111817E-2</v>
          </cell>
          <cell r="AM221">
            <v>6052.8459176328779</v>
          </cell>
          <cell r="AN221">
            <v>0.773213848039215</v>
          </cell>
          <cell r="AO221">
            <v>6.179154486949457E-2</v>
          </cell>
          <cell r="AP221">
            <v>6109.9586414906435</v>
          </cell>
          <cell r="AQ221">
            <v>0.84799374999999999</v>
          </cell>
          <cell r="AR221">
            <v>6.7767596228460791E-2</v>
          </cell>
          <cell r="AS221">
            <v>5700.6075302357503</v>
          </cell>
          <cell r="AT221">
            <v>0.74615136335784238</v>
          </cell>
          <cell r="AU221">
            <v>5.9628840799062256E-2</v>
          </cell>
          <cell r="AV221">
            <v>6216.2852742896166</v>
          </cell>
        </row>
        <row r="222">
          <cell r="B222">
            <v>86</v>
          </cell>
          <cell r="C222">
            <v>8.9353399172099668E-2</v>
          </cell>
          <cell r="D222">
            <v>0.88333333333333253</v>
          </cell>
          <cell r="E222">
            <v>7.892883593535463E-2</v>
          </cell>
          <cell r="F222">
            <v>5296.3806444602687</v>
          </cell>
          <cell r="G222">
            <v>0.96499999999999997</v>
          </cell>
          <cell r="H222">
            <v>8.6226030201076179E-2</v>
          </cell>
          <cell r="I222">
            <v>4855.0178849743743</v>
          </cell>
          <cell r="J222">
            <v>0.95</v>
          </cell>
          <cell r="K222">
            <v>8.4885729213494687E-2</v>
          </cell>
          <cell r="L222">
            <v>4921.4344372145324</v>
          </cell>
          <cell r="M222">
            <v>0.92500000000000004</v>
          </cell>
          <cell r="N222">
            <v>8.2651894234192197E-2</v>
          </cell>
          <cell r="O222">
            <v>5004.2293586741698</v>
          </cell>
          <cell r="P222">
            <v>0.85241666666666582</v>
          </cell>
          <cell r="Q222">
            <v>7.6166326677617219E-2</v>
          </cell>
          <cell r="R222">
            <v>5416.4589243776882</v>
          </cell>
          <cell r="S222">
            <v>0.83916666666666584</v>
          </cell>
          <cell r="T222">
            <v>7.49823941385869E-2</v>
          </cell>
          <cell r="U222">
            <v>5478.0372159846156</v>
          </cell>
          <cell r="V222">
            <v>0.81708333333333261</v>
          </cell>
          <cell r="W222">
            <v>7.3009173240203035E-2</v>
          </cell>
          <cell r="X222">
            <v>5556.8228384049416</v>
          </cell>
          <cell r="Y222">
            <v>0.91674999999999995</v>
          </cell>
          <cell r="Z222">
            <v>8.191472869102237E-2</v>
          </cell>
          <cell r="AA222">
            <v>5046.3810558342757</v>
          </cell>
          <cell r="AB222">
            <v>0.892625</v>
          </cell>
          <cell r="AC222">
            <v>7.9759077935995459E-2</v>
          </cell>
          <cell r="AD222">
            <v>5128.1499287950055</v>
          </cell>
          <cell r="AE222">
            <v>0.87875000000000003</v>
          </cell>
          <cell r="AF222">
            <v>7.8519299522482586E-2</v>
          </cell>
          <cell r="AG222">
            <v>5192.8340092679564</v>
          </cell>
          <cell r="AH222">
            <v>0.80979583333333249</v>
          </cell>
          <cell r="AI222">
            <v>7.2358010343736345E-2</v>
          </cell>
          <cell r="AJ222">
            <v>5595.3973744057339</v>
          </cell>
          <cell r="AK222">
            <v>0.78848541666666594</v>
          </cell>
          <cell r="AL222">
            <v>7.0453852176795936E-2</v>
          </cell>
          <cell r="AM222">
            <v>5672.9257222604729</v>
          </cell>
          <cell r="AN222">
            <v>0.77622916666666597</v>
          </cell>
          <cell r="AO222">
            <v>6.9358714578192884E-2</v>
          </cell>
          <cell r="AP222">
            <v>5732.4148579442181</v>
          </cell>
          <cell r="AQ222">
            <v>0.84799374999999999</v>
          </cell>
          <cell r="AR222">
            <v>7.5771124039195697E-2</v>
          </cell>
          <cell r="AS222">
            <v>5314.2910608698112</v>
          </cell>
          <cell r="AT222">
            <v>0.74906114583333261</v>
          </cell>
          <cell r="AU222">
            <v>6.6931159567956131E-2</v>
          </cell>
          <cell r="AV222">
            <v>5845.6153893074461</v>
          </cell>
        </row>
        <row r="223">
          <cell r="B223">
            <v>87</v>
          </cell>
          <cell r="C223">
            <v>9.9740727580629338E-2</v>
          </cell>
          <cell r="D223">
            <v>0.88676470588235212</v>
          </cell>
          <cell r="E223">
            <v>8.844655695752858E-2</v>
          </cell>
          <cell r="F223">
            <v>4878.3434855224768</v>
          </cell>
          <cell r="G223">
            <v>0.96499999999999997</v>
          </cell>
          <cell r="H223">
            <v>9.6249802115307301E-2</v>
          </cell>
          <cell r="I223">
            <v>4436.3889661978083</v>
          </cell>
          <cell r="J223">
            <v>0.95</v>
          </cell>
          <cell r="K223">
            <v>9.4753691201597864E-2</v>
          </cell>
          <cell r="L223">
            <v>4503.6748862351724</v>
          </cell>
          <cell r="M223">
            <v>0.92500000000000004</v>
          </cell>
          <cell r="N223">
            <v>9.2260173012082142E-2</v>
          </cell>
          <cell r="O223">
            <v>4590.6203229973926</v>
          </cell>
          <cell r="P223">
            <v>0.85572794117646978</v>
          </cell>
          <cell r="Q223">
            <v>8.5350927464015083E-2</v>
          </cell>
          <cell r="R223">
            <v>5003.9071445076415</v>
          </cell>
          <cell r="S223">
            <v>0.8424264705882345</v>
          </cell>
          <cell r="T223">
            <v>8.4024229109652154E-2</v>
          </cell>
          <cell r="U223">
            <v>5067.2808703498104</v>
          </cell>
          <cell r="V223">
            <v>0.82025735294117574</v>
          </cell>
          <cell r="W223">
            <v>8.1813065185713935E-2</v>
          </cell>
          <cell r="X223">
            <v>5151.1237971307182</v>
          </cell>
          <cell r="Y223">
            <v>0.91674999999999995</v>
          </cell>
          <cell r="Z223">
            <v>9.1437312009541943E-2</v>
          </cell>
          <cell r="AA223">
            <v>4633.0081207740959</v>
          </cell>
          <cell r="AB223">
            <v>0.892625</v>
          </cell>
          <cell r="AC223">
            <v>8.9031066956659258E-2</v>
          </cell>
          <cell r="AD223">
            <v>4719.1334189567751</v>
          </cell>
          <cell r="AE223">
            <v>0.87875000000000003</v>
          </cell>
          <cell r="AF223">
            <v>8.7647164361478028E-2</v>
          </cell>
          <cell r="AG223">
            <v>4785.0963203237116</v>
          </cell>
          <cell r="AH223">
            <v>0.8129415441176463</v>
          </cell>
          <cell r="AI223">
            <v>8.1083381090814324E-2</v>
          </cell>
          <cell r="AJ223">
            <v>5190.5255533111686</v>
          </cell>
          <cell r="AK223">
            <v>0.79154834558823461</v>
          </cell>
          <cell r="AL223">
            <v>7.8949607904213959E-2</v>
          </cell>
          <cell r="AM223">
            <v>5273.2462520143908</v>
          </cell>
          <cell r="AN223">
            <v>0.77924448529411694</v>
          </cell>
          <cell r="AO223">
            <v>7.7722411926428245E-2</v>
          </cell>
          <cell r="AP223">
            <v>5334.821931968273</v>
          </cell>
          <cell r="AQ223">
            <v>0.84799374999999999</v>
          </cell>
          <cell r="AR223">
            <v>8.4579513608826304E-2</v>
          </cell>
          <cell r="AS223">
            <v>4911.6212537162555</v>
          </cell>
          <cell r="AT223">
            <v>0.75197092830882284</v>
          </cell>
          <cell r="AU223">
            <v>7.5002127509003258E-2</v>
          </cell>
          <cell r="AV223">
            <v>5454.3615729128096</v>
          </cell>
        </row>
        <row r="224">
          <cell r="B224">
            <v>88</v>
          </cell>
          <cell r="C224">
            <v>0.11106119534652255</v>
          </cell>
          <cell r="D224">
            <v>0.89019607843137172</v>
          </cell>
          <cell r="E224">
            <v>9.8866240563374883E-2</v>
          </cell>
          <cell r="F224">
            <v>4446.8708005718245</v>
          </cell>
          <cell r="G224">
            <v>0.96499999999999997</v>
          </cell>
          <cell r="H224">
            <v>0.10717405350939425</v>
          </cell>
          <cell r="I224">
            <v>4009.3874060947364</v>
          </cell>
          <cell r="J224">
            <v>0.95</v>
          </cell>
          <cell r="K224">
            <v>0.10550813557919642</v>
          </cell>
          <cell r="L224">
            <v>4076.9350667924537</v>
          </cell>
          <cell r="M224">
            <v>0.92500000000000004</v>
          </cell>
          <cell r="N224">
            <v>0.10273160569553336</v>
          </cell>
          <cell r="O224">
            <v>4167.0888977648729</v>
          </cell>
          <cell r="P224">
            <v>0.85903921568627373</v>
          </cell>
          <cell r="Q224">
            <v>9.5405922143656757E-2</v>
          </cell>
          <cell r="R224">
            <v>4576.8190287801026</v>
          </cell>
          <cell r="S224">
            <v>0.84568627450980305</v>
          </cell>
          <cell r="T224">
            <v>9.3922928535206132E-2</v>
          </cell>
          <cell r="U224">
            <v>4641.5065015365808</v>
          </cell>
          <cell r="V224">
            <v>0.82343137254901888</v>
          </cell>
          <cell r="W224">
            <v>9.1451272521121771E-2</v>
          </cell>
          <cell r="X224">
            <v>4729.6945701363802</v>
          </cell>
          <cell r="Y224">
            <v>0.91674999999999995</v>
          </cell>
          <cell r="Z224">
            <v>0.10181535083392454</v>
          </cell>
          <cell r="AA224">
            <v>4209.3783116921331</v>
          </cell>
          <cell r="AB224">
            <v>0.892625</v>
          </cell>
          <cell r="AC224">
            <v>9.9135999496189689E-2</v>
          </cell>
          <cell r="AD224">
            <v>4298.9839355562262</v>
          </cell>
          <cell r="AE224">
            <v>0.87875000000000003</v>
          </cell>
          <cell r="AF224">
            <v>9.7595025410756694E-2</v>
          </cell>
          <cell r="AG224">
            <v>4365.6961966507952</v>
          </cell>
          <cell r="AH224">
            <v>0.81608725490195999</v>
          </cell>
          <cell r="AI224">
            <v>9.0635626036473918E-2</v>
          </cell>
          <cell r="AJ224">
            <v>4769.6601918104288</v>
          </cell>
          <cell r="AK224">
            <v>0.79461127450980329</v>
          </cell>
          <cell r="AL224">
            <v>8.8250477982882519E-2</v>
          </cell>
          <cell r="AM224">
            <v>4856.9255280354882</v>
          </cell>
          <cell r="AN224">
            <v>0.78225980392156791</v>
          </cell>
          <cell r="AO224">
            <v>8.6878708895065673E-2</v>
          </cell>
          <cell r="AP224">
            <v>4920.1867042176909</v>
          </cell>
          <cell r="AQ224">
            <v>0.84799374999999999</v>
          </cell>
          <cell r="AR224">
            <v>9.4179199521380208E-2</v>
          </cell>
          <cell r="AS224">
            <v>4496.1987170461607</v>
          </cell>
          <cell r="AT224">
            <v>0.75488071078431307</v>
          </cell>
          <cell r="AU224">
            <v>8.3837954083738384E-2</v>
          </cell>
          <cell r="AV224">
            <v>5045.2728507409956</v>
          </cell>
        </row>
        <row r="225">
          <cell r="B225">
            <v>89</v>
          </cell>
          <cell r="C225">
            <v>0.12362550068264541</v>
          </cell>
          <cell r="D225">
            <v>0.89362745098039131</v>
          </cell>
          <cell r="E225">
            <v>0.11047514105120705</v>
          </cell>
          <cell r="F225">
            <v>4007.225402248243</v>
          </cell>
          <cell r="G225">
            <v>0.96499999999999997</v>
          </cell>
          <cell r="H225">
            <v>0.11929860815875282</v>
          </cell>
          <cell r="I225">
            <v>3579.6851056940477</v>
          </cell>
          <cell r="J225">
            <v>0.95</v>
          </cell>
          <cell r="K225">
            <v>0.11744422564851313</v>
          </cell>
          <cell r="L225">
            <v>3646.7852490177352</v>
          </cell>
          <cell r="M225">
            <v>0.92500000000000004</v>
          </cell>
          <cell r="N225">
            <v>0.11435358813144701</v>
          </cell>
          <cell r="O225">
            <v>3738.9971642214568</v>
          </cell>
          <cell r="P225">
            <v>0.86235049019607757</v>
          </cell>
          <cell r="Q225">
            <v>0.10660851111441479</v>
          </cell>
          <cell r="R225">
            <v>4140.1633888547012</v>
          </cell>
          <cell r="S225">
            <v>0.84894607843137171</v>
          </cell>
          <cell r="T225">
            <v>0.10495138399864669</v>
          </cell>
          <cell r="U225">
            <v>4205.5626180970658</v>
          </cell>
          <cell r="V225">
            <v>0.82660539215686202</v>
          </cell>
          <cell r="W225">
            <v>0.10218950547236652</v>
          </cell>
          <cell r="X225">
            <v>4297.1579830611681</v>
          </cell>
          <cell r="Y225">
            <v>0.91674999999999995</v>
          </cell>
          <cell r="Z225">
            <v>0.11333367775081518</v>
          </cell>
          <cell r="AA225">
            <v>3780.7989820944854</v>
          </cell>
          <cell r="AB225">
            <v>0.892625</v>
          </cell>
          <cell r="AC225">
            <v>0.11035121254684636</v>
          </cell>
          <cell r="AD225">
            <v>3872.7998662867967</v>
          </cell>
          <cell r="AE225">
            <v>0.87875000000000003</v>
          </cell>
          <cell r="AF225">
            <v>0.10863590872487466</v>
          </cell>
          <cell r="AG225">
            <v>3939.6259654030168</v>
          </cell>
          <cell r="AH225">
            <v>0.81923296568627368</v>
          </cell>
          <cell r="AI225">
            <v>0.10127808555869405</v>
          </cell>
          <cell r="AJ225">
            <v>4337.3590543444425</v>
          </cell>
          <cell r="AK225">
            <v>0.79767420343137174</v>
          </cell>
          <cell r="AL225">
            <v>9.861287278083368E-2</v>
          </cell>
          <cell r="AM225">
            <v>4428.2995286590922</v>
          </cell>
          <cell r="AN225">
            <v>0.78527512254901888</v>
          </cell>
          <cell r="AO225">
            <v>9.7080030198748196E-2</v>
          </cell>
          <cell r="AP225">
            <v>4492.7272358325899</v>
          </cell>
          <cell r="AQ225">
            <v>0.84799374999999999</v>
          </cell>
          <cell r="AR225">
            <v>0.10483365191950404</v>
          </cell>
          <cell r="AS225">
            <v>4072.7503209856968</v>
          </cell>
          <cell r="AT225">
            <v>0.75779049325980319</v>
          </cell>
          <cell r="AU225">
            <v>9.3682229141792001E-2</v>
          </cell>
          <cell r="AV225">
            <v>4622.28749714064</v>
          </cell>
        </row>
        <row r="226">
          <cell r="B226">
            <v>90</v>
          </cell>
          <cell r="C226">
            <v>0.13761614567422117</v>
          </cell>
          <cell r="D226">
            <v>0.89705882352941091</v>
          </cell>
          <cell r="E226">
            <v>0.12344977773716888</v>
          </cell>
          <cell r="F226">
            <v>3564.5266107108887</v>
          </cell>
          <cell r="G226">
            <v>0.96499999999999997</v>
          </cell>
          <cell r="H226">
            <v>0.13279958057562344</v>
          </cell>
          <cell r="I226">
            <v>3152.6336549381299</v>
          </cell>
          <cell r="J226">
            <v>1</v>
          </cell>
          <cell r="K226">
            <v>0.13761614567422117</v>
          </cell>
          <cell r="L226">
            <v>3218.4913793404271</v>
          </cell>
          <cell r="M226">
            <v>0.92500000000000004</v>
          </cell>
          <cell r="N226">
            <v>0.12729493474865458</v>
          </cell>
          <cell r="O226">
            <v>3311.429422479428</v>
          </cell>
          <cell r="P226">
            <v>0.86566176470588152</v>
          </cell>
          <cell r="Q226">
            <v>0.11912903551636797</v>
          </cell>
          <cell r="R226">
            <v>3698.7867341984916</v>
          </cell>
          <cell r="S226">
            <v>0.89705882352941091</v>
          </cell>
          <cell r="T226">
            <v>0.12344977773716888</v>
          </cell>
          <cell r="U226">
            <v>3764.1830008348065</v>
          </cell>
          <cell r="V226">
            <v>0.82977941176470515</v>
          </cell>
          <cell r="W226">
            <v>0.11419104440688121</v>
          </cell>
          <cell r="X226">
            <v>3858.0335338355153</v>
          </cell>
          <cell r="Y226">
            <v>0.96499999999999997</v>
          </cell>
          <cell r="Z226">
            <v>0.13279958057562344</v>
          </cell>
          <cell r="AA226">
            <v>3352.3071286171789</v>
          </cell>
          <cell r="AB226">
            <v>0.892625</v>
          </cell>
          <cell r="AC226">
            <v>0.12283961203245168</v>
          </cell>
          <cell r="AD226">
            <v>3445.4317050907844</v>
          </cell>
          <cell r="AE226">
            <v>0.92500000000000004</v>
          </cell>
          <cell r="AF226">
            <v>0.12729493474865458</v>
          </cell>
          <cell r="AG226">
            <v>3511.6411186153482</v>
          </cell>
          <cell r="AH226">
            <v>0.86566176470588152</v>
          </cell>
          <cell r="AI226">
            <v>0.11912903551636797</v>
          </cell>
          <cell r="AJ226">
            <v>3898.0796329397695</v>
          </cell>
          <cell r="AK226">
            <v>0.80073713235294042</v>
          </cell>
          <cell r="AL226">
            <v>0.11019435785264037</v>
          </cell>
          <cell r="AM226">
            <v>3991.6121906040075</v>
          </cell>
          <cell r="AN226">
            <v>0.82977941176470515</v>
          </cell>
          <cell r="AO226">
            <v>0.11419104440688121</v>
          </cell>
          <cell r="AP226">
            <v>4056.5731401032235</v>
          </cell>
          <cell r="AQ226">
            <v>0.892625</v>
          </cell>
          <cell r="AR226">
            <v>0.12283961203245168</v>
          </cell>
          <cell r="AS226">
            <v>3645.789031480434</v>
          </cell>
          <cell r="AT226">
            <v>0.80073713235294042</v>
          </cell>
          <cell r="AU226">
            <v>0.11019435785264037</v>
          </cell>
          <cell r="AV226">
            <v>4189.2613006742704</v>
          </cell>
        </row>
        <row r="227">
          <cell r="B227">
            <v>91</v>
          </cell>
          <cell r="C227">
            <v>0.15171298065062461</v>
          </cell>
          <cell r="D227">
            <v>0.9004901960784305</v>
          </cell>
          <cell r="E227">
            <v>0.13661605169372409</v>
          </cell>
          <cell r="F227">
            <v>3124.4865928804056</v>
          </cell>
          <cell r="G227">
            <v>0.96499999999999997</v>
          </cell>
          <cell r="H227">
            <v>0.14640302632785274</v>
          </cell>
          <cell r="I227">
            <v>2733.9652278537515</v>
          </cell>
          <cell r="J227">
            <v>1</v>
          </cell>
          <cell r="K227">
            <v>0.15171298065062461</v>
          </cell>
          <cell r="L227">
            <v>2775.5750008298896</v>
          </cell>
          <cell r="M227">
            <v>0.92500000000000004</v>
          </cell>
          <cell r="N227">
            <v>0.14033450710182777</v>
          </cell>
          <cell r="O227">
            <v>2889.901230220134</v>
          </cell>
          <cell r="P227">
            <v>0.86897303921568536</v>
          </cell>
          <cell r="Q227">
            <v>0.13183448988444374</v>
          </cell>
          <cell r="R227">
            <v>3258.1538379726885</v>
          </cell>
          <cell r="S227">
            <v>0.9004901960784305</v>
          </cell>
          <cell r="T227">
            <v>0.13661605169372409</v>
          </cell>
          <cell r="U227">
            <v>3299.49544601972</v>
          </cell>
          <cell r="V227">
            <v>0.83295343137254829</v>
          </cell>
          <cell r="W227">
            <v>0.1263698478166948</v>
          </cell>
          <cell r="X227">
            <v>3417.4806552500672</v>
          </cell>
          <cell r="Y227">
            <v>0.96499999999999997</v>
          </cell>
          <cell r="Z227">
            <v>0.14640302632785274</v>
          </cell>
          <cell r="AA227">
            <v>2907.1221479761448</v>
          </cell>
          <cell r="AB227">
            <v>0.892625</v>
          </cell>
          <cell r="AC227">
            <v>0.13542279935326379</v>
          </cell>
          <cell r="AD227">
            <v>3022.1962111531243</v>
          </cell>
          <cell r="AE227">
            <v>0.92500000000000004</v>
          </cell>
          <cell r="AF227">
            <v>0.14033450710182777</v>
          </cell>
          <cell r="AG227">
            <v>3064.6269915605149</v>
          </cell>
          <cell r="AH227">
            <v>0.86897303921568536</v>
          </cell>
          <cell r="AI227">
            <v>0.13183448988444374</v>
          </cell>
          <cell r="AJ227">
            <v>3433.705165901657</v>
          </cell>
          <cell r="AK227">
            <v>0.80380006127450898</v>
          </cell>
          <cell r="AL227">
            <v>0.12194690314311045</v>
          </cell>
          <cell r="AM227">
            <v>3551.759048463628</v>
          </cell>
          <cell r="AN227">
            <v>0.83295343137254829</v>
          </cell>
          <cell r="AO227">
            <v>0.1263698478166948</v>
          </cell>
          <cell r="AP227">
            <v>3593.3488165219346</v>
          </cell>
          <cell r="AQ227">
            <v>0.892625</v>
          </cell>
          <cell r="AR227">
            <v>0.13542279935326379</v>
          </cell>
          <cell r="AS227">
            <v>3197.9417213012098</v>
          </cell>
          <cell r="AT227">
            <v>0.80380006127450898</v>
          </cell>
          <cell r="AU227">
            <v>0.12194690314311045</v>
          </cell>
          <cell r="AV227">
            <v>3727.6283417695522</v>
          </cell>
        </row>
        <row r="228">
          <cell r="B228">
            <v>92</v>
          </cell>
          <cell r="C228">
            <v>0.16705647103002036</v>
          </cell>
          <cell r="D228">
            <v>0.9039215686274501</v>
          </cell>
          <cell r="E228">
            <v>0.15100594734282219</v>
          </cell>
          <cell r="F228">
            <v>2697.6315709911082</v>
          </cell>
          <cell r="G228">
            <v>0.96499999999999997</v>
          </cell>
          <cell r="H228">
            <v>0.16120949454396963</v>
          </cell>
          <cell r="I228">
            <v>2333.7044446208447</v>
          </cell>
          <cell r="J228">
            <v>1</v>
          </cell>
          <cell r="K228">
            <v>0.16705647103002036</v>
          </cell>
          <cell r="L228">
            <v>2354.4842444346273</v>
          </cell>
          <cell r="M228">
            <v>0.92500000000000004</v>
          </cell>
          <cell r="N228">
            <v>0.15452723570276883</v>
          </cell>
          <cell r="O228">
            <v>2484.3483655042255</v>
          </cell>
          <cell r="P228">
            <v>0.87228431372548931</v>
          </cell>
          <cell r="Q228">
            <v>0.1457207391858234</v>
          </cell>
          <cell r="R228">
            <v>2828.6167887785168</v>
          </cell>
          <cell r="S228">
            <v>0.9039215686274501</v>
          </cell>
          <cell r="T228">
            <v>0.15100594734282219</v>
          </cell>
          <cell r="U228">
            <v>2848.7314056030827</v>
          </cell>
          <cell r="V228">
            <v>0.83612745098039143</v>
          </cell>
          <cell r="W228">
            <v>0.13968050129211051</v>
          </cell>
          <cell r="X228">
            <v>2985.6141449296179</v>
          </cell>
          <cell r="Y228">
            <v>0.96499999999999997</v>
          </cell>
          <cell r="Z228">
            <v>0.16120949454396963</v>
          </cell>
          <cell r="AA228">
            <v>2481.5106676077094</v>
          </cell>
          <cell r="AB228">
            <v>0.892625</v>
          </cell>
          <cell r="AC228">
            <v>0.14911878245317192</v>
          </cell>
          <cell r="AD228">
            <v>2612.921940043941</v>
          </cell>
          <cell r="AE228">
            <v>0.92500000000000004</v>
          </cell>
          <cell r="AF228">
            <v>0.15452723570276883</v>
          </cell>
          <cell r="AG228">
            <v>2634.5540732489126</v>
          </cell>
          <cell r="AH228">
            <v>0.87228431372548931</v>
          </cell>
          <cell r="AI228">
            <v>0.1457207391858234</v>
          </cell>
          <cell r="AJ228">
            <v>2981.0243969414328</v>
          </cell>
          <cell r="AK228">
            <v>0.80686299019607766</v>
          </cell>
          <cell r="AL228">
            <v>0.13479168374688666</v>
          </cell>
          <cell r="AM228">
            <v>3118.6330317929678</v>
          </cell>
          <cell r="AN228">
            <v>0.83612745098039143</v>
          </cell>
          <cell r="AO228">
            <v>0.13968050129211051</v>
          </cell>
          <cell r="AP228">
            <v>3139.2578734257572</v>
          </cell>
          <cell r="AQ228">
            <v>0.892625</v>
          </cell>
          <cell r="AR228">
            <v>0.14911878245317192</v>
          </cell>
          <cell r="AS228">
            <v>2764.867501234005</v>
          </cell>
          <cell r="AT228">
            <v>0.80686299019607766</v>
          </cell>
          <cell r="AU228">
            <v>0.13479168374688666</v>
          </cell>
          <cell r="AV228">
            <v>3273.0556094222675</v>
          </cell>
        </row>
        <row r="229">
          <cell r="B229">
            <v>93</v>
          </cell>
          <cell r="C229">
            <v>0.1832947441262828</v>
          </cell>
          <cell r="D229">
            <v>0.9073529411764697</v>
          </cell>
          <cell r="E229">
            <v>0.16631302518517113</v>
          </cell>
          <cell r="F229">
            <v>2290.2731600316902</v>
          </cell>
          <cell r="G229">
            <v>0.96499999999999997</v>
          </cell>
          <cell r="H229">
            <v>0.17687942808186288</v>
          </cell>
          <cell r="I229">
            <v>1957.4891306885031</v>
          </cell>
          <cell r="J229">
            <v>1</v>
          </cell>
          <cell r="K229">
            <v>0.1832947441262828</v>
          </cell>
          <cell r="L229">
            <v>1961.1524154635945</v>
          </cell>
          <cell r="M229">
            <v>0.92500000000000004</v>
          </cell>
          <cell r="N229">
            <v>0.16954763831681161</v>
          </cell>
          <cell r="O229">
            <v>2100.4488800601657</v>
          </cell>
          <cell r="P229">
            <v>0.87559558823529327</v>
          </cell>
          <cell r="Q229">
            <v>0.16049206930369014</v>
          </cell>
          <cell r="R229">
            <v>2416.428659444281</v>
          </cell>
          <cell r="S229">
            <v>0.9073529411764697</v>
          </cell>
          <cell r="T229">
            <v>0.16631302518517113</v>
          </cell>
          <cell r="U229">
            <v>2418.5560209747396</v>
          </cell>
          <cell r="V229">
            <v>0.83930147058823446</v>
          </cell>
          <cell r="W229">
            <v>0.1538395482962833</v>
          </cell>
          <cell r="X229">
            <v>2568.5820645010331</v>
          </cell>
          <cell r="Y229">
            <v>0.96499999999999997</v>
          </cell>
          <cell r="Z229">
            <v>0.17687942808186288</v>
          </cell>
          <cell r="AA229">
            <v>2081.4675871772019</v>
          </cell>
          <cell r="AB229">
            <v>0.892625</v>
          </cell>
          <cell r="AC229">
            <v>0.16361347097572318</v>
          </cell>
          <cell r="AD229">
            <v>2223.2862016994086</v>
          </cell>
          <cell r="AE229">
            <v>0.92500000000000004</v>
          </cell>
          <cell r="AF229">
            <v>0.16954763831681161</v>
          </cell>
          <cell r="AG229">
            <v>2227.4437150002882</v>
          </cell>
          <cell r="AH229">
            <v>0.87559558823529327</v>
          </cell>
          <cell r="AI229">
            <v>0.16049206930369014</v>
          </cell>
          <cell r="AJ229">
            <v>2546.6273182881537</v>
          </cell>
          <cell r="AK229">
            <v>0.80992591911764633</v>
          </cell>
          <cell r="AL229">
            <v>0.14845516410591339</v>
          </cell>
          <cell r="AM229">
            <v>2698.2672344489356</v>
          </cell>
          <cell r="AN229">
            <v>0.83930147058823446</v>
          </cell>
          <cell r="AO229">
            <v>0.1538395482962833</v>
          </cell>
          <cell r="AP229">
            <v>2700.7647599804427</v>
          </cell>
          <cell r="AQ229">
            <v>0.892625</v>
          </cell>
          <cell r="AR229">
            <v>0.16361347097572318</v>
          </cell>
          <cell r="AS229">
            <v>2352.5738258056463</v>
          </cell>
          <cell r="AT229">
            <v>0.80992591911764633</v>
          </cell>
          <cell r="AU229">
            <v>0.14845516410591339</v>
          </cell>
          <cell r="AV229">
            <v>2831.8749328310478</v>
          </cell>
        </row>
        <row r="230">
          <cell r="B230">
            <v>94</v>
          </cell>
          <cell r="C230">
            <v>0.20025442307036059</v>
          </cell>
          <cell r="D230">
            <v>0.91078431372548929</v>
          </cell>
          <cell r="E230">
            <v>0.18238858728663215</v>
          </cell>
          <cell r="F230">
            <v>1909.3709022864182</v>
          </cell>
          <cell r="G230">
            <v>0.96499999999999997</v>
          </cell>
          <cell r="H230">
            <v>0.19324551826289796</v>
          </cell>
          <cell r="I230">
            <v>1611.2495727758578</v>
          </cell>
          <cell r="J230">
            <v>1</v>
          </cell>
          <cell r="K230">
            <v>0.20025442307036059</v>
          </cell>
          <cell r="L230">
            <v>1601.6834852785535</v>
          </cell>
          <cell r="M230">
            <v>0.92500000000000004</v>
          </cell>
          <cell r="N230">
            <v>0.18523534134008357</v>
          </cell>
          <cell r="O230">
            <v>1744.3227330407726</v>
          </cell>
          <cell r="P230">
            <v>0.87890686274509711</v>
          </cell>
          <cell r="Q230">
            <v>0.17600498673160003</v>
          </cell>
          <cell r="R230">
            <v>2028.6110235653264</v>
          </cell>
          <cell r="S230">
            <v>0.91078431372548929</v>
          </cell>
          <cell r="T230">
            <v>0.18238858728663215</v>
          </cell>
          <cell r="U230">
            <v>2016.3186525466206</v>
          </cell>
          <cell r="V230">
            <v>0.84247549019607759</v>
          </cell>
          <cell r="W230">
            <v>0.16870944324013476</v>
          </cell>
          <cell r="X230">
            <v>2173.4325599362592</v>
          </cell>
          <cell r="Y230">
            <v>0.96499999999999997</v>
          </cell>
          <cell r="Z230">
            <v>0.19324551826289796</v>
          </cell>
          <cell r="AA230">
            <v>1713.2987907863635</v>
          </cell>
          <cell r="AB230">
            <v>0.892625</v>
          </cell>
          <cell r="AC230">
            <v>0.17875210439318062</v>
          </cell>
          <cell r="AD230">
            <v>1859.5266292669364</v>
          </cell>
          <cell r="AE230">
            <v>0.92500000000000004</v>
          </cell>
          <cell r="AF230">
            <v>0.18523534134008357</v>
          </cell>
          <cell r="AG230">
            <v>1849.7858936383641</v>
          </cell>
          <cell r="AH230">
            <v>0.87890686274509711</v>
          </cell>
          <cell r="AI230">
            <v>0.17600498673160003</v>
          </cell>
          <cell r="AJ230">
            <v>2137.9138302307806</v>
          </cell>
          <cell r="AK230">
            <v>0.8129888480392149</v>
          </cell>
          <cell r="AL230">
            <v>0.16280461272673002</v>
          </cell>
          <cell r="AM230">
            <v>2297.6955293572096</v>
          </cell>
          <cell r="AN230">
            <v>0.84247549019607759</v>
          </cell>
          <cell r="AO230">
            <v>0.16870944324013476</v>
          </cell>
          <cell r="AP230">
            <v>2285.2803292505314</v>
          </cell>
          <cell r="AQ230">
            <v>0.892625</v>
          </cell>
          <cell r="AR230">
            <v>0.17875210439318062</v>
          </cell>
          <cell r="AS230">
            <v>1967.661056438948</v>
          </cell>
          <cell r="AT230">
            <v>0.8129888480392149</v>
          </cell>
          <cell r="AU230">
            <v>0.16280461272673002</v>
          </cell>
          <cell r="AV230">
            <v>2411.4684749501921</v>
          </cell>
        </row>
        <row r="231">
          <cell r="B231">
            <v>95</v>
          </cell>
          <cell r="C231">
            <v>0.21858811578033435</v>
          </cell>
          <cell r="D231">
            <v>0.91421568627450889</v>
          </cell>
          <cell r="E231">
            <v>0.19983668427957019</v>
          </cell>
          <cell r="F231">
            <v>1561.1234408121961</v>
          </cell>
          <cell r="G231">
            <v>0.96499999999999997</v>
          </cell>
          <cell r="H231">
            <v>0.21093753172802265</v>
          </cell>
          <cell r="I231">
            <v>1299.8828140339142</v>
          </cell>
          <cell r="J231">
            <v>1</v>
          </cell>
          <cell r="K231">
            <v>0.21858811578033435</v>
          </cell>
          <cell r="L231">
            <v>1280.9392829927724</v>
          </cell>
          <cell r="M231">
            <v>0.92500000000000004</v>
          </cell>
          <cell r="N231">
            <v>0.20219400709680929</v>
          </cell>
          <cell r="O231">
            <v>1421.2125161786976</v>
          </cell>
          <cell r="P231">
            <v>0.88221813725490106</v>
          </cell>
          <cell r="Q231">
            <v>0.19284240032978522</v>
          </cell>
          <cell r="R231">
            <v>1671.5653672791336</v>
          </cell>
          <cell r="S231">
            <v>0.91421568627450889</v>
          </cell>
          <cell r="T231">
            <v>0.19983668427957019</v>
          </cell>
          <cell r="U231">
            <v>1648.5651419889566</v>
          </cell>
          <cell r="V231">
            <v>0.84564950980392073</v>
          </cell>
          <cell r="W231">
            <v>0.18484893295860241</v>
          </cell>
          <cell r="X231">
            <v>1806.7539628294319</v>
          </cell>
          <cell r="Y231">
            <v>0.96499999999999997</v>
          </cell>
          <cell r="Z231">
            <v>0.21093753172802265</v>
          </cell>
          <cell r="AA231">
            <v>1382.2114780216564</v>
          </cell>
          <cell r="AB231">
            <v>0.892625</v>
          </cell>
          <cell r="AC231">
            <v>0.19511721684842095</v>
          </cell>
          <cell r="AD231">
            <v>1527.1323311103138</v>
          </cell>
          <cell r="AE231">
            <v>0.92500000000000004</v>
          </cell>
          <cell r="AF231">
            <v>0.20219400709680929</v>
          </cell>
          <cell r="AG231">
            <v>1507.1401722241901</v>
          </cell>
          <cell r="AH231">
            <v>0.88221813725490106</v>
          </cell>
          <cell r="AI231">
            <v>0.19284240032978522</v>
          </cell>
          <cell r="AJ231">
            <v>1761.6303349077079</v>
          </cell>
          <cell r="AK231">
            <v>0.81605177696078357</v>
          </cell>
          <cell r="AL231">
            <v>0.17837922030505135</v>
          </cell>
          <cell r="AM231">
            <v>1923.6200985362702</v>
          </cell>
          <cell r="AN231">
            <v>0.84564950980392073</v>
          </cell>
          <cell r="AO231">
            <v>0.18484893295860241</v>
          </cell>
          <cell r="AP231">
            <v>1899.7319572550423</v>
          </cell>
          <cell r="AQ231">
            <v>0.892625</v>
          </cell>
          <cell r="AR231">
            <v>0.19511721684842095</v>
          </cell>
          <cell r="AS231">
            <v>1615.9375018679773</v>
          </cell>
          <cell r="AT231">
            <v>0.81605177696078357</v>
          </cell>
          <cell r="AU231">
            <v>0.17837922030505135</v>
          </cell>
          <cell r="AV231">
            <v>2018.8702837832079</v>
          </cell>
        </row>
        <row r="232">
          <cell r="B232">
            <v>96</v>
          </cell>
          <cell r="C232">
            <v>0.23764962965163647</v>
          </cell>
          <cell r="D232">
            <v>0.91764705882352848</v>
          </cell>
          <cell r="E232">
            <v>0.21807848368032501</v>
          </cell>
          <cell r="F232">
            <v>1249.1537086491728</v>
          </cell>
          <cell r="G232">
            <v>0.96499999999999997</v>
          </cell>
          <cell r="H232">
            <v>0.22933189261382919</v>
          </cell>
          <cell r="I232">
            <v>1025.688741705924</v>
          </cell>
          <cell r="J232">
            <v>1</v>
          </cell>
          <cell r="K232">
            <v>0.23764962965163647</v>
          </cell>
          <cell r="L232">
            <v>1000.9411786943698</v>
          </cell>
          <cell r="M232">
            <v>0.92500000000000004</v>
          </cell>
          <cell r="N232">
            <v>0.21982590742776376</v>
          </cell>
          <cell r="O232">
            <v>1133.8518625963877</v>
          </cell>
          <cell r="P232">
            <v>0.88552941176470501</v>
          </cell>
          <cell r="Q232">
            <v>0.21044573675151365</v>
          </cell>
          <cell r="R232">
            <v>1349.2166895448863</v>
          </cell>
          <cell r="S232">
            <v>0.91764705882352848</v>
          </cell>
          <cell r="T232">
            <v>0.21807848368032501</v>
          </cell>
          <cell r="U232">
            <v>1319.1213501950047</v>
          </cell>
          <cell r="V232">
            <v>0.84882352941176387</v>
          </cell>
          <cell r="W232">
            <v>0.20172259740430062</v>
          </cell>
          <cell r="X232">
            <v>1472.777420681685</v>
          </cell>
          <cell r="Y232">
            <v>0.96499999999999997</v>
          </cell>
          <cell r="Z232">
            <v>0.22933189261382919</v>
          </cell>
          <cell r="AA232">
            <v>1090.6512005216262</v>
          </cell>
          <cell r="AB232">
            <v>0.892625</v>
          </cell>
          <cell r="AC232">
            <v>0.212132000667792</v>
          </cell>
          <cell r="AD232">
            <v>1229.1625209048279</v>
          </cell>
          <cell r="AE232">
            <v>0.92500000000000004</v>
          </cell>
          <cell r="AF232">
            <v>0.21982590742776376</v>
          </cell>
          <cell r="AG232">
            <v>1202.4054615456057</v>
          </cell>
          <cell r="AH232">
            <v>0.88552941176470501</v>
          </cell>
          <cell r="AI232">
            <v>0.21044573675151365</v>
          </cell>
          <cell r="AJ232">
            <v>1421.913312630342</v>
          </cell>
          <cell r="AK232">
            <v>0.81911470588235213</v>
          </cell>
          <cell r="AL232">
            <v>0.19466230649515012</v>
          </cell>
          <cell r="AM232">
            <v>1580.4862451962442</v>
          </cell>
          <cell r="AN232">
            <v>0.84882352941176387</v>
          </cell>
          <cell r="AO232">
            <v>0.20172259740430062</v>
          </cell>
          <cell r="AP232">
            <v>1548.5685320490904</v>
          </cell>
          <cell r="AQ232">
            <v>0.892625</v>
          </cell>
          <cell r="AR232">
            <v>0.212132000667792</v>
          </cell>
          <cell r="AS232">
            <v>1300.6402739025075</v>
          </cell>
          <cell r="AT232">
            <v>0.81911470588235213</v>
          </cell>
          <cell r="AU232">
            <v>0.19466230649515012</v>
          </cell>
          <cell r="AV232">
            <v>1658.7457766649216</v>
          </cell>
        </row>
        <row r="233">
          <cell r="B233">
            <v>97</v>
          </cell>
          <cell r="C233">
            <v>0.25800210932715995</v>
          </cell>
          <cell r="D233">
            <v>0.92107843137254808</v>
          </cell>
          <cell r="E233">
            <v>0.23764017814986912</v>
          </cell>
          <cell r="F233">
            <v>976.74016198330673</v>
          </cell>
          <cell r="G233">
            <v>0.96499999999999997</v>
          </cell>
          <cell r="H233">
            <v>0.24897203550070934</v>
          </cell>
          <cell r="I233">
            <v>790.46560133780747</v>
          </cell>
          <cell r="J233">
            <v>1</v>
          </cell>
          <cell r="K233">
            <v>0.25800210932715995</v>
          </cell>
          <cell r="L233">
            <v>763.06787827458027</v>
          </cell>
          <cell r="M233">
            <v>0.92500000000000004</v>
          </cell>
          <cell r="N233">
            <v>0.23865195112762297</v>
          </cell>
          <cell r="O233">
            <v>884.60184801247669</v>
          </cell>
          <cell r="P233">
            <v>0.88884068627450885</v>
          </cell>
          <cell r="Q233">
            <v>0.22932277191462372</v>
          </cell>
          <cell r="R233">
            <v>1065.2797892761744</v>
          </cell>
          <cell r="S233">
            <v>0.92107843137254808</v>
          </cell>
          <cell r="T233">
            <v>0.23764017814986912</v>
          </cell>
          <cell r="U233">
            <v>1031.449366354135</v>
          </cell>
          <cell r="V233">
            <v>0.851997549019607</v>
          </cell>
          <cell r="W233">
            <v>0.21981716478862895</v>
          </cell>
          <cell r="X233">
            <v>1175.6849339833691</v>
          </cell>
          <cell r="Y233">
            <v>0.96499999999999997</v>
          </cell>
          <cell r="Z233">
            <v>0.24897203550070934</v>
          </cell>
          <cell r="AA233">
            <v>840.53009652445667</v>
          </cell>
          <cell r="AB233">
            <v>0.892625</v>
          </cell>
          <cell r="AC233">
            <v>0.23029913283815615</v>
          </cell>
          <cell r="AD233">
            <v>968.41781619942003</v>
          </cell>
          <cell r="AE233">
            <v>0.92500000000000004</v>
          </cell>
          <cell r="AF233">
            <v>0.23865195112762297</v>
          </cell>
          <cell r="AG233">
            <v>938.08558986524383</v>
          </cell>
          <cell r="AH233">
            <v>0.88884068627450885</v>
          </cell>
          <cell r="AI233">
            <v>0.22932277191462372</v>
          </cell>
          <cell r="AJ233">
            <v>1122.6777179570643</v>
          </cell>
          <cell r="AK233">
            <v>0.8221776348039207</v>
          </cell>
          <cell r="AL233">
            <v>0.21212356402102694</v>
          </cell>
          <cell r="AM233">
            <v>1272.8251473224839</v>
          </cell>
          <cell r="AN233">
            <v>0.851997549019607</v>
          </cell>
          <cell r="AO233">
            <v>0.21981716478862895</v>
          </cell>
          <cell r="AP233">
            <v>1236.1872655055829</v>
          </cell>
          <cell r="AQ233">
            <v>0.892625</v>
          </cell>
          <cell r="AR233">
            <v>0.23029913283815615</v>
          </cell>
          <cell r="AS233">
            <v>1024.7328504504635</v>
          </cell>
          <cell r="AT233">
            <v>0.8221776348039207</v>
          </cell>
          <cell r="AU233">
            <v>0.21212356402102694</v>
          </cell>
          <cell r="AV233">
            <v>1335.8504978902388</v>
          </cell>
        </row>
        <row r="234">
          <cell r="B234">
            <v>98</v>
          </cell>
          <cell r="C234">
            <v>0.27972069885667222</v>
          </cell>
          <cell r="D234">
            <v>0.92450980392156767</v>
          </cell>
          <cell r="E234">
            <v>0.25860452845278592</v>
          </cell>
          <cell r="F234">
            <v>744.62745588346172</v>
          </cell>
          <cell r="G234">
            <v>0.96499999999999997</v>
          </cell>
          <cell r="H234">
            <v>0.26993047439668871</v>
          </cell>
          <cell r="I234">
            <v>593.66177157944128</v>
          </cell>
          <cell r="J234">
            <v>1</v>
          </cell>
          <cell r="K234">
            <v>0.27972069885667222</v>
          </cell>
          <cell r="L234">
            <v>566.19475611993801</v>
          </cell>
          <cell r="M234">
            <v>0.92500000000000004</v>
          </cell>
          <cell r="N234">
            <v>0.25874164644242181</v>
          </cell>
          <cell r="O234">
            <v>673.48989101319819</v>
          </cell>
          <cell r="P234">
            <v>0.8921519607843128</v>
          </cell>
          <cell r="Q234">
            <v>0.24955336995693841</v>
          </cell>
          <cell r="R234">
            <v>820.9868751347359</v>
          </cell>
          <cell r="S234">
            <v>0.92450980392156767</v>
          </cell>
          <cell r="T234">
            <v>0.25860452845278592</v>
          </cell>
          <cell r="U234">
            <v>786.33555518116873</v>
          </cell>
          <cell r="V234">
            <v>0.85517156862745014</v>
          </cell>
          <cell r="W234">
            <v>0.239209188818827</v>
          </cell>
          <cell r="X234">
            <v>917.24920511043854</v>
          </cell>
          <cell r="Y234">
            <v>0.96499999999999997</v>
          </cell>
          <cell r="Z234">
            <v>0.26993047439668871</v>
          </cell>
          <cell r="AA234">
            <v>631.261607493155</v>
          </cell>
          <cell r="AB234">
            <v>0.892625</v>
          </cell>
          <cell r="AC234">
            <v>0.24968568881693703</v>
          </cell>
          <cell r="AD234">
            <v>745.39203290367266</v>
          </cell>
          <cell r="AE234">
            <v>0.92500000000000004</v>
          </cell>
          <cell r="AF234">
            <v>0.25874164644242181</v>
          </cell>
          <cell r="AG234">
            <v>714.20963351919636</v>
          </cell>
          <cell r="AH234">
            <v>0.8921519607843128</v>
          </cell>
          <cell r="AI234">
            <v>0.24955336995693841</v>
          </cell>
          <cell r="AJ234">
            <v>865.22215170836614</v>
          </cell>
          <cell r="AK234">
            <v>0.82524056372548937</v>
          </cell>
          <cell r="AL234">
            <v>0.23083686721016802</v>
          </cell>
          <cell r="AM234">
            <v>1002.8289406968499</v>
          </cell>
          <cell r="AN234">
            <v>0.85517156862745014</v>
          </cell>
          <cell r="AO234">
            <v>0.239209188818827</v>
          </cell>
          <cell r="AP234">
            <v>964.45208565433768</v>
          </cell>
          <cell r="AQ234">
            <v>0.892625</v>
          </cell>
          <cell r="AR234">
            <v>0.24968568881693703</v>
          </cell>
          <cell r="AS234">
            <v>788.73776360094973</v>
          </cell>
          <cell r="AT234">
            <v>0.82524056372548937</v>
          </cell>
          <cell r="AU234">
            <v>0.23083686721016802</v>
          </cell>
          <cell r="AV234">
            <v>1052.4851292784981</v>
          </cell>
        </row>
        <row r="235">
          <cell r="B235">
            <v>99</v>
          </cell>
          <cell r="C235">
            <v>0.30208987959349093</v>
          </cell>
          <cell r="D235">
            <v>0.92794117647058727</v>
          </cell>
          <cell r="E235">
            <v>0.28032163826984202</v>
          </cell>
          <cell r="F235">
            <v>552.06342378172144</v>
          </cell>
          <cell r="G235">
            <v>0.96499999999999997</v>
          </cell>
          <cell r="H235">
            <v>0.29151673380771875</v>
          </cell>
          <cell r="I235">
            <v>433.41436794582404</v>
          </cell>
          <cell r="J235">
            <v>1</v>
          </cell>
          <cell r="K235">
            <v>0.30208987959349093</v>
          </cell>
          <cell r="L235">
            <v>407.81836324908585</v>
          </cell>
          <cell r="M235">
            <v>0.92500000000000004</v>
          </cell>
          <cell r="N235">
            <v>0.27943313862397912</v>
          </cell>
          <cell r="O235">
            <v>499.23000775011604</v>
          </cell>
          <cell r="P235">
            <v>0.89546323529411664</v>
          </cell>
          <cell r="Q235">
            <v>0.27051038093039753</v>
          </cell>
          <cell r="R235">
            <v>616.10683375444637</v>
          </cell>
          <cell r="S235">
            <v>0.92794117647058727</v>
          </cell>
          <cell r="T235">
            <v>0.28032163826984202</v>
          </cell>
          <cell r="U235">
            <v>582.98561972788298</v>
          </cell>
          <cell r="V235">
            <v>0.85834558823529328</v>
          </cell>
          <cell r="W235">
            <v>0.25929751539960388</v>
          </cell>
          <cell r="X235">
            <v>697.8347668112566</v>
          </cell>
          <cell r="Y235">
            <v>0.96499999999999997</v>
          </cell>
          <cell r="Z235">
            <v>0.29151673380771875</v>
          </cell>
          <cell r="AA235">
            <v>460.86486231411135</v>
          </cell>
          <cell r="AB235">
            <v>0.892625</v>
          </cell>
          <cell r="AC235">
            <v>0.26965297877213984</v>
          </cell>
          <cell r="AD235">
            <v>559.27830972946219</v>
          </cell>
          <cell r="AE235">
            <v>0.92500000000000004</v>
          </cell>
          <cell r="AF235">
            <v>0.27943313862397912</v>
          </cell>
          <cell r="AG235">
            <v>529.41385703740082</v>
          </cell>
          <cell r="AH235">
            <v>0.89546323529411664</v>
          </cell>
          <cell r="AI235">
            <v>0.27051038093039753</v>
          </cell>
          <cell r="AJ235">
            <v>649.30304798814996</v>
          </cell>
          <cell r="AK235">
            <v>0.82830349264705794</v>
          </cell>
          <cell r="AL235">
            <v>0.2502221023606177</v>
          </cell>
          <cell r="AM235">
            <v>771.33904967869773</v>
          </cell>
          <cell r="AN235">
            <v>0.85834558823529328</v>
          </cell>
          <cell r="AO235">
            <v>0.25929751539960388</v>
          </cell>
          <cell r="AP235">
            <v>733.74628459033772</v>
          </cell>
          <cell r="AQ235">
            <v>0.892625</v>
          </cell>
          <cell r="AR235">
            <v>0.26965297877213984</v>
          </cell>
          <cell r="AS235">
            <v>591.80123180031615</v>
          </cell>
          <cell r="AT235">
            <v>0.82830349264705794</v>
          </cell>
          <cell r="AU235">
            <v>0.2502221023606177</v>
          </cell>
          <cell r="AV235">
            <v>809.53275925056084</v>
          </cell>
        </row>
        <row r="236">
          <cell r="B236">
            <v>100</v>
          </cell>
          <cell r="C236">
            <v>0.32567035948856693</v>
          </cell>
          <cell r="D236">
            <v>0.93137254901960687</v>
          </cell>
          <cell r="E236">
            <v>0.30332043285699828</v>
          </cell>
          <cell r="F236">
            <v>397.30810039837121</v>
          </cell>
          <cell r="G236">
            <v>0.96499999999999997</v>
          </cell>
          <cell r="H236">
            <v>0.31427189690646706</v>
          </cell>
          <cell r="I236">
            <v>307.06682701692063</v>
          </cell>
          <cell r="J236">
            <v>1</v>
          </cell>
          <cell r="K236">
            <v>0.32567035948856693</v>
          </cell>
          <cell r="L236">
            <v>284.62056299915491</v>
          </cell>
          <cell r="M236">
            <v>0.92500000000000004</v>
          </cell>
          <cell r="N236">
            <v>0.30124508252692445</v>
          </cell>
          <cell r="O236">
            <v>359.7285997892277</v>
          </cell>
          <cell r="P236">
            <v>0.8987745098039206</v>
          </cell>
          <cell r="Q236">
            <v>0.29270421770700333</v>
          </cell>
          <cell r="R236">
            <v>449.44353946171003</v>
          </cell>
          <cell r="S236">
            <v>0.93137254901960687</v>
          </cell>
          <cell r="T236">
            <v>0.30332043285699828</v>
          </cell>
          <cell r="U236">
            <v>419.56213571800367</v>
          </cell>
          <cell r="V236">
            <v>0.86151960784313641</v>
          </cell>
          <cell r="W236">
            <v>0.28057140039272344</v>
          </cell>
          <cell r="X236">
            <v>516.88794561763575</v>
          </cell>
          <cell r="Y236">
            <v>0.96499999999999997</v>
          </cell>
          <cell r="Z236">
            <v>0.31427189690646706</v>
          </cell>
          <cell r="AA236">
            <v>326.51504292555762</v>
          </cell>
          <cell r="AB236">
            <v>0.892625</v>
          </cell>
          <cell r="AC236">
            <v>0.29070150463848204</v>
          </cell>
          <cell r="AD236">
            <v>408.46724754826533</v>
          </cell>
          <cell r="AE236">
            <v>0.92500000000000004</v>
          </cell>
          <cell r="AF236">
            <v>0.30124508252692445</v>
          </cell>
          <cell r="AG236">
            <v>381.47808133441333</v>
          </cell>
          <cell r="AH236">
            <v>0.8987745098039206</v>
          </cell>
          <cell r="AI236">
            <v>0.29270421770700333</v>
          </cell>
          <cell r="AJ236">
            <v>473.65983313760734</v>
          </cell>
          <cell r="AK236">
            <v>0.83136642156862661</v>
          </cell>
          <cell r="AL236">
            <v>0.27075140137897813</v>
          </cell>
          <cell r="AM236">
            <v>578.33297103525308</v>
          </cell>
          <cell r="AN236">
            <v>0.86151960784313641</v>
          </cell>
          <cell r="AO236">
            <v>0.28057140039272344</v>
          </cell>
          <cell r="AP236">
            <v>543.48769606237249</v>
          </cell>
          <cell r="AQ236">
            <v>0.892625</v>
          </cell>
          <cell r="AR236">
            <v>0.29070150463848204</v>
          </cell>
          <cell r="AS236">
            <v>432.2202668043393</v>
          </cell>
          <cell r="AT236">
            <v>0.83136642156862661</v>
          </cell>
          <cell r="AU236">
            <v>0.27075140137897813</v>
          </cell>
          <cell r="AV236">
            <v>606.96977030109372</v>
          </cell>
        </row>
        <row r="237">
          <cell r="B237">
            <v>101</v>
          </cell>
          <cell r="C237">
            <v>0.349694471933646</v>
          </cell>
          <cell r="D237">
            <v>0.93480392156862646</v>
          </cell>
          <cell r="E237">
            <v>0.32689576371444229</v>
          </cell>
          <cell r="F237">
            <v>276.79643540794552</v>
          </cell>
          <cell r="G237">
            <v>0.96499999999999997</v>
          </cell>
          <cell r="H237">
            <v>0.33745516541596837</v>
          </cell>
          <cell r="I237">
            <v>210.56435281326299</v>
          </cell>
          <cell r="J237">
            <v>1</v>
          </cell>
          <cell r="K237">
            <v>0.349694471933646</v>
          </cell>
          <cell r="L237">
            <v>191.92808192938182</v>
          </cell>
          <cell r="M237">
            <v>0.92500000000000004</v>
          </cell>
          <cell r="N237">
            <v>0.32346738653862256</v>
          </cell>
          <cell r="O237">
            <v>251.36212805842683</v>
          </cell>
          <cell r="P237">
            <v>0.90208578431372455</v>
          </cell>
          <cell r="Q237">
            <v>0.3154544119844368</v>
          </cell>
          <cell r="R237">
            <v>317.8895198401035</v>
          </cell>
          <cell r="S237">
            <v>0.93480392156862646</v>
          </cell>
          <cell r="T237">
            <v>0.32689576371444229</v>
          </cell>
          <cell r="U237">
            <v>292.30036710161215</v>
          </cell>
          <cell r="V237">
            <v>0.86469362745097955</v>
          </cell>
          <cell r="W237">
            <v>0.30237858143585911</v>
          </cell>
          <cell r="X237">
            <v>371.86397086957783</v>
          </cell>
          <cell r="Y237">
            <v>0.96499999999999997</v>
          </cell>
          <cell r="Z237">
            <v>0.33745516541596837</v>
          </cell>
          <cell r="AA237">
            <v>223.90054101684612</v>
          </cell>
          <cell r="AB237">
            <v>0.892625</v>
          </cell>
          <cell r="AC237">
            <v>0.31214602800977076</v>
          </cell>
          <cell r="AD237">
            <v>289.72520409044529</v>
          </cell>
          <cell r="AE237">
            <v>0.92500000000000004</v>
          </cell>
          <cell r="AF237">
            <v>0.32346738653862256</v>
          </cell>
          <cell r="AG237">
            <v>266.55968524061524</v>
          </cell>
          <cell r="AH237">
            <v>0.90208578431372455</v>
          </cell>
          <cell r="AI237">
            <v>0.3154544119844368</v>
          </cell>
          <cell r="AJ237">
            <v>335.0176022198342</v>
          </cell>
          <cell r="AK237">
            <v>0.83442935049019529</v>
          </cell>
          <cell r="AL237">
            <v>0.29179533108560407</v>
          </cell>
          <cell r="AM237">
            <v>421.74850866379035</v>
          </cell>
          <cell r="AN237">
            <v>0.86469362745097955</v>
          </cell>
          <cell r="AO237">
            <v>0.30237858143585911</v>
          </cell>
          <cell r="AP237">
            <v>391.00059208193778</v>
          </cell>
          <cell r="AQ237">
            <v>0.892625</v>
          </cell>
          <cell r="AR237">
            <v>0.31214602800977076</v>
          </cell>
          <cell r="AS237">
            <v>306.57318490907176</v>
          </cell>
          <cell r="AT237">
            <v>0.83442935049019529</v>
          </cell>
          <cell r="AU237">
            <v>0.29179533108560407</v>
          </cell>
          <cell r="AV237">
            <v>442.63185439739613</v>
          </cell>
        </row>
        <row r="238">
          <cell r="B238">
            <v>102</v>
          </cell>
          <cell r="C238">
            <v>0.37366128386154901</v>
          </cell>
          <cell r="D238">
            <v>0.93823529411764606</v>
          </cell>
          <cell r="E238">
            <v>0.35058220456421768</v>
          </cell>
          <cell r="F238">
            <v>186.31285326182987</v>
          </cell>
          <cell r="G238">
            <v>0.96499999999999997</v>
          </cell>
          <cell r="H238">
            <v>0.36058313892639476</v>
          </cell>
          <cell r="I238">
            <v>139.50832430395701</v>
          </cell>
          <cell r="J238">
            <v>1</v>
          </cell>
          <cell r="K238">
            <v>0.37366128386154901</v>
          </cell>
          <cell r="L238">
            <v>124.8118926698491</v>
          </cell>
          <cell r="M238">
            <v>0.92500000000000004</v>
          </cell>
          <cell r="N238">
            <v>0.34563668757193283</v>
          </cell>
          <cell r="O238">
            <v>170.05467742058093</v>
          </cell>
          <cell r="P238">
            <v>0.90539705882352839</v>
          </cell>
          <cell r="Q238">
            <v>0.33831182740447002</v>
          </cell>
          <cell r="R238">
            <v>217.60986828292869</v>
          </cell>
          <cell r="S238">
            <v>0.93823529411764606</v>
          </cell>
          <cell r="T238">
            <v>0.35058220456421768</v>
          </cell>
          <cell r="U238">
            <v>196.74861536391882</v>
          </cell>
          <cell r="V238">
            <v>0.86786764705882269</v>
          </cell>
          <cell r="W238">
            <v>0.32428853922190137</v>
          </cell>
          <cell r="X238">
            <v>259.42027087092924</v>
          </cell>
          <cell r="Y238">
            <v>0.96499999999999997</v>
          </cell>
          <cell r="Z238">
            <v>0.36058313892639476</v>
          </cell>
          <cell r="AA238">
            <v>148.34414691128151</v>
          </cell>
          <cell r="AB238">
            <v>0.892625</v>
          </cell>
          <cell r="AC238">
            <v>0.33353940350691519</v>
          </cell>
          <cell r="AD238">
            <v>199.28863241929261</v>
          </cell>
          <cell r="AE238">
            <v>0.92500000000000004</v>
          </cell>
          <cell r="AF238">
            <v>0.34563668757193283</v>
          </cell>
          <cell r="AG238">
            <v>180.33632049927556</v>
          </cell>
          <cell r="AH238">
            <v>0.90539705882352839</v>
          </cell>
          <cell r="AI238">
            <v>0.33831182740447002</v>
          </cell>
          <cell r="AJ238">
            <v>229.33482150714045</v>
          </cell>
          <cell r="AK238">
            <v>0.83749227941176385</v>
          </cell>
          <cell r="AL238">
            <v>0.31293844034913482</v>
          </cell>
          <cell r="AM238">
            <v>298.68426294337991</v>
          </cell>
          <cell r="AN238">
            <v>0.86786764705882269</v>
          </cell>
          <cell r="AO238">
            <v>0.32428853922190137</v>
          </cell>
          <cell r="AP238">
            <v>272.77038770762044</v>
          </cell>
          <cell r="AQ238">
            <v>0.892625</v>
          </cell>
          <cell r="AR238">
            <v>0.33353940350691519</v>
          </cell>
          <cell r="AS238">
            <v>210.87758294540001</v>
          </cell>
          <cell r="AT238">
            <v>0.83749227941176385</v>
          </cell>
          <cell r="AU238">
            <v>0.31293844034913482</v>
          </cell>
          <cell r="AV238">
            <v>313.47394589447305</v>
          </cell>
        </row>
        <row r="239">
          <cell r="B239">
            <v>103</v>
          </cell>
          <cell r="C239">
            <v>0.39844198062467789</v>
          </cell>
          <cell r="D239">
            <v>0.94166666666666565</v>
          </cell>
          <cell r="E239">
            <v>0.37519953175490461</v>
          </cell>
          <cell r="F239">
            <v>120.99488242664795</v>
          </cell>
          <cell r="G239">
            <v>0.96499999999999997</v>
          </cell>
          <cell r="H239">
            <v>0.38449651130281415</v>
          </cell>
          <cell r="I239">
            <v>89.203974820074748</v>
          </cell>
          <cell r="J239">
            <v>1</v>
          </cell>
          <cell r="K239">
            <v>0.39844198062467789</v>
          </cell>
          <cell r="L239">
            <v>78.174520613643438</v>
          </cell>
          <cell r="M239">
            <v>0.92500000000000004</v>
          </cell>
          <cell r="N239">
            <v>0.36855883207782708</v>
          </cell>
          <cell r="O239">
            <v>111.27754201081778</v>
          </cell>
          <cell r="P239">
            <v>0.90870833333333234</v>
          </cell>
          <cell r="Q239">
            <v>0.36206754814348296</v>
          </cell>
          <cell r="R239">
            <v>143.98987608288505</v>
          </cell>
          <cell r="S239">
            <v>0.94166666666666565</v>
          </cell>
          <cell r="T239">
            <v>0.37519953175490461</v>
          </cell>
          <cell r="U239">
            <v>127.77205204467883</v>
          </cell>
          <cell r="V239">
            <v>0.87104166666666583</v>
          </cell>
          <cell r="W239">
            <v>0.34705956687328682</v>
          </cell>
          <cell r="X239">
            <v>175.29325018564563</v>
          </cell>
          <cell r="Y239">
            <v>0.96499999999999997</v>
          </cell>
          <cell r="Z239">
            <v>0.38449651130281415</v>
          </cell>
          <cell r="AA239">
            <v>94.85374877665339</v>
          </cell>
          <cell r="AB239">
            <v>0.892625</v>
          </cell>
          <cell r="AC239">
            <v>0.35565927295510308</v>
          </cell>
          <cell r="AD239">
            <v>132.81802083645286</v>
          </cell>
          <cell r="AE239">
            <v>0.92500000000000004</v>
          </cell>
          <cell r="AF239">
            <v>0.36855883207782708</v>
          </cell>
          <cell r="AG239">
            <v>118.00547203299551</v>
          </cell>
          <cell r="AH239">
            <v>0.90870833333333234</v>
          </cell>
          <cell r="AI239">
            <v>0.36206754814348296</v>
          </cell>
          <cell r="AJ239">
            <v>151.74813895558179</v>
          </cell>
          <cell r="AK239">
            <v>0.84055520833333242</v>
          </cell>
          <cell r="AL239">
            <v>0.33491248203272173</v>
          </cell>
          <cell r="AM239">
            <v>205.2144755410477</v>
          </cell>
          <cell r="AN239">
            <v>0.87104166666666583</v>
          </cell>
          <cell r="AO239">
            <v>0.34705956687328682</v>
          </cell>
          <cell r="AP239">
            <v>184.31407713492453</v>
          </cell>
          <cell r="AQ239">
            <v>0.892625</v>
          </cell>
          <cell r="AR239">
            <v>0.35565927295510308</v>
          </cell>
          <cell r="AS239">
            <v>140.54159971681125</v>
          </cell>
          <cell r="AT239">
            <v>0.84055520833333242</v>
          </cell>
          <cell r="AU239">
            <v>0.33491248203272173</v>
          </cell>
          <cell r="AV239">
            <v>215.37589817616757</v>
          </cell>
        </row>
        <row r="240">
          <cell r="B240">
            <v>104</v>
          </cell>
          <cell r="C240">
            <v>0.42391691529853409</v>
          </cell>
          <cell r="D240">
            <v>0.94509803921568525</v>
          </cell>
          <cell r="E240">
            <v>0.40064304543900631</v>
          </cell>
          <cell r="F240">
            <v>75.597659195429898</v>
          </cell>
          <cell r="G240">
            <v>0.96499999999999997</v>
          </cell>
          <cell r="H240">
            <v>0.4090798232630854</v>
          </cell>
          <cell r="I240">
            <v>54.90535770741193</v>
          </cell>
          <cell r="J240">
            <v>1</v>
          </cell>
          <cell r="K240">
            <v>0.42391691529853409</v>
          </cell>
          <cell r="L240">
            <v>47.026509785958631</v>
          </cell>
          <cell r="M240">
            <v>0.92500000000000004</v>
          </cell>
          <cell r="N240">
            <v>0.39212314665114406</v>
          </cell>
          <cell r="O240">
            <v>70.265221090819452</v>
          </cell>
          <cell r="P240">
            <v>0.91201960784313618</v>
          </cell>
          <cell r="Q240">
            <v>0.38662053884864106</v>
          </cell>
          <cell r="R240">
            <v>91.855814692070922</v>
          </cell>
          <cell r="S240">
            <v>0.94509803921568525</v>
          </cell>
          <cell r="T240">
            <v>0.40064304543900631</v>
          </cell>
          <cell r="U240">
            <v>79.832037946152028</v>
          </cell>
          <cell r="V240">
            <v>0.87421568627450885</v>
          </cell>
          <cell r="W240">
            <v>0.37059481703108083</v>
          </cell>
          <cell r="X240">
            <v>114.45605070040476</v>
          </cell>
          <cell r="Y240">
            <v>0.96499999999999997</v>
          </cell>
          <cell r="Z240">
            <v>0.4090798232630854</v>
          </cell>
          <cell r="AA240">
            <v>58.382813288036587</v>
          </cell>
          <cell r="AB240">
            <v>0.892625</v>
          </cell>
          <cell r="AC240">
            <v>0.37839883651835399</v>
          </cell>
          <cell r="AD240">
            <v>85.580060110424299</v>
          </cell>
          <cell r="AE240">
            <v>0.92500000000000004</v>
          </cell>
          <cell r="AF240">
            <v>0.39212314665114406</v>
          </cell>
          <cell r="AG240">
            <v>74.51351308172201</v>
          </cell>
          <cell r="AH240">
            <v>0.91201960784313618</v>
          </cell>
          <cell r="AI240">
            <v>0.38662053884864106</v>
          </cell>
          <cell r="AJ240">
            <v>96.805062348597744</v>
          </cell>
          <cell r="AK240">
            <v>0.84361813725490098</v>
          </cell>
          <cell r="AL240">
            <v>0.35762399843499298</v>
          </cell>
          <cell r="AM240">
            <v>136.48558618855216</v>
          </cell>
          <cell r="AN240">
            <v>0.87421568627450885</v>
          </cell>
          <cell r="AO240">
            <v>0.37059481703108083</v>
          </cell>
          <cell r="AP240">
            <v>120.34611335582805</v>
          </cell>
          <cell r="AQ240">
            <v>0.892625</v>
          </cell>
          <cell r="AR240">
            <v>0.37839883651835399</v>
          </cell>
          <cell r="AS240">
            <v>90.55667654158303</v>
          </cell>
          <cell r="AT240">
            <v>0.84361813725490098</v>
          </cell>
          <cell r="AU240">
            <v>0.35762399843499298</v>
          </cell>
          <cell r="AV240">
            <v>143.24382154796055</v>
          </cell>
        </row>
        <row r="241">
          <cell r="B241">
            <v>105</v>
          </cell>
          <cell r="C241">
            <v>0.44994677679139605</v>
          </cell>
          <cell r="D241">
            <v>0.94852941176470484</v>
          </cell>
          <cell r="E241">
            <v>0.42678775151536785</v>
          </cell>
          <cell r="F241">
            <v>45.309982787312762</v>
          </cell>
          <cell r="G241">
            <v>0.96499999999999997</v>
          </cell>
          <cell r="H241">
            <v>0.4341986396036972</v>
          </cell>
          <cell r="I241">
            <v>32.444683680267374</v>
          </cell>
          <cell r="J241">
            <v>1</v>
          </cell>
          <cell r="K241">
            <v>0.44994677679139605</v>
          </cell>
          <cell r="L241">
            <v>27.091176820238722</v>
          </cell>
          <cell r="M241">
            <v>0.92500000000000004</v>
          </cell>
          <cell r="N241">
            <v>0.41620076853204135</v>
          </cell>
          <cell r="O241">
            <v>42.712601496548992</v>
          </cell>
          <cell r="P241">
            <v>0.91533088235294013</v>
          </cell>
          <cell r="Q241">
            <v>0.41185018021232994</v>
          </cell>
          <cell r="R241">
            <v>56.34247011944155</v>
          </cell>
          <cell r="S241">
            <v>0.94852941176470484</v>
          </cell>
          <cell r="T241">
            <v>0.42678775151536785</v>
          </cell>
          <cell r="U241">
            <v>47.847887139803362</v>
          </cell>
          <cell r="V241">
            <v>0.87738970588235199</v>
          </cell>
          <cell r="W241">
            <v>0.39477867015171525</v>
          </cell>
          <cell r="X241">
            <v>72.03923153298814</v>
          </cell>
          <cell r="Y241">
            <v>0.96499999999999997</v>
          </cell>
          <cell r="Z241">
            <v>0.4341986396036972</v>
          </cell>
          <cell r="AA241">
            <v>34.499582346564864</v>
          </cell>
          <cell r="AB241">
            <v>0.892625</v>
          </cell>
          <cell r="AC241">
            <v>0.40163374163341992</v>
          </cell>
          <cell r="AD241">
            <v>53.196664935468952</v>
          </cell>
          <cell r="AE241">
            <v>0.92500000000000004</v>
          </cell>
          <cell r="AF241">
            <v>0.41620076853204135</v>
          </cell>
          <cell r="AG241">
            <v>45.295039864085986</v>
          </cell>
          <cell r="AH241">
            <v>0.91533088235294013</v>
          </cell>
          <cell r="AI241">
            <v>0.41185018021232994</v>
          </cell>
          <cell r="AJ241">
            <v>59.378236980106593</v>
          </cell>
          <cell r="AK241">
            <v>0.84668106617646965</v>
          </cell>
          <cell r="AL241">
            <v>0.38096141669640521</v>
          </cell>
          <cell r="AM241">
            <v>87.675065127058289</v>
          </cell>
          <cell r="AN241">
            <v>0.87738970588235199</v>
          </cell>
          <cell r="AO241">
            <v>0.39477867015171525</v>
          </cell>
          <cell r="AP241">
            <v>75.746467496323234</v>
          </cell>
          <cell r="AQ241">
            <v>0.892625</v>
          </cell>
          <cell r="AR241">
            <v>0.40163374163341992</v>
          </cell>
          <cell r="AS241">
            <v>56.290135499279096</v>
          </cell>
          <cell r="AT241">
            <v>0.84668106617646965</v>
          </cell>
          <cell r="AU241">
            <v>0.38096141669640521</v>
          </cell>
          <cell r="AV241">
            <v>92.016393334870301</v>
          </cell>
        </row>
        <row r="242">
          <cell r="B242">
            <v>106</v>
          </cell>
          <cell r="C242">
            <v>0.47638829474941435</v>
          </cell>
          <cell r="D242">
            <v>0.95196078431372444</v>
          </cell>
          <cell r="E242">
            <v>0.4535029747075302</v>
          </cell>
          <cell r="F242">
            <v>25.972237112315529</v>
          </cell>
          <cell r="G242">
            <v>0.96499999999999997</v>
          </cell>
          <cell r="H242">
            <v>0.45971470443318485</v>
          </cell>
          <cell r="I242">
            <v>18.357246163923005</v>
          </cell>
          <cell r="J242">
            <v>1</v>
          </cell>
          <cell r="K242">
            <v>0.47638829474941435</v>
          </cell>
          <cell r="L242">
            <v>14.901589130486528</v>
          </cell>
          <cell r="M242">
            <v>0.92500000000000004</v>
          </cell>
          <cell r="N242">
            <v>0.44065917264320831</v>
          </cell>
          <cell r="O242">
            <v>24.935583927682483</v>
          </cell>
          <cell r="P242">
            <v>0.91864215686274409</v>
          </cell>
          <cell r="Q242">
            <v>0.43763037059276666</v>
          </cell>
          <cell r="R242">
            <v>33.137813647141726</v>
          </cell>
          <cell r="S242">
            <v>0.95196078431372444</v>
          </cell>
          <cell r="T242">
            <v>0.4535029747075302</v>
          </cell>
          <cell r="U242">
            <v>27.426994972645598</v>
          </cell>
          <cell r="V242">
            <v>0.88056372549019513</v>
          </cell>
          <cell r="W242">
            <v>0.41949025160446546</v>
          </cell>
          <cell r="X242">
            <v>43.599679509643565</v>
          </cell>
          <cell r="Y242">
            <v>0.96499999999999997</v>
          </cell>
          <cell r="Z242">
            <v>0.45971470443318485</v>
          </cell>
          <cell r="AA242">
            <v>19.519910624790672</v>
          </cell>
          <cell r="AB242">
            <v>0.892625</v>
          </cell>
          <cell r="AC242">
            <v>0.42523610160069597</v>
          </cell>
          <cell r="AD242">
            <v>31.831089355017205</v>
          </cell>
          <cell r="AE242">
            <v>0.92500000000000004</v>
          </cell>
          <cell r="AF242">
            <v>0.44065917264320831</v>
          </cell>
          <cell r="AG242">
            <v>26.443209461963949</v>
          </cell>
          <cell r="AH242">
            <v>0.91864215686274409</v>
          </cell>
          <cell r="AI242">
            <v>0.43763037059276666</v>
          </cell>
          <cell r="AJ242">
            <v>34.923299379159253</v>
          </cell>
          <cell r="AK242">
            <v>0.84974399509803833</v>
          </cell>
          <cell r="AL242">
            <v>0.4048080927983092</v>
          </cell>
          <cell r="AM242">
            <v>54.274248107304565</v>
          </cell>
          <cell r="AN242">
            <v>0.88056372549019513</v>
          </cell>
          <cell r="AO242">
            <v>0.41949025160446546</v>
          </cell>
          <cell r="AP242">
            <v>45.843377789434619</v>
          </cell>
          <cell r="AQ242">
            <v>0.892625</v>
          </cell>
          <cell r="AR242">
            <v>0.42523610160069597</v>
          </cell>
          <cell r="AS242">
            <v>33.682117761651433</v>
          </cell>
          <cell r="AT242">
            <v>0.84974399509803833</v>
          </cell>
          <cell r="AU242">
            <v>0.4048080927983092</v>
          </cell>
          <cell r="AV242">
            <v>56.961697770724449</v>
          </cell>
        </row>
        <row r="243">
          <cell r="B243">
            <v>107</v>
          </cell>
          <cell r="C243">
            <v>0.50326725353114077</v>
          </cell>
          <cell r="D243">
            <v>0.95539215686274404</v>
          </cell>
          <cell r="E243">
            <v>0.48081758682950604</v>
          </cell>
          <cell r="F243">
            <v>14.193750322071123</v>
          </cell>
          <cell r="G243">
            <v>0.96499999999999997</v>
          </cell>
          <cell r="H243">
            <v>0.48565289965755082</v>
          </cell>
          <cell r="I243">
            <v>9.9181501694679248</v>
          </cell>
          <cell r="J243">
            <v>1</v>
          </cell>
          <cell r="K243">
            <v>0.50326725353114077</v>
          </cell>
          <cell r="L243">
            <v>7.8026464955576422</v>
          </cell>
          <cell r="M243">
            <v>0.92500000000000004</v>
          </cell>
          <cell r="N243">
            <v>0.46552220951630524</v>
          </cell>
          <cell r="O243">
            <v>13.947490144734637</v>
          </cell>
          <cell r="P243">
            <v>0.92195343137254793</v>
          </cell>
          <cell r="Q243">
            <v>0.46398897129047328</v>
          </cell>
          <cell r="R243">
            <v>18.635699980109052</v>
          </cell>
          <cell r="S243">
            <v>0.95539215686274404</v>
          </cell>
          <cell r="T243">
            <v>0.48081758682950604</v>
          </cell>
          <cell r="U243">
            <v>14.988771165262344</v>
          </cell>
          <cell r="V243">
            <v>0.88373774509803826</v>
          </cell>
          <cell r="W243">
            <v>0.44475626781729305</v>
          </cell>
          <cell r="X243">
            <v>25.310038982269131</v>
          </cell>
          <cell r="Y243">
            <v>0.96499999999999997</v>
          </cell>
          <cell r="Z243">
            <v>0.48565289965755082</v>
          </cell>
          <cell r="AA243">
            <v>10.546320681352844</v>
          </cell>
          <cell r="AB243">
            <v>0.892625</v>
          </cell>
          <cell r="AC243">
            <v>0.44922893218323451</v>
          </cell>
          <cell r="AD243">
            <v>18.295361007986276</v>
          </cell>
          <cell r="AE243">
            <v>0.92500000000000004</v>
          </cell>
          <cell r="AF243">
            <v>0.46552220951630524</v>
          </cell>
          <cell r="AG243">
            <v>14.790766658423857</v>
          </cell>
          <cell r="AH243">
            <v>0.92195343137254793</v>
          </cell>
          <cell r="AI243">
            <v>0.46398897129047328</v>
          </cell>
          <cell r="AJ243">
            <v>19.639802929535652</v>
          </cell>
          <cell r="AK243">
            <v>0.85280692401960689</v>
          </cell>
          <cell r="AL243">
            <v>0.42918979844368782</v>
          </cell>
          <cell r="AM243">
            <v>32.303593242924364</v>
          </cell>
          <cell r="AN243">
            <v>0.88373774509803826</v>
          </cell>
          <cell r="AO243">
            <v>0.44475626781729305</v>
          </cell>
          <cell r="AP243">
            <v>26.612527706146128</v>
          </cell>
          <cell r="AQ243">
            <v>0.892625</v>
          </cell>
          <cell r="AR243">
            <v>0.44922893218323451</v>
          </cell>
          <cell r="AS243">
            <v>19.359265311031216</v>
          </cell>
          <cell r="AT243">
            <v>0.85280692401960689</v>
          </cell>
          <cell r="AU243">
            <v>0.42918979844368782</v>
          </cell>
          <cell r="AV243">
            <v>33.903141533603787</v>
          </cell>
        </row>
        <row r="244">
          <cell r="B244">
            <v>108</v>
          </cell>
          <cell r="C244">
            <v>0.5306310454288653</v>
          </cell>
          <cell r="D244">
            <v>0.95882352941176363</v>
          </cell>
          <cell r="E244">
            <v>0.50878153179355856</v>
          </cell>
          <cell r="F244">
            <v>7.3691455441523619</v>
          </cell>
          <cell r="G244">
            <v>0.96499999999999997</v>
          </cell>
          <cell r="H244">
            <v>0.51205895883885499</v>
          </cell>
          <cell r="I244">
            <v>5.1013717804267973</v>
          </cell>
          <cell r="J244">
            <v>1</v>
          </cell>
          <cell r="K244">
            <v>0.5306310454288653</v>
          </cell>
          <cell r="L244">
            <v>3.8758300234639673</v>
          </cell>
          <cell r="M244">
            <v>0.92500000000000004</v>
          </cell>
          <cell r="N244">
            <v>0.49083371702170042</v>
          </cell>
          <cell r="O244">
            <v>7.4546237153508779</v>
          </cell>
          <cell r="P244">
            <v>0.92526470588235188</v>
          </cell>
          <cell r="Q244">
            <v>0.49097417818078393</v>
          </cell>
          <cell r="R244">
            <v>9.9889407170603608</v>
          </cell>
          <cell r="S244">
            <v>0.95882352941176363</v>
          </cell>
          <cell r="T244">
            <v>0.50878153179355856</v>
          </cell>
          <cell r="U244">
            <v>7.7819063840412204</v>
          </cell>
          <cell r="V244">
            <v>0.8869117647058814</v>
          </cell>
          <cell r="W244">
            <v>0.47062291690904162</v>
          </cell>
          <cell r="X244">
            <v>14.053240506204913</v>
          </cell>
          <cell r="Y244">
            <v>0.96499999999999997</v>
          </cell>
          <cell r="Z244">
            <v>0.51205895883885499</v>
          </cell>
          <cell r="AA244">
            <v>5.4244694617354376</v>
          </cell>
          <cell r="AB244">
            <v>0.892625</v>
          </cell>
          <cell r="AC244">
            <v>0.47365453692594089</v>
          </cell>
          <cell r="AD244">
            <v>10.076555518461815</v>
          </cell>
          <cell r="AE244">
            <v>0.92500000000000004</v>
          </cell>
          <cell r="AF244">
            <v>0.49083371702170042</v>
          </cell>
          <cell r="AG244">
            <v>7.905336283154285</v>
          </cell>
          <cell r="AH244">
            <v>0.92526470588235188</v>
          </cell>
          <cell r="AI244">
            <v>0.49097417818078393</v>
          </cell>
          <cell r="AJ244">
            <v>10.527150971912782</v>
          </cell>
          <cell r="AK244">
            <v>0.85586985294117557</v>
          </cell>
          <cell r="AL244">
            <v>0.4541511148172252</v>
          </cell>
          <cell r="AM244">
            <v>18.43922056998678</v>
          </cell>
          <cell r="AN244">
            <v>0.8869117647058814</v>
          </cell>
          <cell r="AO244">
            <v>0.47062291690904162</v>
          </cell>
          <cell r="AP244">
            <v>14.776439206376269</v>
          </cell>
          <cell r="AQ244">
            <v>0.892625</v>
          </cell>
          <cell r="AR244">
            <v>0.47365453692594089</v>
          </cell>
          <cell r="AS244">
            <v>10.662523227504728</v>
          </cell>
          <cell r="AT244">
            <v>0.85586985294117557</v>
          </cell>
          <cell r="AU244">
            <v>0.4541511148172252</v>
          </cell>
          <cell r="AV244">
            <v>19.352259052188554</v>
          </cell>
        </row>
        <row r="245">
          <cell r="B245">
            <v>109</v>
          </cell>
          <cell r="C245">
            <v>0.55834399633693477</v>
          </cell>
          <cell r="D245">
            <v>0.96225490196078323</v>
          </cell>
          <cell r="E245">
            <v>0.53726924745558913</v>
          </cell>
          <cell r="F245">
            <v>3.6198603861888468</v>
          </cell>
          <cell r="G245">
            <v>0.96499999999999997</v>
          </cell>
          <cell r="H245">
            <v>0.53880195646514206</v>
          </cell>
          <cell r="I245">
            <v>2.4891686578915353</v>
          </cell>
          <cell r="J245">
            <v>1</v>
          </cell>
          <cell r="K245">
            <v>0.55834399633693477</v>
          </cell>
          <cell r="L245">
            <v>1.8191942862086987</v>
          </cell>
          <cell r="M245">
            <v>0.92500000000000004</v>
          </cell>
          <cell r="N245">
            <v>0.51646819661166465</v>
          </cell>
          <cell r="O245">
            <v>3.7956430481470882</v>
          </cell>
          <cell r="P245">
            <v>0.92857598039215583</v>
          </cell>
          <cell r="Q245">
            <v>0.51846482379464343</v>
          </cell>
          <cell r="R245">
            <v>5.0846287576050795</v>
          </cell>
          <cell r="S245">
            <v>0.96225490196078323</v>
          </cell>
          <cell r="T245">
            <v>0.53726924745558913</v>
          </cell>
          <cell r="U245">
            <v>3.8226161336946558</v>
          </cell>
          <cell r="V245">
            <v>0.89008578431372454</v>
          </cell>
          <cell r="W245">
            <v>0.49697405389641991</v>
          </cell>
          <cell r="X245">
            <v>7.4394634671504596</v>
          </cell>
          <cell r="Y245">
            <v>0.96499999999999997</v>
          </cell>
          <cell r="Z245">
            <v>0.53880195646514206</v>
          </cell>
          <cell r="AA245">
            <v>2.6468212769060253</v>
          </cell>
          <cell r="AB245">
            <v>0.892625</v>
          </cell>
          <cell r="AC245">
            <v>0.49839180973025637</v>
          </cell>
          <cell r="AD245">
            <v>5.3037492805562501</v>
          </cell>
          <cell r="AE245">
            <v>0.92500000000000004</v>
          </cell>
          <cell r="AF245">
            <v>0.51646819661166465</v>
          </cell>
          <cell r="AG245">
            <v>4.0251306909871536</v>
          </cell>
          <cell r="AH245">
            <v>0.92857598039215583</v>
          </cell>
          <cell r="AI245">
            <v>0.51846482379464343</v>
          </cell>
          <cell r="AJ245">
            <v>5.358591674892863</v>
          </cell>
          <cell r="AK245">
            <v>0.85893278186274413</v>
          </cell>
          <cell r="AL245">
            <v>0.47957996201004521</v>
          </cell>
          <cell r="AM245">
            <v>10.065027991766572</v>
          </cell>
          <cell r="AN245">
            <v>0.89008578431372454</v>
          </cell>
          <cell r="AO245">
            <v>0.49697405389641991</v>
          </cell>
          <cell r="AP245">
            <v>7.822308285542344</v>
          </cell>
          <cell r="AQ245">
            <v>0.892625</v>
          </cell>
          <cell r="AR245">
            <v>0.49839180973025637</v>
          </cell>
          <cell r="AS245">
            <v>5.6121707257188884</v>
          </cell>
          <cell r="AT245">
            <v>0.85893278186274413</v>
          </cell>
          <cell r="AU245">
            <v>0.47957996201004521</v>
          </cell>
          <cell r="AV245">
            <v>10.563409029405383</v>
          </cell>
        </row>
        <row r="246">
          <cell r="B246">
            <v>110</v>
          </cell>
          <cell r="C246">
            <v>0.58626695657629069</v>
          </cell>
          <cell r="D246">
            <v>0.96568627450980282</v>
          </cell>
          <cell r="E246">
            <v>0.56614995316435845</v>
          </cell>
          <cell r="F246">
            <v>1.6750207206068668</v>
          </cell>
          <cell r="G246">
            <v>0.96499999999999997</v>
          </cell>
          <cell r="H246">
            <v>0.56574761309612054</v>
          </cell>
          <cell r="I246">
            <v>1.1479997150478642</v>
          </cell>
          <cell r="J246">
            <v>1</v>
          </cell>
          <cell r="K246">
            <v>0.58626695657629069</v>
          </cell>
          <cell r="L246">
            <v>0.80345807833361638</v>
          </cell>
          <cell r="M246">
            <v>0.92500000000000004</v>
          </cell>
          <cell r="N246">
            <v>0.54229693483306896</v>
          </cell>
          <cell r="O246">
            <v>1.8353141280889598</v>
          </cell>
          <cell r="P246">
            <v>0.93188725490195967</v>
          </cell>
          <cell r="Q246">
            <v>0.54633470480360591</v>
          </cell>
          <cell r="R246">
            <v>2.4484276047321853</v>
          </cell>
          <cell r="S246">
            <v>0.96568627450980282</v>
          </cell>
          <cell r="T246">
            <v>0.56614995316435845</v>
          </cell>
          <cell r="U246">
            <v>1.7688420402329343</v>
          </cell>
          <cell r="V246">
            <v>0.89325980392156767</v>
          </cell>
          <cell r="W246">
            <v>0.5236887066770316</v>
          </cell>
          <cell r="X246">
            <v>3.7422431490663803</v>
          </cell>
          <cell r="Y246">
            <v>0.96499999999999997</v>
          </cell>
          <cell r="Z246">
            <v>0.56574761309612054</v>
          </cell>
          <cell r="AA246">
            <v>1.2207087944954933</v>
          </cell>
          <cell r="AB246">
            <v>0.892625</v>
          </cell>
          <cell r="AC246">
            <v>0.52331654211391143</v>
          </cell>
          <cell r="AD246">
            <v>2.6604040782642748</v>
          </cell>
          <cell r="AE246">
            <v>0.92500000000000004</v>
          </cell>
          <cell r="AF246">
            <v>0.54229693483306896</v>
          </cell>
          <cell r="AG246">
            <v>1.9462787018867547</v>
          </cell>
          <cell r="AH246">
            <v>0.93188725490195967</v>
          </cell>
          <cell r="AI246">
            <v>0.54633470480360591</v>
          </cell>
          <cell r="AJ246">
            <v>2.5803503863820918</v>
          </cell>
          <cell r="AK246">
            <v>0.8619957107843127</v>
          </cell>
          <cell r="AL246">
            <v>0.50535960194333551</v>
          </cell>
          <cell r="AM246">
            <v>5.238042249845118</v>
          </cell>
          <cell r="AN246">
            <v>0.89325980392156767</v>
          </cell>
          <cell r="AO246">
            <v>0.5236887066770316</v>
          </cell>
          <cell r="AP246">
            <v>3.934824026048811</v>
          </cell>
          <cell r="AQ246">
            <v>0.892625</v>
          </cell>
          <cell r="AR246">
            <v>0.52331654211391143</v>
          </cell>
          <cell r="AS246">
            <v>2.8151108012126849</v>
          </cell>
          <cell r="AT246">
            <v>0.8619957107843127</v>
          </cell>
          <cell r="AU246">
            <v>0.50535960194333551</v>
          </cell>
          <cell r="AV246">
            <v>5.4974097283865815</v>
          </cell>
        </row>
        <row r="247">
          <cell r="B247">
            <v>111</v>
          </cell>
          <cell r="C247">
            <v>0.61843744151762692</v>
          </cell>
          <cell r="D247">
            <v>0.96911764705882242</v>
          </cell>
          <cell r="E247">
            <v>0.59933863817664068</v>
          </cell>
          <cell r="F247">
            <v>0.72670781808595919</v>
          </cell>
          <cell r="G247">
            <v>0.96499999999999997</v>
          </cell>
          <cell r="H247">
            <v>0.59679213106451001</v>
          </cell>
          <cell r="I247">
            <v>0.49852161642450854</v>
          </cell>
          <cell r="J247">
            <v>1</v>
          </cell>
          <cell r="K247">
            <v>0.61843744151762692</v>
          </cell>
          <cell r="L247">
            <v>0.33241715601233213</v>
          </cell>
          <cell r="M247">
            <v>0.92500000000000004</v>
          </cell>
          <cell r="N247">
            <v>0.57205463340380491</v>
          </cell>
          <cell r="O247">
            <v>0.8400289019704904</v>
          </cell>
          <cell r="P247">
            <v>0.93519852941176362</v>
          </cell>
          <cell r="Q247">
            <v>0.57836178584045828</v>
          </cell>
          <cell r="R247">
            <v>1.1107666320678269</v>
          </cell>
          <cell r="S247">
            <v>0.96911764705882242</v>
          </cell>
          <cell r="T247">
            <v>0.59933863817664068</v>
          </cell>
          <cell r="U247">
            <v>0.76741220199991034</v>
          </cell>
          <cell r="V247">
            <v>0.89643382352941081</v>
          </cell>
          <cell r="W247">
            <v>0.55438824031339273</v>
          </cell>
          <cell r="X247">
            <v>1.7824726742608257</v>
          </cell>
          <cell r="Y247">
            <v>0.96499999999999997</v>
          </cell>
          <cell r="Z247">
            <v>0.59679213106451001</v>
          </cell>
          <cell r="AA247">
            <v>0.53009570772422521</v>
          </cell>
          <cell r="AB247">
            <v>0.892625</v>
          </cell>
          <cell r="AC247">
            <v>0.55203272123467173</v>
          </cell>
          <cell r="AD247">
            <v>1.2681706154012666</v>
          </cell>
          <cell r="AE247">
            <v>0.92500000000000004</v>
          </cell>
          <cell r="AF247">
            <v>0.57205463340380491</v>
          </cell>
          <cell r="AG247">
            <v>0.89081772752268318</v>
          </cell>
          <cell r="AH247">
            <v>0.93519852941176362</v>
          </cell>
          <cell r="AI247">
            <v>0.57836178584045828</v>
          </cell>
          <cell r="AJ247">
            <v>1.1706154197481613</v>
          </cell>
          <cell r="AK247">
            <v>0.86505863970588137</v>
          </cell>
          <cell r="AL247">
            <v>0.53498465190242395</v>
          </cell>
          <cell r="AM247">
            <v>2.5909473035010158</v>
          </cell>
          <cell r="AN247">
            <v>0.89643382352941081</v>
          </cell>
          <cell r="AO247">
            <v>0.55438824031339273</v>
          </cell>
          <cell r="AP247">
            <v>1.8742011208455986</v>
          </cell>
          <cell r="AQ247">
            <v>0.892625</v>
          </cell>
          <cell r="AR247">
            <v>0.55203272123467173</v>
          </cell>
          <cell r="AS247">
            <v>1.34191675105454</v>
          </cell>
          <cell r="AT247">
            <v>0.86505863970588137</v>
          </cell>
          <cell r="AU247">
            <v>0.53498465190242395</v>
          </cell>
          <cell r="AV247">
            <v>2.7192409363297183</v>
          </cell>
        </row>
        <row r="248">
          <cell r="B248">
            <v>112</v>
          </cell>
          <cell r="C248">
            <v>0.65081915318156081</v>
          </cell>
          <cell r="D248">
            <v>0.97254901960784201</v>
          </cell>
          <cell r="E248">
            <v>0.63295352936873295</v>
          </cell>
          <cell r="F248">
            <v>0.29116374404200246</v>
          </cell>
          <cell r="G248">
            <v>0.96499999999999997</v>
          </cell>
          <cell r="H248">
            <v>0.62804048282020619</v>
          </cell>
          <cell r="I248">
            <v>0.20100783857680185</v>
          </cell>
          <cell r="J248">
            <v>1</v>
          </cell>
          <cell r="K248">
            <v>0.65081915318156081</v>
          </cell>
          <cell r="L248">
            <v>0.1268379405314996</v>
          </cell>
          <cell r="M248">
            <v>0.92500000000000004</v>
          </cell>
          <cell r="N248">
            <v>0.60200771669294373</v>
          </cell>
          <cell r="O248">
            <v>0.35948647640516074</v>
          </cell>
          <cell r="P248">
            <v>0.93850980392156746</v>
          </cell>
          <cell r="Q248">
            <v>0.61080015584082725</v>
          </cell>
          <cell r="R248">
            <v>0.46834165909308728</v>
          </cell>
          <cell r="S248">
            <v>0.97254901960784201</v>
          </cell>
          <cell r="T248">
            <v>0.63295352936873295</v>
          </cell>
          <cell r="U248">
            <v>0.307472417933147</v>
          </cell>
          <cell r="V248">
            <v>0.89960784313725395</v>
          </cell>
          <cell r="W248">
            <v>0.58548201466607797</v>
          </cell>
          <cell r="X248">
            <v>0.79429078497065919</v>
          </cell>
          <cell r="Y248">
            <v>0.96499999999999997</v>
          </cell>
          <cell r="Z248">
            <v>0.62804048282020619</v>
          </cell>
          <cell r="AA248">
            <v>0.21373876064333522</v>
          </cell>
          <cell r="AB248">
            <v>0.892625</v>
          </cell>
          <cell r="AC248">
            <v>0.58093744660869073</v>
          </cell>
          <cell r="AD248">
            <v>0.56809893959145707</v>
          </cell>
          <cell r="AE248">
            <v>0.92500000000000004</v>
          </cell>
          <cell r="AF248">
            <v>0.60200771669294373</v>
          </cell>
          <cell r="AG248">
            <v>0.3812213189750841</v>
          </cell>
          <cell r="AH248">
            <v>0.93850980392156746</v>
          </cell>
          <cell r="AI248">
            <v>0.61080015584082725</v>
          </cell>
          <cell r="AJ248">
            <v>0.49357619505023709</v>
          </cell>
          <cell r="AK248">
            <v>0.86812156862744994</v>
          </cell>
          <cell r="AL248">
            <v>0.56499014415276516</v>
          </cell>
          <cell r="AM248">
            <v>1.2048302622400009</v>
          </cell>
          <cell r="AN248">
            <v>0.89960784313725395</v>
          </cell>
          <cell r="AO248">
            <v>0.58548201466607797</v>
          </cell>
          <cell r="AP248">
            <v>0.83516605946661893</v>
          </cell>
          <cell r="AQ248">
            <v>0.892625</v>
          </cell>
          <cell r="AR248">
            <v>0.58093744660869073</v>
          </cell>
          <cell r="AS248">
            <v>0.60113479529951275</v>
          </cell>
          <cell r="AT248">
            <v>0.86812156862744994</v>
          </cell>
          <cell r="AU248">
            <v>0.56499014415276516</v>
          </cell>
          <cell r="AV248">
            <v>1.2644887705685426</v>
          </cell>
        </row>
        <row r="249">
          <cell r="B249">
            <v>113</v>
          </cell>
          <cell r="C249">
            <v>0.68337379044796709</v>
          </cell>
          <cell r="D249">
            <v>0.97598039215686161</v>
          </cell>
          <cell r="E249">
            <v>0.66695941999112784</v>
          </cell>
          <cell r="F249">
            <v>0.10687062462640261</v>
          </cell>
          <cell r="G249">
            <v>0.96499999999999997</v>
          </cell>
          <cell r="H249">
            <v>0.65945570778228824</v>
          </cell>
          <cell r="I249">
            <v>7.4766778586381144E-2</v>
          </cell>
          <cell r="J249">
            <v>1</v>
          </cell>
          <cell r="K249">
            <v>0.68337379044796709</v>
          </cell>
          <cell r="L249">
            <v>4.4289379483495865E-2</v>
          </cell>
          <cell r="M249">
            <v>0.92500000000000004</v>
          </cell>
          <cell r="N249">
            <v>0.63212075616436958</v>
          </cell>
          <cell r="O249">
            <v>0.14307284356249814</v>
          </cell>
          <cell r="P249">
            <v>0.94182107843137142</v>
          </cell>
          <cell r="Q249">
            <v>0.64361584029143837</v>
          </cell>
          <cell r="R249">
            <v>0.18227850073227797</v>
          </cell>
          <cell r="S249">
            <v>0.97598039215686161</v>
          </cell>
          <cell r="T249">
            <v>0.66695941999112784</v>
          </cell>
          <cell r="U249">
            <v>0.1128566658188235</v>
          </cell>
          <cell r="V249">
            <v>0.90278186274509709</v>
          </cell>
          <cell r="W249">
            <v>0.61693746349179335</v>
          </cell>
          <cell r="X249">
            <v>0.32924781595533714</v>
          </cell>
          <cell r="Y249">
            <v>0.96499999999999997</v>
          </cell>
          <cell r="Z249">
            <v>0.65945570778228824</v>
          </cell>
          <cell r="AA249">
            <v>7.9502166211502481E-2</v>
          </cell>
          <cell r="AB249">
            <v>0.892625</v>
          </cell>
          <cell r="AC249">
            <v>0.60999652969861662</v>
          </cell>
          <cell r="AD249">
            <v>0.23806899220409117</v>
          </cell>
          <cell r="AE249">
            <v>0.92500000000000004</v>
          </cell>
          <cell r="AF249">
            <v>0.63212075616436958</v>
          </cell>
          <cell r="AG249">
            <v>0.15172314318422134</v>
          </cell>
          <cell r="AH249">
            <v>0.94182107843137142</v>
          </cell>
          <cell r="AI249">
            <v>0.64361584029143837</v>
          </cell>
          <cell r="AJ249">
            <v>0.19209977819422971</v>
          </cell>
          <cell r="AK249">
            <v>0.87118449754901861</v>
          </cell>
          <cell r="AL249">
            <v>0.59534465226958055</v>
          </cell>
          <cell r="AM249">
            <v>0.52411303869740888</v>
          </cell>
          <cell r="AN249">
            <v>0.90278186274509709</v>
          </cell>
          <cell r="AO249">
            <v>0.61693746349179335</v>
          </cell>
          <cell r="AP249">
            <v>0.34619135238937337</v>
          </cell>
          <cell r="AQ249">
            <v>0.892625</v>
          </cell>
          <cell r="AR249">
            <v>0.60999652969861662</v>
          </cell>
          <cell r="AS249">
            <v>0.25191308225057585</v>
          </cell>
          <cell r="AT249">
            <v>0.87118449754901861</v>
          </cell>
          <cell r="AU249">
            <v>0.59534465226958055</v>
          </cell>
          <cell r="AV249">
            <v>0.55006507780546887</v>
          </cell>
        </row>
        <row r="250">
          <cell r="B250">
            <v>114</v>
          </cell>
          <cell r="C250">
            <v>0.71606265890812493</v>
          </cell>
          <cell r="D250">
            <v>0.9794117647058812</v>
          </cell>
          <cell r="E250">
            <v>0.70132019240119214</v>
          </cell>
          <cell r="F250">
            <v>3.5592254811487582E-2</v>
          </cell>
          <cell r="G250">
            <v>0.96499999999999997</v>
          </cell>
          <cell r="H250">
            <v>0.69100046584634056</v>
          </cell>
          <cell r="I250">
            <v>2.5461399695097534E-2</v>
          </cell>
          <cell r="J250">
            <v>1</v>
          </cell>
          <cell r="K250">
            <v>0.71606265890812493</v>
          </cell>
          <cell r="L250">
            <v>1.4023178349270868E-2</v>
          </cell>
          <cell r="M250">
            <v>0.92500000000000004</v>
          </cell>
          <cell r="N250">
            <v>0.66235795949001564</v>
          </cell>
          <cell r="O250">
            <v>5.2633529503185256E-2</v>
          </cell>
          <cell r="P250">
            <v>0.94513235294117537</v>
          </cell>
          <cell r="Q250">
            <v>0.67677398566715041</v>
          </cell>
          <cell r="R250">
            <v>6.4961170316409314E-2</v>
          </cell>
          <cell r="S250">
            <v>0.9794117647058812</v>
          </cell>
          <cell r="T250">
            <v>0.70132019240119214</v>
          </cell>
          <cell r="U250">
            <v>3.7585849442168438E-2</v>
          </cell>
          <cell r="V250">
            <v>0.90595588235294011</v>
          </cell>
          <cell r="W250">
            <v>0.64872117797110274</v>
          </cell>
          <cell r="X250">
            <v>0.12612250351963863</v>
          </cell>
          <cell r="Y250">
            <v>0.96499999999999997</v>
          </cell>
          <cell r="Z250">
            <v>0.69100046584634056</v>
          </cell>
          <cell r="AA250">
            <v>2.7074008922270992E-2</v>
          </cell>
          <cell r="AB250">
            <v>0.892625</v>
          </cell>
          <cell r="AC250">
            <v>0.63917543090786499</v>
          </cell>
          <cell r="AD250">
            <v>9.2847733130748539E-2</v>
          </cell>
          <cell r="AE250">
            <v>0.92500000000000004</v>
          </cell>
          <cell r="AF250">
            <v>0.66235795949001564</v>
          </cell>
          <cell r="AG250">
            <v>5.5815795186976429E-2</v>
          </cell>
          <cell r="AH250">
            <v>0.94513235294117537</v>
          </cell>
          <cell r="AI250">
            <v>0.67677398566715041</v>
          </cell>
          <cell r="AJ250">
            <v>6.8461318031951629E-2</v>
          </cell>
          <cell r="AK250">
            <v>0.87424742647058729</v>
          </cell>
          <cell r="AL250">
            <v>0.6260159367421142</v>
          </cell>
          <cell r="AM250">
            <v>0.21208514392414676</v>
          </cell>
          <cell r="AN250">
            <v>0.90595588235294011</v>
          </cell>
          <cell r="AO250">
            <v>0.64872117797110274</v>
          </cell>
          <cell r="AP250">
            <v>0.13261293756347978</v>
          </cell>
          <cell r="AQ250">
            <v>0.892625</v>
          </cell>
          <cell r="AR250">
            <v>0.63917543090786499</v>
          </cell>
          <cell r="AS250">
            <v>9.8246976292042404E-2</v>
          </cell>
          <cell r="AT250">
            <v>0.87424742647058729</v>
          </cell>
          <cell r="AU250">
            <v>0.6260159367421142</v>
          </cell>
          <cell r="AV250">
            <v>0.22258677533373222</v>
          </cell>
        </row>
        <row r="251">
          <cell r="B251">
            <v>115</v>
          </cell>
          <cell r="C251">
            <v>0.74884600576589633</v>
          </cell>
          <cell r="D251">
            <v>0.9828431372549008</v>
          </cell>
          <cell r="E251">
            <v>0.73599815762775511</v>
          </cell>
          <cell r="F251">
            <v>1.0630687819102855E-2</v>
          </cell>
          <cell r="G251">
            <v>0.96499999999999997</v>
          </cell>
          <cell r="H251">
            <v>0.72263639556408998</v>
          </cell>
          <cell r="I251">
            <v>7.8675606446852644E-3</v>
          </cell>
          <cell r="J251">
            <v>1</v>
          </cell>
          <cell r="K251">
            <v>0.74884600576589633</v>
          </cell>
          <cell r="L251">
            <v>3.9817039741491204E-3</v>
          </cell>
          <cell r="M251">
            <v>0.92500000000000004</v>
          </cell>
          <cell r="N251">
            <v>0.69268255533345413</v>
          </cell>
          <cell r="O251">
            <v>1.7771292300697933E-2</v>
          </cell>
          <cell r="P251">
            <v>0.94844362745097921</v>
          </cell>
          <cell r="Q251">
            <v>0.71023822211078358</v>
          </cell>
          <cell r="R251">
            <v>2.0997140167770399E-2</v>
          </cell>
          <cell r="S251">
            <v>0.9828431372549008</v>
          </cell>
          <cell r="T251">
            <v>0.73599815762775511</v>
          </cell>
          <cell r="U251">
            <v>1.1226134279824629E-2</v>
          </cell>
          <cell r="V251">
            <v>0.90912990196078325</v>
          </cell>
          <cell r="W251">
            <v>0.68079829580567341</v>
          </cell>
          <cell r="X251">
            <v>4.4304164467714111E-2</v>
          </cell>
          <cell r="Y251">
            <v>0.96499999999999997</v>
          </cell>
          <cell r="Z251">
            <v>0.72263639556408998</v>
          </cell>
          <cell r="AA251">
            <v>8.3658561446537556E-3</v>
          </cell>
          <cell r="AB251">
            <v>0.892625</v>
          </cell>
          <cell r="AC251">
            <v>0.66843866589678325</v>
          </cell>
          <cell r="AD251">
            <v>3.3501743298083891E-2</v>
          </cell>
          <cell r="AE251">
            <v>0.92500000000000004</v>
          </cell>
          <cell r="AF251">
            <v>0.69268255533345413</v>
          </cell>
          <cell r="AG251">
            <v>1.8845758979618085E-2</v>
          </cell>
          <cell r="AH251">
            <v>0.94844362745097921</v>
          </cell>
          <cell r="AI251">
            <v>0.71023822211078358</v>
          </cell>
          <cell r="AJ251">
            <v>2.2128478963441372E-2</v>
          </cell>
          <cell r="AK251">
            <v>0.87731035539215585</v>
          </cell>
          <cell r="AL251">
            <v>0.65697035545247484</v>
          </cell>
          <cell r="AM251">
            <v>7.9316463881385912E-2</v>
          </cell>
          <cell r="AN251">
            <v>0.90912990196078325</v>
          </cell>
          <cell r="AO251">
            <v>0.68079829580567341</v>
          </cell>
          <cell r="AP251">
            <v>4.6584116493090875E-2</v>
          </cell>
          <cell r="AQ251">
            <v>0.892625</v>
          </cell>
          <cell r="AR251">
            <v>0.66843866589678325</v>
          </cell>
          <cell r="AS251">
            <v>3.5449922885181402E-2</v>
          </cell>
          <cell r="AT251">
            <v>0.87731035539215585</v>
          </cell>
          <cell r="AU251">
            <v>0.65697035545247484</v>
          </cell>
          <cell r="AV251">
            <v>8.3243906666779333E-2</v>
          </cell>
        </row>
        <row r="252">
          <cell r="B252">
            <v>116</v>
          </cell>
          <cell r="C252">
            <v>0.78184016024023173</v>
          </cell>
          <cell r="D252">
            <v>0.9862745098039204</v>
          </cell>
          <cell r="E252">
            <v>0.77110902078595311</v>
          </cell>
          <cell r="F252">
            <v>2.8065211699273358E-3</v>
          </cell>
          <cell r="G252">
            <v>0.96499999999999997</v>
          </cell>
          <cell r="H252">
            <v>0.75447575463182359</v>
          </cell>
          <cell r="I252">
            <v>2.1821749785280167E-3</v>
          </cell>
          <cell r="J252">
            <v>1</v>
          </cell>
          <cell r="K252">
            <v>0.78184016024023173</v>
          </cell>
          <cell r="L252">
            <v>1.0000208569653558E-3</v>
          </cell>
          <cell r="M252">
            <v>0.92500000000000004</v>
          </cell>
          <cell r="N252">
            <v>0.7232021482222144</v>
          </cell>
          <cell r="O252">
            <v>5.46142813827275E-3</v>
          </cell>
          <cell r="P252">
            <v>0.95175490196078316</v>
          </cell>
          <cell r="Q252">
            <v>0.74412020505844478</v>
          </cell>
          <cell r="R252">
            <v>6.0841686656022305E-3</v>
          </cell>
          <cell r="S252">
            <v>0.9862745098039204</v>
          </cell>
          <cell r="T252">
            <v>0.77110902078595311</v>
          </cell>
          <cell r="U252">
            <v>2.9637201325919166E-3</v>
          </cell>
          <cell r="V252">
            <v>0.91230392156862639</v>
          </cell>
          <cell r="W252">
            <v>0.71327584422700663</v>
          </cell>
          <cell r="X252">
            <v>1.4141964801000073E-2</v>
          </cell>
          <cell r="Y252">
            <v>0.96499999999999997</v>
          </cell>
          <cell r="Z252">
            <v>0.75447575463182359</v>
          </cell>
          <cell r="AA252">
            <v>2.3203840144734715E-3</v>
          </cell>
          <cell r="AB252">
            <v>0.892625</v>
          </cell>
          <cell r="AC252">
            <v>0.69789007303443684</v>
          </cell>
          <cell r="AD252">
            <v>1.1107882702696196E-2</v>
          </cell>
          <cell r="AE252">
            <v>0.92500000000000004</v>
          </cell>
          <cell r="AF252">
            <v>0.7232021482222144</v>
          </cell>
          <cell r="AG252">
            <v>5.7916304924178407E-3</v>
          </cell>
          <cell r="AH252">
            <v>0.95175490196078316</v>
          </cell>
          <cell r="AI252">
            <v>0.74412020505844478</v>
          </cell>
          <cell r="AJ252">
            <v>6.4119874064308968E-3</v>
          </cell>
          <cell r="AK252">
            <v>0.88037328431372441</v>
          </cell>
          <cell r="AL252">
            <v>0.68831118967906135</v>
          </cell>
          <cell r="AM252">
            <v>2.7207898411998426E-2</v>
          </cell>
          <cell r="AN252">
            <v>0.91230392156862639</v>
          </cell>
          <cell r="AO252">
            <v>0.71327584422700663</v>
          </cell>
          <cell r="AP252">
            <v>1.4869729372981644E-2</v>
          </cell>
          <cell r="AQ252">
            <v>0.892625</v>
          </cell>
          <cell r="AR252">
            <v>0.69789007303443684</v>
          </cell>
          <cell r="AS252">
            <v>1.17538237256669E-2</v>
          </cell>
          <cell r="AT252">
            <v>0.88037328431372441</v>
          </cell>
          <cell r="AU252">
            <v>0.68831118967906135</v>
          </cell>
          <cell r="AV252">
            <v>2.8555127714652673E-2</v>
          </cell>
        </row>
        <row r="253">
          <cell r="B253">
            <v>117</v>
          </cell>
          <cell r="C253">
            <v>0.81518828607336369</v>
          </cell>
          <cell r="D253">
            <v>0.98970588235293999</v>
          </cell>
          <cell r="E253">
            <v>0.80679664195201928</v>
          </cell>
          <cell r="F253">
            <v>6.4238737876962039E-4</v>
          </cell>
          <cell r="G253">
            <v>0.96499999999999997</v>
          </cell>
          <cell r="H253">
            <v>0.78665669606079591</v>
          </cell>
          <cell r="I253">
            <v>5.3577686486440781E-4</v>
          </cell>
          <cell r="J253">
            <v>1</v>
          </cell>
          <cell r="K253">
            <v>0.81518828607336369</v>
          </cell>
          <cell r="L253">
            <v>2.1816438991198816E-4</v>
          </cell>
          <cell r="M253">
            <v>0.92500000000000004</v>
          </cell>
          <cell r="N253">
            <v>0.75404916461786142</v>
          </cell>
          <cell r="O253">
            <v>1.5117115763126482E-3</v>
          </cell>
          <cell r="P253">
            <v>0.95506617647058711</v>
          </cell>
          <cell r="Q253">
            <v>0.77855875948369857</v>
          </cell>
          <cell r="R253">
            <v>1.5568158305441344E-3</v>
          </cell>
          <cell r="S253">
            <v>0.98970588235293999</v>
          </cell>
          <cell r="T253">
            <v>0.80679664195201928</v>
          </cell>
          <cell r="U253">
            <v>6.7836880326534871E-4</v>
          </cell>
          <cell r="V253">
            <v>0.91547794117646952</v>
          </cell>
          <cell r="W253">
            <v>0.74628689380561786</v>
          </cell>
          <cell r="X253">
            <v>4.0548429185381339E-3</v>
          </cell>
          <cell r="Y253">
            <v>0.96499999999999997</v>
          </cell>
          <cell r="Z253">
            <v>0.78665669606079591</v>
          </cell>
          <cell r="AA253">
            <v>5.6971053411797876E-4</v>
          </cell>
          <cell r="AB253">
            <v>0.892625</v>
          </cell>
          <cell r="AC253">
            <v>0.72765744385623632</v>
          </cell>
          <cell r="AD253">
            <v>3.3558016320535899E-3</v>
          </cell>
          <cell r="AE253">
            <v>0.92500000000000004</v>
          </cell>
          <cell r="AF253">
            <v>0.75404916461786142</v>
          </cell>
          <cell r="AG253">
            <v>1.603110878591977E-3</v>
          </cell>
          <cell r="AH253">
            <v>0.95506617647058711</v>
          </cell>
          <cell r="AI253">
            <v>0.77855875948369857</v>
          </cell>
          <cell r="AJ253">
            <v>1.6406980227253723E-3</v>
          </cell>
          <cell r="AK253">
            <v>0.88343621323529309</v>
          </cell>
          <cell r="AL253">
            <v>0.72016685252242119</v>
          </cell>
          <cell r="AM253">
            <v>8.4803974873687449E-3</v>
          </cell>
          <cell r="AN253">
            <v>0.91547794117646952</v>
          </cell>
          <cell r="AO253">
            <v>0.74628689380561786</v>
          </cell>
          <cell r="AP253">
            <v>4.2635106010410441E-3</v>
          </cell>
          <cell r="AQ253">
            <v>0.892625</v>
          </cell>
          <cell r="AR253">
            <v>0.72765744385623632</v>
          </cell>
          <cell r="AS253">
            <v>3.5509468273273305E-3</v>
          </cell>
          <cell r="AT253">
            <v>0.88343621323529309</v>
          </cell>
          <cell r="AU253">
            <v>0.72016685252242119</v>
          </cell>
          <cell r="AV253">
            <v>8.9003137859425558E-3</v>
          </cell>
        </row>
        <row r="254">
          <cell r="B254">
            <v>118</v>
          </cell>
          <cell r="C254">
            <v>0.84889038326529265</v>
          </cell>
          <cell r="D254">
            <v>0.99313725490195959</v>
          </cell>
          <cell r="E254">
            <v>0.84306466494876509</v>
          </cell>
          <cell r="F254">
            <v>1.2411139874593077E-4</v>
          </cell>
          <cell r="G254">
            <v>0.96499999999999997</v>
          </cell>
          <cell r="H254">
            <v>0.81917921985100739</v>
          </cell>
          <cell r="I254">
            <v>1.1430440652436123E-4</v>
          </cell>
          <cell r="J254">
            <v>1</v>
          </cell>
          <cell r="K254">
            <v>0.84889038326529265</v>
          </cell>
          <cell r="L254">
            <v>4.0319334817393494E-5</v>
          </cell>
          <cell r="M254">
            <v>0.92500000000000004</v>
          </cell>
          <cell r="N254">
            <v>0.78522360452039575</v>
          </cell>
          <cell r="O254">
            <v>3.7180672505094536E-4</v>
          </cell>
          <cell r="P254">
            <v>0.95837745098039095</v>
          </cell>
          <cell r="Q254">
            <v>0.81355740167555834</v>
          </cell>
          <cell r="R254">
            <v>3.4474322877110921E-4</v>
          </cell>
          <cell r="S254">
            <v>0.99313725490195959</v>
          </cell>
          <cell r="T254">
            <v>0.84306466494876509</v>
          </cell>
          <cell r="U254">
            <v>1.3106313078585537E-4</v>
          </cell>
          <cell r="V254">
            <v>0.91865196078431266</v>
          </cell>
          <cell r="W254">
            <v>0.77983481507760777</v>
          </cell>
          <cell r="X254">
            <v>1.0287667919926041E-3</v>
          </cell>
          <cell r="Y254">
            <v>0.96499999999999997</v>
          </cell>
          <cell r="Z254">
            <v>0.81917921985100739</v>
          </cell>
          <cell r="AA254">
            <v>1.2154392763769825E-4</v>
          </cell>
          <cell r="AB254">
            <v>0.892625</v>
          </cell>
          <cell r="AC254">
            <v>0.7577407783621819</v>
          </cell>
          <cell r="AD254">
            <v>9.1392759438488856E-4</v>
          </cell>
          <cell r="AE254">
            <v>0.92500000000000004</v>
          </cell>
          <cell r="AF254">
            <v>0.78522360452039575</v>
          </cell>
          <cell r="AG254">
            <v>3.9428645979989086E-4</v>
          </cell>
          <cell r="AH254">
            <v>0.95837745098039095</v>
          </cell>
          <cell r="AI254">
            <v>0.81355740167555834</v>
          </cell>
          <cell r="AJ254">
            <v>3.6331820546494937E-4</v>
          </cell>
          <cell r="AK254">
            <v>0.88649914215686165</v>
          </cell>
          <cell r="AL254">
            <v>0.75254059654989147</v>
          </cell>
          <cell r="AM254">
            <v>2.3730963207513468E-3</v>
          </cell>
          <cell r="AN254">
            <v>0.91865196078431266</v>
          </cell>
          <cell r="AO254">
            <v>0.77983481507760777</v>
          </cell>
          <cell r="AP254">
            <v>1.0817085178828005E-3</v>
          </cell>
          <cell r="AQ254">
            <v>0.892625</v>
          </cell>
          <cell r="AR254">
            <v>0.7577407783621819</v>
          </cell>
          <cell r="AS254">
            <v>9.6707393568491306E-4</v>
          </cell>
          <cell r="AT254">
            <v>0.88649914215686165</v>
          </cell>
          <cell r="AU254">
            <v>0.75254059654989147</v>
          </cell>
          <cell r="AV254">
            <v>2.4906028202583909E-3</v>
          </cell>
        </row>
        <row r="255">
          <cell r="B255">
            <v>119</v>
          </cell>
          <cell r="C255">
            <v>0.8829464518160185</v>
          </cell>
          <cell r="D255">
            <v>0.99656862745097918</v>
          </cell>
          <cell r="E255">
            <v>0.87991673359900169</v>
          </cell>
          <cell r="F255">
            <v>1.9477463945870061E-5</v>
          </cell>
          <cell r="G255">
            <v>0.96499999999999997</v>
          </cell>
          <cell r="H255">
            <v>0.8520433260024578</v>
          </cell>
          <cell r="I255">
            <v>2.0668611962202598E-5</v>
          </cell>
          <cell r="J255">
            <v>1</v>
          </cell>
          <cell r="K255">
            <v>0.8829464518160185</v>
          </cell>
          <cell r="L255">
            <v>6.0926392312546728E-6</v>
          </cell>
          <cell r="M255">
            <v>0.92500000000000004</v>
          </cell>
          <cell r="N255">
            <v>0.81672546792981715</v>
          </cell>
          <cell r="O255">
            <v>7.9855308221518323E-5</v>
          </cell>
          <cell r="P255">
            <v>0.96168872549019491</v>
          </cell>
          <cell r="Q255">
            <v>0.84911964792303662</v>
          </cell>
          <cell r="R255">
            <v>6.427482332684301E-5</v>
          </cell>
          <cell r="S255">
            <v>0.99656862745097918</v>
          </cell>
          <cell r="T255">
            <v>0.87991673359900169</v>
          </cell>
          <cell r="U255">
            <v>2.0568436342742036E-5</v>
          </cell>
          <cell r="V255">
            <v>0.9218259803921558</v>
          </cell>
          <cell r="W255">
            <v>0.81392297857907658</v>
          </cell>
          <cell r="X255">
            <v>2.2649863100106791E-4</v>
          </cell>
          <cell r="Y255">
            <v>0.96499999999999997</v>
          </cell>
          <cell r="Z255">
            <v>0.8520433260024578</v>
          </cell>
          <cell r="AA255">
            <v>2.1977667817821303E-5</v>
          </cell>
          <cell r="AB255">
            <v>0.892625</v>
          </cell>
          <cell r="AC255">
            <v>0.78814007655227347</v>
          </cell>
          <cell r="AD255">
            <v>2.2140738764900663E-4</v>
          </cell>
          <cell r="AE255">
            <v>0.92500000000000004</v>
          </cell>
          <cell r="AF255">
            <v>0.81672546792981715</v>
          </cell>
          <cell r="AG255">
            <v>8.4683424622234444E-5</v>
          </cell>
          <cell r="AH255">
            <v>0.96168872549019491</v>
          </cell>
          <cell r="AI255">
            <v>0.84911964792303662</v>
          </cell>
          <cell r="AJ255">
            <v>6.7737990245458514E-5</v>
          </cell>
          <cell r="AK255">
            <v>0.88956207107843033</v>
          </cell>
          <cell r="AL255">
            <v>0.7854356743288089</v>
          </cell>
          <cell r="AM255">
            <v>5.8724499986277569E-4</v>
          </cell>
          <cell r="AN255">
            <v>0.9218259803921558</v>
          </cell>
          <cell r="AO255">
            <v>0.81392297857907658</v>
          </cell>
          <cell r="AP255">
            <v>2.3815455587179358E-4</v>
          </cell>
          <cell r="AQ255">
            <v>0.892625</v>
          </cell>
          <cell r="AR255">
            <v>0.78814007655227347</v>
          </cell>
          <cell r="AS255">
            <v>2.3428257892524839E-4</v>
          </cell>
          <cell r="AT255">
            <v>0.88956207107843033</v>
          </cell>
          <cell r="AU255">
            <v>0.7854356743288089</v>
          </cell>
          <cell r="AV255">
            <v>6.1632308813229931E-4</v>
          </cell>
        </row>
        <row r="256">
          <cell r="B256">
            <v>120</v>
          </cell>
          <cell r="C256">
            <v>1</v>
          </cell>
          <cell r="D256">
            <v>1</v>
          </cell>
          <cell r="E256">
            <v>1</v>
          </cell>
          <cell r="F256">
            <v>2.3389174918277543E-6</v>
          </cell>
          <cell r="G256">
            <v>1</v>
          </cell>
          <cell r="H256">
            <v>1</v>
          </cell>
          <cell r="I256">
            <v>3.0580590820733107E-6</v>
          </cell>
          <cell r="J256">
            <v>1</v>
          </cell>
          <cell r="K256">
            <v>1</v>
          </cell>
          <cell r="L256">
            <v>7.1316503982328482E-7</v>
          </cell>
          <cell r="M256">
            <v>1</v>
          </cell>
          <cell r="N256">
            <v>1</v>
          </cell>
          <cell r="O256">
            <v>1.4635444247618995E-5</v>
          </cell>
          <cell r="P256">
            <v>1</v>
          </cell>
          <cell r="Q256">
            <v>1</v>
          </cell>
          <cell r="R256">
            <v>9.6978079732386911E-6</v>
          </cell>
          <cell r="S256">
            <v>1</v>
          </cell>
          <cell r="T256">
            <v>1</v>
          </cell>
          <cell r="U256">
            <v>2.4699250207974671E-6</v>
          </cell>
          <cell r="V256">
            <v>1</v>
          </cell>
          <cell r="W256">
            <v>1</v>
          </cell>
          <cell r="X256">
            <v>4.2146190612595545E-5</v>
          </cell>
          <cell r="Y256">
            <v>1</v>
          </cell>
          <cell r="Z256">
            <v>1</v>
          </cell>
          <cell r="AA256">
            <v>3.2517426325476612E-6</v>
          </cell>
          <cell r="AB256">
            <v>1</v>
          </cell>
          <cell r="AC256">
            <v>1</v>
          </cell>
          <cell r="AD256">
            <v>4.6907352198079657E-5</v>
          </cell>
          <cell r="AE256">
            <v>1</v>
          </cell>
          <cell r="AF256">
            <v>1</v>
          </cell>
          <cell r="AG256">
            <v>1.5520315021740617E-5</v>
          </cell>
          <cell r="AH256">
            <v>1</v>
          </cell>
          <cell r="AI256">
            <v>1</v>
          </cell>
          <cell r="AJ256">
            <v>1.0220331817220692E-5</v>
          </cell>
          <cell r="AK256">
            <v>1</v>
          </cell>
          <cell r="AL256">
            <v>1</v>
          </cell>
          <cell r="AM256">
            <v>1.2600182739933518E-4</v>
          </cell>
          <cell r="AN256">
            <v>1</v>
          </cell>
          <cell r="AO256">
            <v>1</v>
          </cell>
          <cell r="AP256">
            <v>4.4315090394446233E-5</v>
          </cell>
          <cell r="AQ256">
            <v>1</v>
          </cell>
          <cell r="AR256">
            <v>1</v>
          </cell>
          <cell r="AS256">
            <v>4.9635089236239073E-5</v>
          </cell>
          <cell r="AT256">
            <v>1</v>
          </cell>
          <cell r="AU256">
            <v>1</v>
          </cell>
          <cell r="AV256">
            <v>1.3224094780069288E-4</v>
          </cell>
        </row>
        <row r="264">
          <cell r="B264" t="str">
            <v>Age</v>
          </cell>
          <cell r="D264" t="str">
            <v>Loading Factor</v>
          </cell>
          <cell r="E264" t="str">
            <v>Revised Mortality</v>
          </cell>
          <cell r="F264" t="str">
            <v>lx</v>
          </cell>
          <cell r="G264" t="str">
            <v>Loading Factor</v>
          </cell>
          <cell r="H264" t="str">
            <v>Revised Mortality</v>
          </cell>
          <cell r="I264" t="str">
            <v>lx</v>
          </cell>
          <cell r="J264" t="str">
            <v>Loading Factor</v>
          </cell>
          <cell r="K264" t="str">
            <v>Revised Mortality</v>
          </cell>
          <cell r="L264" t="str">
            <v>lx</v>
          </cell>
          <cell r="M264" t="str">
            <v>Loading Factor</v>
          </cell>
          <cell r="N264" t="str">
            <v>Revised Mortality</v>
          </cell>
          <cell r="O264" t="str">
            <v>lx</v>
          </cell>
          <cell r="P264" t="str">
            <v>Loading Factor</v>
          </cell>
          <cell r="Q264" t="str">
            <v>Revised Mortality</v>
          </cell>
          <cell r="R264" t="str">
            <v>lx</v>
          </cell>
          <cell r="S264" t="str">
            <v>Loading Factor</v>
          </cell>
          <cell r="T264" t="str">
            <v>Revised Mortality</v>
          </cell>
          <cell r="U264" t="str">
            <v>lx</v>
          </cell>
          <cell r="V264" t="str">
            <v>Loading Factor</v>
          </cell>
          <cell r="W264" t="str">
            <v>Revised Mortality</v>
          </cell>
          <cell r="X264" t="str">
            <v>lx</v>
          </cell>
          <cell r="Y264" t="str">
            <v>Loading Factor</v>
          </cell>
          <cell r="Z264" t="str">
            <v>Revised Mortality</v>
          </cell>
          <cell r="AA264" t="str">
            <v>lx</v>
          </cell>
          <cell r="AB264" t="str">
            <v>Loading Factor</v>
          </cell>
          <cell r="AC264" t="str">
            <v>Revised Mortality</v>
          </cell>
          <cell r="AD264" t="str">
            <v>lx</v>
          </cell>
          <cell r="AE264" t="str">
            <v>Loading Factor</v>
          </cell>
          <cell r="AF264" t="str">
            <v>Revised Mortality</v>
          </cell>
          <cell r="AG264" t="str">
            <v>lx</v>
          </cell>
          <cell r="AH264" t="str">
            <v>Loading Factor</v>
          </cell>
          <cell r="AI264" t="str">
            <v>Revised Mortality</v>
          </cell>
          <cell r="AJ264" t="str">
            <v>lx</v>
          </cell>
          <cell r="AK264" t="str">
            <v>Loading Factor</v>
          </cell>
          <cell r="AL264" t="str">
            <v>Revised Mortality</v>
          </cell>
          <cell r="AM264" t="str">
            <v>lx</v>
          </cell>
          <cell r="AN264" t="str">
            <v>Loading Factor</v>
          </cell>
          <cell r="AO264" t="str">
            <v>Revised Mortality</v>
          </cell>
          <cell r="AP264" t="str">
            <v>lx</v>
          </cell>
          <cell r="AQ264" t="str">
            <v>Loading Factor</v>
          </cell>
          <cell r="AR264" t="str">
            <v>Revised Mortality</v>
          </cell>
          <cell r="AS264" t="str">
            <v>lx</v>
          </cell>
          <cell r="AT264" t="str">
            <v>Loading Factor</v>
          </cell>
          <cell r="AU264" t="str">
            <v>Revised Mortality</v>
          </cell>
          <cell r="AV264" t="str">
            <v>lx</v>
          </cell>
        </row>
        <row r="265">
          <cell r="B265">
            <v>1</v>
          </cell>
          <cell r="C265">
            <v>3.5467709367217283E-3</v>
          </cell>
          <cell r="D265">
            <v>1</v>
          </cell>
          <cell r="E265">
            <v>3.5467709367217283E-3</v>
          </cell>
          <cell r="F265">
            <v>10000</v>
          </cell>
          <cell r="G265">
            <v>1</v>
          </cell>
          <cell r="H265">
            <v>3.5467709367217283E-3</v>
          </cell>
          <cell r="I265">
            <v>10000</v>
          </cell>
          <cell r="J265">
            <v>1</v>
          </cell>
          <cell r="K265">
            <v>3.5467709367217283E-3</v>
          </cell>
          <cell r="L265">
            <v>10000</v>
          </cell>
          <cell r="M265">
            <v>1</v>
          </cell>
          <cell r="N265">
            <v>3.5467709367217283E-3</v>
          </cell>
          <cell r="O265">
            <v>10000</v>
          </cell>
          <cell r="P265">
            <v>1</v>
          </cell>
          <cell r="Q265">
            <v>3.5467709367217283E-3</v>
          </cell>
          <cell r="R265">
            <v>10000</v>
          </cell>
          <cell r="S265">
            <v>1</v>
          </cell>
          <cell r="T265">
            <v>3.5467709367217283E-3</v>
          </cell>
          <cell r="U265">
            <v>10000</v>
          </cell>
          <cell r="V265">
            <v>1</v>
          </cell>
          <cell r="W265">
            <v>3.5467709367217283E-3</v>
          </cell>
          <cell r="X265">
            <v>10000</v>
          </cell>
          <cell r="Y265">
            <v>1</v>
          </cell>
          <cell r="Z265">
            <v>3.5467709367217283E-3</v>
          </cell>
          <cell r="AA265">
            <v>10000</v>
          </cell>
          <cell r="AB265">
            <v>1</v>
          </cell>
          <cell r="AC265">
            <v>3.5467709367217283E-3</v>
          </cell>
          <cell r="AD265">
            <v>10000</v>
          </cell>
          <cell r="AE265">
            <v>1</v>
          </cell>
          <cell r="AF265">
            <v>3.5467709367217283E-3</v>
          </cell>
          <cell r="AG265">
            <v>10000</v>
          </cell>
          <cell r="AH265">
            <v>1</v>
          </cell>
          <cell r="AI265">
            <v>3.5467709367217283E-3</v>
          </cell>
          <cell r="AJ265">
            <v>10000</v>
          </cell>
          <cell r="AK265">
            <v>1</v>
          </cell>
          <cell r="AL265">
            <v>3.5467709367217283E-3</v>
          </cell>
          <cell r="AM265">
            <v>10000</v>
          </cell>
          <cell r="AN265">
            <v>1</v>
          </cell>
          <cell r="AO265">
            <v>3.5467709367217283E-3</v>
          </cell>
          <cell r="AP265">
            <v>10000</v>
          </cell>
          <cell r="AQ265">
            <v>1</v>
          </cell>
          <cell r="AR265">
            <v>3.5467709367217283E-3</v>
          </cell>
          <cell r="AS265">
            <v>10000</v>
          </cell>
          <cell r="AT265">
            <v>1</v>
          </cell>
          <cell r="AU265">
            <v>3.5467709367217283E-3</v>
          </cell>
          <cell r="AV265">
            <v>10000</v>
          </cell>
        </row>
        <row r="266">
          <cell r="B266">
            <v>2</v>
          </cell>
          <cell r="C266">
            <v>3.3729701321473949E-4</v>
          </cell>
          <cell r="D266">
            <v>1</v>
          </cell>
          <cell r="E266">
            <v>3.3729701321473949E-4</v>
          </cell>
          <cell r="F266">
            <v>9964.532290632782</v>
          </cell>
          <cell r="G266">
            <v>1</v>
          </cell>
          <cell r="H266">
            <v>3.3729701321473949E-4</v>
          </cell>
          <cell r="I266">
            <v>9964.532290632782</v>
          </cell>
          <cell r="J266">
            <v>1</v>
          </cell>
          <cell r="K266">
            <v>3.3729701321473949E-4</v>
          </cell>
          <cell r="L266">
            <v>9964.532290632782</v>
          </cell>
          <cell r="M266">
            <v>1</v>
          </cell>
          <cell r="N266">
            <v>3.3729701321473949E-4</v>
          </cell>
          <cell r="O266">
            <v>9964.532290632782</v>
          </cell>
          <cell r="P266">
            <v>1</v>
          </cell>
          <cell r="Q266">
            <v>3.3729701321473949E-4</v>
          </cell>
          <cell r="R266">
            <v>9964.532290632782</v>
          </cell>
          <cell r="S266">
            <v>1</v>
          </cell>
          <cell r="T266">
            <v>3.3729701321473949E-4</v>
          </cell>
          <cell r="U266">
            <v>9964.532290632782</v>
          </cell>
          <cell r="V266">
            <v>1</v>
          </cell>
          <cell r="W266">
            <v>3.3729701321473949E-4</v>
          </cell>
          <cell r="X266">
            <v>9964.532290632782</v>
          </cell>
          <cell r="Y266">
            <v>1</v>
          </cell>
          <cell r="Z266">
            <v>3.3729701321473949E-4</v>
          </cell>
          <cell r="AA266">
            <v>9964.532290632782</v>
          </cell>
          <cell r="AB266">
            <v>1</v>
          </cell>
          <cell r="AC266">
            <v>3.3729701321473949E-4</v>
          </cell>
          <cell r="AD266">
            <v>9964.532290632782</v>
          </cell>
          <cell r="AE266">
            <v>1</v>
          </cell>
          <cell r="AF266">
            <v>3.3729701321473949E-4</v>
          </cell>
          <cell r="AG266">
            <v>9964.532290632782</v>
          </cell>
          <cell r="AH266">
            <v>1</v>
          </cell>
          <cell r="AI266">
            <v>3.3729701321473949E-4</v>
          </cell>
          <cell r="AJ266">
            <v>9964.532290632782</v>
          </cell>
          <cell r="AK266">
            <v>1</v>
          </cell>
          <cell r="AL266">
            <v>3.3729701321473949E-4</v>
          </cell>
          <cell r="AM266">
            <v>9964.532290632782</v>
          </cell>
          <cell r="AN266">
            <v>1</v>
          </cell>
          <cell r="AO266">
            <v>3.3729701321473949E-4</v>
          </cell>
          <cell r="AP266">
            <v>9964.532290632782</v>
          </cell>
          <cell r="AQ266">
            <v>1</v>
          </cell>
          <cell r="AR266">
            <v>3.3729701321473949E-4</v>
          </cell>
          <cell r="AS266">
            <v>9964.532290632782</v>
          </cell>
          <cell r="AT266">
            <v>1</v>
          </cell>
          <cell r="AU266">
            <v>3.3729701321473949E-4</v>
          </cell>
          <cell r="AV266">
            <v>9964.532290632782</v>
          </cell>
        </row>
        <row r="267">
          <cell r="B267">
            <v>3</v>
          </cell>
          <cell r="C267">
            <v>2.4023107547649304E-4</v>
          </cell>
          <cell r="D267">
            <v>1</v>
          </cell>
          <cell r="E267">
            <v>2.4023107547649304E-4</v>
          </cell>
          <cell r="F267">
            <v>9961.1712836530696</v>
          </cell>
          <cell r="G267">
            <v>1</v>
          </cell>
          <cell r="H267">
            <v>2.4023107547649304E-4</v>
          </cell>
          <cell r="I267">
            <v>9961.1712836530696</v>
          </cell>
          <cell r="J267">
            <v>1</v>
          </cell>
          <cell r="K267">
            <v>2.4023107547649304E-4</v>
          </cell>
          <cell r="L267">
            <v>9961.1712836530696</v>
          </cell>
          <cell r="M267">
            <v>1</v>
          </cell>
          <cell r="N267">
            <v>2.4023107547649304E-4</v>
          </cell>
          <cell r="O267">
            <v>9961.1712836530696</v>
          </cell>
          <cell r="P267">
            <v>1</v>
          </cell>
          <cell r="Q267">
            <v>2.4023107547649304E-4</v>
          </cell>
          <cell r="R267">
            <v>9961.1712836530696</v>
          </cell>
          <cell r="S267">
            <v>1</v>
          </cell>
          <cell r="T267">
            <v>2.4023107547649304E-4</v>
          </cell>
          <cell r="U267">
            <v>9961.1712836530696</v>
          </cell>
          <cell r="V267">
            <v>1</v>
          </cell>
          <cell r="W267">
            <v>2.4023107547649304E-4</v>
          </cell>
          <cell r="X267">
            <v>9961.1712836530696</v>
          </cell>
          <cell r="Y267">
            <v>1</v>
          </cell>
          <cell r="Z267">
            <v>2.4023107547649304E-4</v>
          </cell>
          <cell r="AA267">
            <v>9961.1712836530696</v>
          </cell>
          <cell r="AB267">
            <v>1</v>
          </cell>
          <cell r="AC267">
            <v>2.4023107547649304E-4</v>
          </cell>
          <cell r="AD267">
            <v>9961.1712836530696</v>
          </cell>
          <cell r="AE267">
            <v>1</v>
          </cell>
          <cell r="AF267">
            <v>2.4023107547649304E-4</v>
          </cell>
          <cell r="AG267">
            <v>9961.1712836530696</v>
          </cell>
          <cell r="AH267">
            <v>1</v>
          </cell>
          <cell r="AI267">
            <v>2.4023107547649304E-4</v>
          </cell>
          <cell r="AJ267">
            <v>9961.1712836530696</v>
          </cell>
          <cell r="AK267">
            <v>1</v>
          </cell>
          <cell r="AL267">
            <v>2.4023107547649304E-4</v>
          </cell>
          <cell r="AM267">
            <v>9961.1712836530696</v>
          </cell>
          <cell r="AN267">
            <v>1</v>
          </cell>
          <cell r="AO267">
            <v>2.4023107547649304E-4</v>
          </cell>
          <cell r="AP267">
            <v>9961.1712836530696</v>
          </cell>
          <cell r="AQ267">
            <v>1</v>
          </cell>
          <cell r="AR267">
            <v>2.4023107547649304E-4</v>
          </cell>
          <cell r="AS267">
            <v>9961.1712836530696</v>
          </cell>
          <cell r="AT267">
            <v>1</v>
          </cell>
          <cell r="AU267">
            <v>2.4023107547649304E-4</v>
          </cell>
          <cell r="AV267">
            <v>9961.1712836530696</v>
          </cell>
        </row>
        <row r="268">
          <cell r="B268">
            <v>4</v>
          </cell>
          <cell r="C268">
            <v>1.8043713926302416E-4</v>
          </cell>
          <cell r="D268">
            <v>1</v>
          </cell>
          <cell r="E268">
            <v>1.8043713926302416E-4</v>
          </cell>
          <cell r="F268">
            <v>9958.7783007625931</v>
          </cell>
          <cell r="G268">
            <v>1</v>
          </cell>
          <cell r="H268">
            <v>1.8043713926302416E-4</v>
          </cell>
          <cell r="I268">
            <v>9958.7783007625931</v>
          </cell>
          <cell r="J268">
            <v>1</v>
          </cell>
          <cell r="K268">
            <v>1.8043713926302416E-4</v>
          </cell>
          <cell r="L268">
            <v>9958.7783007625931</v>
          </cell>
          <cell r="M268">
            <v>1</v>
          </cell>
          <cell r="N268">
            <v>1.8043713926302416E-4</v>
          </cell>
          <cell r="O268">
            <v>9958.7783007625931</v>
          </cell>
          <cell r="P268">
            <v>1</v>
          </cell>
          <cell r="Q268">
            <v>1.8043713926302416E-4</v>
          </cell>
          <cell r="R268">
            <v>9958.7783007625931</v>
          </cell>
          <cell r="S268">
            <v>1</v>
          </cell>
          <cell r="T268">
            <v>1.8043713926302416E-4</v>
          </cell>
          <cell r="U268">
            <v>9958.7783007625931</v>
          </cell>
          <cell r="V268">
            <v>1</v>
          </cell>
          <cell r="W268">
            <v>1.8043713926302416E-4</v>
          </cell>
          <cell r="X268">
            <v>9958.7783007625931</v>
          </cell>
          <cell r="Y268">
            <v>1</v>
          </cell>
          <cell r="Z268">
            <v>1.8043713926302416E-4</v>
          </cell>
          <cell r="AA268">
            <v>9958.7783007625931</v>
          </cell>
          <cell r="AB268">
            <v>1</v>
          </cell>
          <cell r="AC268">
            <v>1.8043713926302416E-4</v>
          </cell>
          <cell r="AD268">
            <v>9958.7783007625931</v>
          </cell>
          <cell r="AE268">
            <v>1</v>
          </cell>
          <cell r="AF268">
            <v>1.8043713926302416E-4</v>
          </cell>
          <cell r="AG268">
            <v>9958.7783007625931</v>
          </cell>
          <cell r="AH268">
            <v>1</v>
          </cell>
          <cell r="AI268">
            <v>1.8043713926302416E-4</v>
          </cell>
          <cell r="AJ268">
            <v>9958.7783007625931</v>
          </cell>
          <cell r="AK268">
            <v>1</v>
          </cell>
          <cell r="AL268">
            <v>1.8043713926302416E-4</v>
          </cell>
          <cell r="AM268">
            <v>9958.7783007625931</v>
          </cell>
          <cell r="AN268">
            <v>1</v>
          </cell>
          <cell r="AO268">
            <v>1.8043713926302416E-4</v>
          </cell>
          <cell r="AP268">
            <v>9958.7783007625931</v>
          </cell>
          <cell r="AQ268">
            <v>1</v>
          </cell>
          <cell r="AR268">
            <v>1.8043713926302416E-4</v>
          </cell>
          <cell r="AS268">
            <v>9958.7783007625931</v>
          </cell>
          <cell r="AT268">
            <v>1</v>
          </cell>
          <cell r="AU268">
            <v>1.8043713926302416E-4</v>
          </cell>
          <cell r="AV268">
            <v>9958.7783007625931</v>
          </cell>
        </row>
        <row r="269">
          <cell r="B269">
            <v>5</v>
          </cell>
          <cell r="C269">
            <v>1.5766389199491741E-4</v>
          </cell>
          <cell r="D269">
            <v>1</v>
          </cell>
          <cell r="E269">
            <v>1.5766389199491741E-4</v>
          </cell>
          <cell r="F269">
            <v>9956.9813672954479</v>
          </cell>
          <cell r="G269">
            <v>1</v>
          </cell>
          <cell r="H269">
            <v>1.5766389199491741E-4</v>
          </cell>
          <cell r="I269">
            <v>9956.9813672954479</v>
          </cell>
          <cell r="J269">
            <v>1</v>
          </cell>
          <cell r="K269">
            <v>1.5766389199491741E-4</v>
          </cell>
          <cell r="L269">
            <v>9956.9813672954479</v>
          </cell>
          <cell r="M269">
            <v>1</v>
          </cell>
          <cell r="N269">
            <v>1.5766389199491741E-4</v>
          </cell>
          <cell r="O269">
            <v>9956.9813672954479</v>
          </cell>
          <cell r="P269">
            <v>1</v>
          </cell>
          <cell r="Q269">
            <v>1.5766389199491741E-4</v>
          </cell>
          <cell r="R269">
            <v>9956.9813672954479</v>
          </cell>
          <cell r="S269">
            <v>1</v>
          </cell>
          <cell r="T269">
            <v>1.5766389199491741E-4</v>
          </cell>
          <cell r="U269">
            <v>9956.9813672954479</v>
          </cell>
          <cell r="V269">
            <v>1</v>
          </cell>
          <cell r="W269">
            <v>1.5766389199491741E-4</v>
          </cell>
          <cell r="X269">
            <v>9956.9813672954479</v>
          </cell>
          <cell r="Y269">
            <v>1</v>
          </cell>
          <cell r="Z269">
            <v>1.5766389199491741E-4</v>
          </cell>
          <cell r="AA269">
            <v>9956.9813672954479</v>
          </cell>
          <cell r="AB269">
            <v>1</v>
          </cell>
          <cell r="AC269">
            <v>1.5766389199491741E-4</v>
          </cell>
          <cell r="AD269">
            <v>9956.9813672954479</v>
          </cell>
          <cell r="AE269">
            <v>1</v>
          </cell>
          <cell r="AF269">
            <v>1.5766389199491741E-4</v>
          </cell>
          <cell r="AG269">
            <v>9956.9813672954479</v>
          </cell>
          <cell r="AH269">
            <v>1</v>
          </cell>
          <cell r="AI269">
            <v>1.5766389199491741E-4</v>
          </cell>
          <cell r="AJ269">
            <v>9956.9813672954479</v>
          </cell>
          <cell r="AK269">
            <v>1</v>
          </cell>
          <cell r="AL269">
            <v>1.5766389199491741E-4</v>
          </cell>
          <cell r="AM269">
            <v>9956.9813672954479</v>
          </cell>
          <cell r="AN269">
            <v>1</v>
          </cell>
          <cell r="AO269">
            <v>1.5766389199491741E-4</v>
          </cell>
          <cell r="AP269">
            <v>9956.9813672954479</v>
          </cell>
          <cell r="AQ269">
            <v>1</v>
          </cell>
          <cell r="AR269">
            <v>1.5766389199491741E-4</v>
          </cell>
          <cell r="AS269">
            <v>9956.9813672954479</v>
          </cell>
          <cell r="AT269">
            <v>1</v>
          </cell>
          <cell r="AU269">
            <v>1.5766389199491741E-4</v>
          </cell>
          <cell r="AV269">
            <v>9956.9813672954479</v>
          </cell>
        </row>
        <row r="270">
          <cell r="B270">
            <v>6</v>
          </cell>
          <cell r="C270">
            <v>1.474379697585769E-4</v>
          </cell>
          <cell r="D270">
            <v>1</v>
          </cell>
          <cell r="E270">
            <v>1.474379697585769E-4</v>
          </cell>
          <cell r="F270">
            <v>9955.4115108605602</v>
          </cell>
          <cell r="G270">
            <v>1</v>
          </cell>
          <cell r="H270">
            <v>1.474379697585769E-4</v>
          </cell>
          <cell r="I270">
            <v>9955.4115108605602</v>
          </cell>
          <cell r="J270">
            <v>1</v>
          </cell>
          <cell r="K270">
            <v>1.474379697585769E-4</v>
          </cell>
          <cell r="L270">
            <v>9955.4115108605602</v>
          </cell>
          <cell r="M270">
            <v>1</v>
          </cell>
          <cell r="N270">
            <v>1.474379697585769E-4</v>
          </cell>
          <cell r="O270">
            <v>9955.4115108605602</v>
          </cell>
          <cell r="P270">
            <v>1</v>
          </cell>
          <cell r="Q270">
            <v>1.474379697585769E-4</v>
          </cell>
          <cell r="R270">
            <v>9955.4115108605602</v>
          </cell>
          <cell r="S270">
            <v>1</v>
          </cell>
          <cell r="T270">
            <v>1.474379697585769E-4</v>
          </cell>
          <cell r="U270">
            <v>9955.4115108605602</v>
          </cell>
          <cell r="V270">
            <v>1</v>
          </cell>
          <cell r="W270">
            <v>1.474379697585769E-4</v>
          </cell>
          <cell r="X270">
            <v>9955.4115108605602</v>
          </cell>
          <cell r="Y270">
            <v>1</v>
          </cell>
          <cell r="Z270">
            <v>1.474379697585769E-4</v>
          </cell>
          <cell r="AA270">
            <v>9955.4115108605602</v>
          </cell>
          <cell r="AB270">
            <v>1</v>
          </cell>
          <cell r="AC270">
            <v>1.474379697585769E-4</v>
          </cell>
          <cell r="AD270">
            <v>9955.4115108605602</v>
          </cell>
          <cell r="AE270">
            <v>1</v>
          </cell>
          <cell r="AF270">
            <v>1.474379697585769E-4</v>
          </cell>
          <cell r="AG270">
            <v>9955.4115108605602</v>
          </cell>
          <cell r="AH270">
            <v>1</v>
          </cell>
          <cell r="AI270">
            <v>1.474379697585769E-4</v>
          </cell>
          <cell r="AJ270">
            <v>9955.4115108605602</v>
          </cell>
          <cell r="AK270">
            <v>1</v>
          </cell>
          <cell r="AL270">
            <v>1.474379697585769E-4</v>
          </cell>
          <cell r="AM270">
            <v>9955.4115108605602</v>
          </cell>
          <cell r="AN270">
            <v>1</v>
          </cell>
          <cell r="AO270">
            <v>1.474379697585769E-4</v>
          </cell>
          <cell r="AP270">
            <v>9955.4115108605602</v>
          </cell>
          <cell r="AQ270">
            <v>1</v>
          </cell>
          <cell r="AR270">
            <v>1.474379697585769E-4</v>
          </cell>
          <cell r="AS270">
            <v>9955.4115108605602</v>
          </cell>
          <cell r="AT270">
            <v>1</v>
          </cell>
          <cell r="AU270">
            <v>1.474379697585769E-4</v>
          </cell>
          <cell r="AV270">
            <v>9955.4115108605602</v>
          </cell>
        </row>
        <row r="271">
          <cell r="B271">
            <v>7</v>
          </cell>
          <cell r="C271">
            <v>1.3814060864040663E-4</v>
          </cell>
          <cell r="D271">
            <v>1</v>
          </cell>
          <cell r="E271">
            <v>1.3814060864040663E-4</v>
          </cell>
          <cell r="F271">
            <v>9953.9437051992882</v>
          </cell>
          <cell r="G271">
            <v>1</v>
          </cell>
          <cell r="H271">
            <v>1.3814060864040663E-4</v>
          </cell>
          <cell r="I271">
            <v>9953.9437051992882</v>
          </cell>
          <cell r="J271">
            <v>1</v>
          </cell>
          <cell r="K271">
            <v>1.3814060864040663E-4</v>
          </cell>
          <cell r="L271">
            <v>9953.9437051992882</v>
          </cell>
          <cell r="M271">
            <v>1</v>
          </cell>
          <cell r="N271">
            <v>1.3814060864040663E-4</v>
          </cell>
          <cell r="O271">
            <v>9953.9437051992882</v>
          </cell>
          <cell r="P271">
            <v>1</v>
          </cell>
          <cell r="Q271">
            <v>1.3814060864040663E-4</v>
          </cell>
          <cell r="R271">
            <v>9953.9437051992882</v>
          </cell>
          <cell r="S271">
            <v>1</v>
          </cell>
          <cell r="T271">
            <v>1.3814060864040663E-4</v>
          </cell>
          <cell r="U271">
            <v>9953.9437051992882</v>
          </cell>
          <cell r="V271">
            <v>1</v>
          </cell>
          <cell r="W271">
            <v>1.3814060864040663E-4</v>
          </cell>
          <cell r="X271">
            <v>9953.9437051992882</v>
          </cell>
          <cell r="Y271">
            <v>1</v>
          </cell>
          <cell r="Z271">
            <v>1.3814060864040663E-4</v>
          </cell>
          <cell r="AA271">
            <v>9953.9437051992882</v>
          </cell>
          <cell r="AB271">
            <v>1</v>
          </cell>
          <cell r="AC271">
            <v>1.3814060864040663E-4</v>
          </cell>
          <cell r="AD271">
            <v>9953.9437051992882</v>
          </cell>
          <cell r="AE271">
            <v>1</v>
          </cell>
          <cell r="AF271">
            <v>1.3814060864040663E-4</v>
          </cell>
          <cell r="AG271">
            <v>9953.9437051992882</v>
          </cell>
          <cell r="AH271">
            <v>1</v>
          </cell>
          <cell r="AI271">
            <v>1.3814060864040663E-4</v>
          </cell>
          <cell r="AJ271">
            <v>9953.9437051992882</v>
          </cell>
          <cell r="AK271">
            <v>1</v>
          </cell>
          <cell r="AL271">
            <v>1.3814060864040663E-4</v>
          </cell>
          <cell r="AM271">
            <v>9953.9437051992882</v>
          </cell>
          <cell r="AN271">
            <v>1</v>
          </cell>
          <cell r="AO271">
            <v>1.3814060864040663E-4</v>
          </cell>
          <cell r="AP271">
            <v>9953.9437051992882</v>
          </cell>
          <cell r="AQ271">
            <v>1</v>
          </cell>
          <cell r="AR271">
            <v>1.3814060864040663E-4</v>
          </cell>
          <cell r="AS271">
            <v>9953.9437051992882</v>
          </cell>
          <cell r="AT271">
            <v>1</v>
          </cell>
          <cell r="AU271">
            <v>1.3814060864040663E-4</v>
          </cell>
          <cell r="AV271">
            <v>9953.9437051992882</v>
          </cell>
        </row>
        <row r="272">
          <cell r="B272">
            <v>8</v>
          </cell>
          <cell r="C272">
            <v>1.2860488919949175E-4</v>
          </cell>
          <cell r="D272">
            <v>1</v>
          </cell>
          <cell r="E272">
            <v>1.2860488919949175E-4</v>
          </cell>
          <cell r="F272">
            <v>9952.5686613574799</v>
          </cell>
          <cell r="G272">
            <v>1</v>
          </cell>
          <cell r="H272">
            <v>1.2860488919949175E-4</v>
          </cell>
          <cell r="I272">
            <v>9952.5686613574799</v>
          </cell>
          <cell r="J272">
            <v>1</v>
          </cell>
          <cell r="K272">
            <v>1.2860488919949175E-4</v>
          </cell>
          <cell r="L272">
            <v>9952.5686613574799</v>
          </cell>
          <cell r="M272">
            <v>1</v>
          </cell>
          <cell r="N272">
            <v>1.2860488919949175E-4</v>
          </cell>
          <cell r="O272">
            <v>9952.5686613574799</v>
          </cell>
          <cell r="P272">
            <v>1</v>
          </cell>
          <cell r="Q272">
            <v>1.2860488919949175E-4</v>
          </cell>
          <cell r="R272">
            <v>9952.5686613574799</v>
          </cell>
          <cell r="S272">
            <v>1</v>
          </cell>
          <cell r="T272">
            <v>1.2860488919949175E-4</v>
          </cell>
          <cell r="U272">
            <v>9952.5686613574799</v>
          </cell>
          <cell r="V272">
            <v>1</v>
          </cell>
          <cell r="W272">
            <v>1.2860488919949175E-4</v>
          </cell>
          <cell r="X272">
            <v>9952.5686613574799</v>
          </cell>
          <cell r="Y272">
            <v>1</v>
          </cell>
          <cell r="Z272">
            <v>1.2860488919949175E-4</v>
          </cell>
          <cell r="AA272">
            <v>9952.5686613574799</v>
          </cell>
          <cell r="AB272">
            <v>1</v>
          </cell>
          <cell r="AC272">
            <v>1.2860488919949175E-4</v>
          </cell>
          <cell r="AD272">
            <v>9952.5686613574799</v>
          </cell>
          <cell r="AE272">
            <v>1</v>
          </cell>
          <cell r="AF272">
            <v>1.2860488919949175E-4</v>
          </cell>
          <cell r="AG272">
            <v>9952.5686613574799</v>
          </cell>
          <cell r="AH272">
            <v>1</v>
          </cell>
          <cell r="AI272">
            <v>1.2860488919949175E-4</v>
          </cell>
          <cell r="AJ272">
            <v>9952.5686613574799</v>
          </cell>
          <cell r="AK272">
            <v>1</v>
          </cell>
          <cell r="AL272">
            <v>1.2860488919949175E-4</v>
          </cell>
          <cell r="AM272">
            <v>9952.5686613574799</v>
          </cell>
          <cell r="AN272">
            <v>1</v>
          </cell>
          <cell r="AO272">
            <v>1.2860488919949175E-4</v>
          </cell>
          <cell r="AP272">
            <v>9952.5686613574799</v>
          </cell>
          <cell r="AQ272">
            <v>1</v>
          </cell>
          <cell r="AR272">
            <v>1.2860488919949175E-4</v>
          </cell>
          <cell r="AS272">
            <v>9952.5686613574799</v>
          </cell>
          <cell r="AT272">
            <v>1</v>
          </cell>
          <cell r="AU272">
            <v>1.2860488919949175E-4</v>
          </cell>
          <cell r="AV272">
            <v>9952.5686613574799</v>
          </cell>
        </row>
        <row r="273">
          <cell r="B273">
            <v>9</v>
          </cell>
          <cell r="C273">
            <v>1.2627726836086407E-4</v>
          </cell>
          <cell r="D273">
            <v>1</v>
          </cell>
          <cell r="E273">
            <v>1.2627726836086407E-4</v>
          </cell>
          <cell r="F273">
            <v>9951.2887123675355</v>
          </cell>
          <cell r="G273">
            <v>1</v>
          </cell>
          <cell r="H273">
            <v>1.2627726836086407E-4</v>
          </cell>
          <cell r="I273">
            <v>9951.2887123675355</v>
          </cell>
          <cell r="J273">
            <v>1</v>
          </cell>
          <cell r="K273">
            <v>1.2627726836086407E-4</v>
          </cell>
          <cell r="L273">
            <v>9951.2887123675355</v>
          </cell>
          <cell r="M273">
            <v>1</v>
          </cell>
          <cell r="N273">
            <v>1.2627726836086407E-4</v>
          </cell>
          <cell r="O273">
            <v>9951.2887123675355</v>
          </cell>
          <cell r="P273">
            <v>1</v>
          </cell>
          <cell r="Q273">
            <v>1.2627726836086407E-4</v>
          </cell>
          <cell r="R273">
            <v>9951.2887123675355</v>
          </cell>
          <cell r="S273">
            <v>1</v>
          </cell>
          <cell r="T273">
            <v>1.2627726836086407E-4</v>
          </cell>
          <cell r="U273">
            <v>9951.2887123675355</v>
          </cell>
          <cell r="V273">
            <v>1</v>
          </cell>
          <cell r="W273">
            <v>1.2627726836086407E-4</v>
          </cell>
          <cell r="X273">
            <v>9951.2887123675355</v>
          </cell>
          <cell r="Y273">
            <v>1</v>
          </cell>
          <cell r="Z273">
            <v>1.2627726836086407E-4</v>
          </cell>
          <cell r="AA273">
            <v>9951.2887123675355</v>
          </cell>
          <cell r="AB273">
            <v>1</v>
          </cell>
          <cell r="AC273">
            <v>1.2627726836086407E-4</v>
          </cell>
          <cell r="AD273">
            <v>9951.2887123675355</v>
          </cell>
          <cell r="AE273">
            <v>1</v>
          </cell>
          <cell r="AF273">
            <v>1.2627726836086407E-4</v>
          </cell>
          <cell r="AG273">
            <v>9951.2887123675355</v>
          </cell>
          <cell r="AH273">
            <v>1</v>
          </cell>
          <cell r="AI273">
            <v>1.2627726836086407E-4</v>
          </cell>
          <cell r="AJ273">
            <v>9951.2887123675355</v>
          </cell>
          <cell r="AK273">
            <v>1</v>
          </cell>
          <cell r="AL273">
            <v>1.2627726836086407E-4</v>
          </cell>
          <cell r="AM273">
            <v>9951.2887123675355</v>
          </cell>
          <cell r="AN273">
            <v>1</v>
          </cell>
          <cell r="AO273">
            <v>1.2627726836086407E-4</v>
          </cell>
          <cell r="AP273">
            <v>9951.2887123675355</v>
          </cell>
          <cell r="AQ273">
            <v>1</v>
          </cell>
          <cell r="AR273">
            <v>1.2627726836086407E-4</v>
          </cell>
          <cell r="AS273">
            <v>9951.2887123675355</v>
          </cell>
          <cell r="AT273">
            <v>1</v>
          </cell>
          <cell r="AU273">
            <v>1.2627726836086407E-4</v>
          </cell>
          <cell r="AV273">
            <v>9951.2887123675355</v>
          </cell>
        </row>
        <row r="274">
          <cell r="B274">
            <v>10</v>
          </cell>
          <cell r="C274">
            <v>1.2500360584498095E-4</v>
          </cell>
          <cell r="D274">
            <v>1</v>
          </cell>
          <cell r="E274">
            <v>1.2500360584498095E-4</v>
          </cell>
          <cell r="F274">
            <v>9950.0320908122667</v>
          </cell>
          <cell r="G274">
            <v>1</v>
          </cell>
          <cell r="H274">
            <v>1.2500360584498095E-4</v>
          </cell>
          <cell r="I274">
            <v>9950.0320908122667</v>
          </cell>
          <cell r="J274">
            <v>1</v>
          </cell>
          <cell r="K274">
            <v>1.2500360584498095E-4</v>
          </cell>
          <cell r="L274">
            <v>9950.0320908122667</v>
          </cell>
          <cell r="M274">
            <v>1</v>
          </cell>
          <cell r="N274">
            <v>1.2500360584498095E-4</v>
          </cell>
          <cell r="O274">
            <v>9950.0320908122667</v>
          </cell>
          <cell r="P274">
            <v>1</v>
          </cell>
          <cell r="Q274">
            <v>1.2500360584498095E-4</v>
          </cell>
          <cell r="R274">
            <v>9950.0320908122667</v>
          </cell>
          <cell r="S274">
            <v>1</v>
          </cell>
          <cell r="T274">
            <v>1.2500360584498095E-4</v>
          </cell>
          <cell r="U274">
            <v>9950.0320908122667</v>
          </cell>
          <cell r="V274">
            <v>1</v>
          </cell>
          <cell r="W274">
            <v>1.2500360584498095E-4</v>
          </cell>
          <cell r="X274">
            <v>9950.0320908122667</v>
          </cell>
          <cell r="Y274">
            <v>1</v>
          </cell>
          <cell r="Z274">
            <v>1.2500360584498095E-4</v>
          </cell>
          <cell r="AA274">
            <v>9950.0320908122667</v>
          </cell>
          <cell r="AB274">
            <v>1</v>
          </cell>
          <cell r="AC274">
            <v>1.2500360584498095E-4</v>
          </cell>
          <cell r="AD274">
            <v>9950.0320908122667</v>
          </cell>
          <cell r="AE274">
            <v>1</v>
          </cell>
          <cell r="AF274">
            <v>1.2500360584498095E-4</v>
          </cell>
          <cell r="AG274">
            <v>9950.0320908122667</v>
          </cell>
          <cell r="AH274">
            <v>1</v>
          </cell>
          <cell r="AI274">
            <v>1.2500360584498095E-4</v>
          </cell>
          <cell r="AJ274">
            <v>9950.0320908122667</v>
          </cell>
          <cell r="AK274">
            <v>1</v>
          </cell>
          <cell r="AL274">
            <v>1.2500360584498095E-4</v>
          </cell>
          <cell r="AM274">
            <v>9950.0320908122667</v>
          </cell>
          <cell r="AN274">
            <v>1</v>
          </cell>
          <cell r="AO274">
            <v>1.2500360584498095E-4</v>
          </cell>
          <cell r="AP274">
            <v>9950.0320908122667</v>
          </cell>
          <cell r="AQ274">
            <v>1</v>
          </cell>
          <cell r="AR274">
            <v>1.2500360584498095E-4</v>
          </cell>
          <cell r="AS274">
            <v>9950.0320908122667</v>
          </cell>
          <cell r="AT274">
            <v>1</v>
          </cell>
          <cell r="AU274">
            <v>1.2500360584498095E-4</v>
          </cell>
          <cell r="AV274">
            <v>9950.0320908122667</v>
          </cell>
        </row>
        <row r="275">
          <cell r="B275">
            <v>11</v>
          </cell>
          <cell r="C275">
            <v>1.3696678500635325E-4</v>
          </cell>
          <cell r="D275">
            <v>1</v>
          </cell>
          <cell r="E275">
            <v>1.3696678500635325E-4</v>
          </cell>
          <cell r="F275">
            <v>9948.7883009226425</v>
          </cell>
          <cell r="G275">
            <v>1</v>
          </cell>
          <cell r="H275">
            <v>1.3696678500635325E-4</v>
          </cell>
          <cell r="I275">
            <v>9948.7883009226425</v>
          </cell>
          <cell r="J275">
            <v>1</v>
          </cell>
          <cell r="K275">
            <v>1.3696678500635325E-4</v>
          </cell>
          <cell r="L275">
            <v>9948.7883009226425</v>
          </cell>
          <cell r="M275">
            <v>1</v>
          </cell>
          <cell r="N275">
            <v>1.3696678500635325E-4</v>
          </cell>
          <cell r="O275">
            <v>9948.7883009226425</v>
          </cell>
          <cell r="P275">
            <v>1</v>
          </cell>
          <cell r="Q275">
            <v>1.3696678500635325E-4</v>
          </cell>
          <cell r="R275">
            <v>9948.7883009226425</v>
          </cell>
          <cell r="S275">
            <v>1</v>
          </cell>
          <cell r="T275">
            <v>1.3696678500635325E-4</v>
          </cell>
          <cell r="U275">
            <v>9948.7883009226425</v>
          </cell>
          <cell r="V275">
            <v>1</v>
          </cell>
          <cell r="W275">
            <v>1.3696678500635325E-4</v>
          </cell>
          <cell r="X275">
            <v>9948.7883009226425</v>
          </cell>
          <cell r="Y275">
            <v>1</v>
          </cell>
          <cell r="Z275">
            <v>1.3696678500635325E-4</v>
          </cell>
          <cell r="AA275">
            <v>9948.7883009226425</v>
          </cell>
          <cell r="AB275">
            <v>1</v>
          </cell>
          <cell r="AC275">
            <v>1.3696678500635325E-4</v>
          </cell>
          <cell r="AD275">
            <v>9948.7883009226425</v>
          </cell>
          <cell r="AE275">
            <v>1</v>
          </cell>
          <cell r="AF275">
            <v>1.3696678500635325E-4</v>
          </cell>
          <cell r="AG275">
            <v>9948.7883009226425</v>
          </cell>
          <cell r="AH275">
            <v>1</v>
          </cell>
          <cell r="AI275">
            <v>1.3696678500635325E-4</v>
          </cell>
          <cell r="AJ275">
            <v>9948.7883009226425</v>
          </cell>
          <cell r="AK275">
            <v>1</v>
          </cell>
          <cell r="AL275">
            <v>1.3696678500635325E-4</v>
          </cell>
          <cell r="AM275">
            <v>9948.7883009226425</v>
          </cell>
          <cell r="AN275">
            <v>1</v>
          </cell>
          <cell r="AO275">
            <v>1.3696678500635325E-4</v>
          </cell>
          <cell r="AP275">
            <v>9948.7883009226425</v>
          </cell>
          <cell r="AQ275">
            <v>1</v>
          </cell>
          <cell r="AR275">
            <v>1.3696678500635325E-4</v>
          </cell>
          <cell r="AS275">
            <v>9948.7883009226425</v>
          </cell>
          <cell r="AT275">
            <v>1</v>
          </cell>
          <cell r="AU275">
            <v>1.3696678500635325E-4</v>
          </cell>
          <cell r="AV275">
            <v>9948.7883009226425</v>
          </cell>
        </row>
        <row r="276">
          <cell r="B276">
            <v>12</v>
          </cell>
          <cell r="C276">
            <v>1.4521640584498093E-4</v>
          </cell>
          <cell r="D276">
            <v>1</v>
          </cell>
          <cell r="E276">
            <v>1.4521640584498093E-4</v>
          </cell>
          <cell r="F276">
            <v>9947.4256473743571</v>
          </cell>
          <cell r="G276">
            <v>1</v>
          </cell>
          <cell r="H276">
            <v>1.4521640584498093E-4</v>
          </cell>
          <cell r="I276">
            <v>9947.4256473743571</v>
          </cell>
          <cell r="J276">
            <v>1</v>
          </cell>
          <cell r="K276">
            <v>1.4521640584498093E-4</v>
          </cell>
          <cell r="L276">
            <v>9947.4256473743571</v>
          </cell>
          <cell r="M276">
            <v>1</v>
          </cell>
          <cell r="N276">
            <v>1.4521640584498093E-4</v>
          </cell>
          <cell r="O276">
            <v>9947.4256473743571</v>
          </cell>
          <cell r="P276">
            <v>1</v>
          </cell>
          <cell r="Q276">
            <v>1.4521640584498093E-4</v>
          </cell>
          <cell r="R276">
            <v>9947.4256473743571</v>
          </cell>
          <cell r="S276">
            <v>1</v>
          </cell>
          <cell r="T276">
            <v>1.4521640584498093E-4</v>
          </cell>
          <cell r="U276">
            <v>9947.4256473743571</v>
          </cell>
          <cell r="V276">
            <v>1</v>
          </cell>
          <cell r="W276">
            <v>1.4521640584498093E-4</v>
          </cell>
          <cell r="X276">
            <v>9947.4256473743571</v>
          </cell>
          <cell r="Y276">
            <v>1</v>
          </cell>
          <cell r="Z276">
            <v>1.4521640584498093E-4</v>
          </cell>
          <cell r="AA276">
            <v>9947.4256473743571</v>
          </cell>
          <cell r="AB276">
            <v>1</v>
          </cell>
          <cell r="AC276">
            <v>1.4521640584498093E-4</v>
          </cell>
          <cell r="AD276">
            <v>9947.4256473743571</v>
          </cell>
          <cell r="AE276">
            <v>1</v>
          </cell>
          <cell r="AF276">
            <v>1.4521640584498093E-4</v>
          </cell>
          <cell r="AG276">
            <v>9947.4256473743571</v>
          </cell>
          <cell r="AH276">
            <v>1</v>
          </cell>
          <cell r="AI276">
            <v>1.4521640584498093E-4</v>
          </cell>
          <cell r="AJ276">
            <v>9947.4256473743571</v>
          </cell>
          <cell r="AK276">
            <v>1</v>
          </cell>
          <cell r="AL276">
            <v>1.4521640584498093E-4</v>
          </cell>
          <cell r="AM276">
            <v>9947.4256473743571</v>
          </cell>
          <cell r="AN276">
            <v>1</v>
          </cell>
          <cell r="AO276">
            <v>1.4521640584498093E-4</v>
          </cell>
          <cell r="AP276">
            <v>9947.4256473743571</v>
          </cell>
          <cell r="AQ276">
            <v>1</v>
          </cell>
          <cell r="AR276">
            <v>1.4521640584498093E-4</v>
          </cell>
          <cell r="AS276">
            <v>9947.4256473743571</v>
          </cell>
          <cell r="AT276">
            <v>1</v>
          </cell>
          <cell r="AU276">
            <v>1.4521640584498093E-4</v>
          </cell>
          <cell r="AV276">
            <v>9947.4256473743571</v>
          </cell>
        </row>
        <row r="277">
          <cell r="B277">
            <v>13</v>
          </cell>
          <cell r="C277">
            <v>1.6118866836086404E-4</v>
          </cell>
          <cell r="D277">
            <v>1</v>
          </cell>
          <cell r="E277">
            <v>1.6118866836086404E-4</v>
          </cell>
          <cell r="F277">
            <v>9945.9811179744356</v>
          </cell>
          <cell r="G277">
            <v>1</v>
          </cell>
          <cell r="H277">
            <v>1.6118866836086404E-4</v>
          </cell>
          <cell r="I277">
            <v>9945.9811179744356</v>
          </cell>
          <cell r="J277">
            <v>1</v>
          </cell>
          <cell r="K277">
            <v>1.6118866836086404E-4</v>
          </cell>
          <cell r="L277">
            <v>9945.9811179744356</v>
          </cell>
          <cell r="M277">
            <v>1</v>
          </cell>
          <cell r="N277">
            <v>1.6118866836086404E-4</v>
          </cell>
          <cell r="O277">
            <v>9945.9811179744356</v>
          </cell>
          <cell r="P277">
            <v>1</v>
          </cell>
          <cell r="Q277">
            <v>1.6118866836086404E-4</v>
          </cell>
          <cell r="R277">
            <v>9945.9811179744356</v>
          </cell>
          <cell r="S277">
            <v>1</v>
          </cell>
          <cell r="T277">
            <v>1.6118866836086404E-4</v>
          </cell>
          <cell r="U277">
            <v>9945.9811179744356</v>
          </cell>
          <cell r="V277">
            <v>1</v>
          </cell>
          <cell r="W277">
            <v>1.6118866836086404E-4</v>
          </cell>
          <cell r="X277">
            <v>9945.9811179744356</v>
          </cell>
          <cell r="Y277">
            <v>1</v>
          </cell>
          <cell r="Z277">
            <v>1.6118866836086404E-4</v>
          </cell>
          <cell r="AA277">
            <v>9945.9811179744356</v>
          </cell>
          <cell r="AB277">
            <v>1</v>
          </cell>
          <cell r="AC277">
            <v>1.6118866836086404E-4</v>
          </cell>
          <cell r="AD277">
            <v>9945.9811179744356</v>
          </cell>
          <cell r="AE277">
            <v>1</v>
          </cell>
          <cell r="AF277">
            <v>1.6118866836086404E-4</v>
          </cell>
          <cell r="AG277">
            <v>9945.9811179744356</v>
          </cell>
          <cell r="AH277">
            <v>1</v>
          </cell>
          <cell r="AI277">
            <v>1.6118866836086404E-4</v>
          </cell>
          <cell r="AJ277">
            <v>9945.9811179744356</v>
          </cell>
          <cell r="AK277">
            <v>1</v>
          </cell>
          <cell r="AL277">
            <v>1.6118866836086404E-4</v>
          </cell>
          <cell r="AM277">
            <v>9945.9811179744356</v>
          </cell>
          <cell r="AN277">
            <v>1</v>
          </cell>
          <cell r="AO277">
            <v>1.6118866836086404E-4</v>
          </cell>
          <cell r="AP277">
            <v>9945.9811179744356</v>
          </cell>
          <cell r="AQ277">
            <v>1</v>
          </cell>
          <cell r="AR277">
            <v>1.6118866836086404E-4</v>
          </cell>
          <cell r="AS277">
            <v>9945.9811179744356</v>
          </cell>
          <cell r="AT277">
            <v>1</v>
          </cell>
          <cell r="AU277">
            <v>1.6118866836086404E-4</v>
          </cell>
          <cell r="AV277">
            <v>9945.9811179744356</v>
          </cell>
        </row>
        <row r="278">
          <cell r="B278">
            <v>14</v>
          </cell>
          <cell r="C278">
            <v>1.8100057255400254E-4</v>
          </cell>
          <cell r="D278">
            <v>1</v>
          </cell>
          <cell r="E278">
            <v>1.8100057255400254E-4</v>
          </cell>
          <cell r="F278">
            <v>9944.3779385224861</v>
          </cell>
          <cell r="G278">
            <v>1</v>
          </cell>
          <cell r="H278">
            <v>1.8100057255400254E-4</v>
          </cell>
          <cell r="I278">
            <v>9944.3779385224861</v>
          </cell>
          <cell r="J278">
            <v>1</v>
          </cell>
          <cell r="K278">
            <v>1.8100057255400254E-4</v>
          </cell>
          <cell r="L278">
            <v>9944.3779385224861</v>
          </cell>
          <cell r="M278">
            <v>1</v>
          </cell>
          <cell r="N278">
            <v>1.8100057255400254E-4</v>
          </cell>
          <cell r="O278">
            <v>9944.3779385224861</v>
          </cell>
          <cell r="P278">
            <v>1</v>
          </cell>
          <cell r="Q278">
            <v>1.8100057255400254E-4</v>
          </cell>
          <cell r="R278">
            <v>9944.3779385224861</v>
          </cell>
          <cell r="S278">
            <v>1</v>
          </cell>
          <cell r="T278">
            <v>1.8100057255400254E-4</v>
          </cell>
          <cell r="U278">
            <v>9944.3779385224861</v>
          </cell>
          <cell r="V278">
            <v>1</v>
          </cell>
          <cell r="W278">
            <v>1.8100057255400254E-4</v>
          </cell>
          <cell r="X278">
            <v>9944.3779385224861</v>
          </cell>
          <cell r="Y278">
            <v>1</v>
          </cell>
          <cell r="Z278">
            <v>1.8100057255400254E-4</v>
          </cell>
          <cell r="AA278">
            <v>9944.3779385224861</v>
          </cell>
          <cell r="AB278">
            <v>1</v>
          </cell>
          <cell r="AC278">
            <v>1.8100057255400254E-4</v>
          </cell>
          <cell r="AD278">
            <v>9944.3779385224861</v>
          </cell>
          <cell r="AE278">
            <v>1</v>
          </cell>
          <cell r="AF278">
            <v>1.8100057255400254E-4</v>
          </cell>
          <cell r="AG278">
            <v>9944.3779385224861</v>
          </cell>
          <cell r="AH278">
            <v>1</v>
          </cell>
          <cell r="AI278">
            <v>1.8100057255400254E-4</v>
          </cell>
          <cell r="AJ278">
            <v>9944.3779385224861</v>
          </cell>
          <cell r="AK278">
            <v>1</v>
          </cell>
          <cell r="AL278">
            <v>1.8100057255400254E-4</v>
          </cell>
          <cell r="AM278">
            <v>9944.3779385224861</v>
          </cell>
          <cell r="AN278">
            <v>1</v>
          </cell>
          <cell r="AO278">
            <v>1.8100057255400254E-4</v>
          </cell>
          <cell r="AP278">
            <v>9944.3779385224861</v>
          </cell>
          <cell r="AQ278">
            <v>1</v>
          </cell>
          <cell r="AR278">
            <v>1.8100057255400254E-4</v>
          </cell>
          <cell r="AS278">
            <v>9944.3779385224861</v>
          </cell>
          <cell r="AT278">
            <v>1</v>
          </cell>
          <cell r="AU278">
            <v>1.8100057255400254E-4</v>
          </cell>
          <cell r="AV278">
            <v>9944.3779385224861</v>
          </cell>
        </row>
        <row r="279">
          <cell r="B279">
            <v>15</v>
          </cell>
          <cell r="C279">
            <v>2.1694796289707752E-4</v>
          </cell>
          <cell r="D279">
            <v>1</v>
          </cell>
          <cell r="E279">
            <v>2.1694796289707752E-4</v>
          </cell>
          <cell r="F279">
            <v>9942.5780004219196</v>
          </cell>
          <cell r="G279">
            <v>1</v>
          </cell>
          <cell r="H279">
            <v>2.1694796289707752E-4</v>
          </cell>
          <cell r="I279">
            <v>9942.5780004219196</v>
          </cell>
          <cell r="J279">
            <v>1</v>
          </cell>
          <cell r="K279">
            <v>2.1694796289707752E-4</v>
          </cell>
          <cell r="L279">
            <v>9942.5780004219196</v>
          </cell>
          <cell r="M279">
            <v>1</v>
          </cell>
          <cell r="N279">
            <v>2.1694796289707752E-4</v>
          </cell>
          <cell r="O279">
            <v>9942.5780004219196</v>
          </cell>
          <cell r="P279">
            <v>1</v>
          </cell>
          <cell r="Q279">
            <v>2.1694796289707752E-4</v>
          </cell>
          <cell r="R279">
            <v>9942.5780004219196</v>
          </cell>
          <cell r="S279">
            <v>1</v>
          </cell>
          <cell r="T279">
            <v>2.1694796289707752E-4</v>
          </cell>
          <cell r="U279">
            <v>9942.5780004219196</v>
          </cell>
          <cell r="V279">
            <v>1</v>
          </cell>
          <cell r="W279">
            <v>2.1694796289707752E-4</v>
          </cell>
          <cell r="X279">
            <v>9942.5780004219196</v>
          </cell>
          <cell r="Y279">
            <v>1</v>
          </cell>
          <cell r="Z279">
            <v>2.1694796289707752E-4</v>
          </cell>
          <cell r="AA279">
            <v>9942.5780004219196</v>
          </cell>
          <cell r="AB279">
            <v>1</v>
          </cell>
          <cell r="AC279">
            <v>2.1694796289707752E-4</v>
          </cell>
          <cell r="AD279">
            <v>9942.5780004219196</v>
          </cell>
          <cell r="AE279">
            <v>1</v>
          </cell>
          <cell r="AF279">
            <v>2.1694796289707752E-4</v>
          </cell>
          <cell r="AG279">
            <v>9942.5780004219196</v>
          </cell>
          <cell r="AH279">
            <v>1</v>
          </cell>
          <cell r="AI279">
            <v>2.1694796289707752E-4</v>
          </cell>
          <cell r="AJ279">
            <v>9942.5780004219196</v>
          </cell>
          <cell r="AK279">
            <v>1</v>
          </cell>
          <cell r="AL279">
            <v>2.1694796289707752E-4</v>
          </cell>
          <cell r="AM279">
            <v>9942.5780004219196</v>
          </cell>
          <cell r="AN279">
            <v>1</v>
          </cell>
          <cell r="AO279">
            <v>2.1694796289707752E-4</v>
          </cell>
          <cell r="AP279">
            <v>9942.5780004219196</v>
          </cell>
          <cell r="AQ279">
            <v>1</v>
          </cell>
          <cell r="AR279">
            <v>2.1694796289707752E-4</v>
          </cell>
          <cell r="AS279">
            <v>9942.5780004219196</v>
          </cell>
          <cell r="AT279">
            <v>1</v>
          </cell>
          <cell r="AU279">
            <v>2.1694796289707752E-4</v>
          </cell>
          <cell r="AV279">
            <v>9942.5780004219196</v>
          </cell>
        </row>
        <row r="280">
          <cell r="B280">
            <v>16</v>
          </cell>
          <cell r="C280">
            <v>2.6258807827191869E-4</v>
          </cell>
          <cell r="D280">
            <v>1</v>
          </cell>
          <cell r="E280">
            <v>2.6258807827191869E-4</v>
          </cell>
          <cell r="F280">
            <v>9940.4209783787828</v>
          </cell>
          <cell r="G280">
            <v>1</v>
          </cell>
          <cell r="H280">
            <v>2.6258807827191869E-4</v>
          </cell>
          <cell r="I280">
            <v>9940.4209783787828</v>
          </cell>
          <cell r="J280">
            <v>1</v>
          </cell>
          <cell r="K280">
            <v>2.6258807827191869E-4</v>
          </cell>
          <cell r="L280">
            <v>9940.4209783787828</v>
          </cell>
          <cell r="M280">
            <v>1</v>
          </cell>
          <cell r="N280">
            <v>2.6258807827191869E-4</v>
          </cell>
          <cell r="O280">
            <v>9940.4209783787828</v>
          </cell>
          <cell r="P280">
            <v>1</v>
          </cell>
          <cell r="Q280">
            <v>2.6258807827191869E-4</v>
          </cell>
          <cell r="R280">
            <v>9940.4209783787828</v>
          </cell>
          <cell r="S280">
            <v>1</v>
          </cell>
          <cell r="T280">
            <v>2.6258807827191869E-4</v>
          </cell>
          <cell r="U280">
            <v>9940.4209783787828</v>
          </cell>
          <cell r="V280">
            <v>1</v>
          </cell>
          <cell r="W280">
            <v>2.6258807827191869E-4</v>
          </cell>
          <cell r="X280">
            <v>9940.4209783787828</v>
          </cell>
          <cell r="Y280">
            <v>1</v>
          </cell>
          <cell r="Z280">
            <v>2.6258807827191869E-4</v>
          </cell>
          <cell r="AA280">
            <v>9940.4209783787828</v>
          </cell>
          <cell r="AB280">
            <v>1</v>
          </cell>
          <cell r="AC280">
            <v>2.6258807827191869E-4</v>
          </cell>
          <cell r="AD280">
            <v>9940.4209783787828</v>
          </cell>
          <cell r="AE280">
            <v>1</v>
          </cell>
          <cell r="AF280">
            <v>2.6258807827191869E-4</v>
          </cell>
          <cell r="AG280">
            <v>9940.4209783787828</v>
          </cell>
          <cell r="AH280">
            <v>1</v>
          </cell>
          <cell r="AI280">
            <v>2.6258807827191869E-4</v>
          </cell>
          <cell r="AJ280">
            <v>9940.4209783787828</v>
          </cell>
          <cell r="AK280">
            <v>1</v>
          </cell>
          <cell r="AL280">
            <v>2.6258807827191869E-4</v>
          </cell>
          <cell r="AM280">
            <v>9940.4209783787828</v>
          </cell>
          <cell r="AN280">
            <v>1</v>
          </cell>
          <cell r="AO280">
            <v>2.6258807827191869E-4</v>
          </cell>
          <cell r="AP280">
            <v>9940.4209783787828</v>
          </cell>
          <cell r="AQ280">
            <v>1</v>
          </cell>
          <cell r="AR280">
            <v>2.6258807827191869E-4</v>
          </cell>
          <cell r="AS280">
            <v>9940.4209783787828</v>
          </cell>
          <cell r="AT280">
            <v>1</v>
          </cell>
          <cell r="AU280">
            <v>2.6258807827191869E-4</v>
          </cell>
          <cell r="AV280">
            <v>9940.4209783787828</v>
          </cell>
        </row>
        <row r="281">
          <cell r="B281">
            <v>17</v>
          </cell>
          <cell r="C281">
            <v>3.1455799364675985E-4</v>
          </cell>
          <cell r="D281">
            <v>1</v>
          </cell>
          <cell r="E281">
            <v>3.1455799364675985E-4</v>
          </cell>
          <cell r="F281">
            <v>9937.8107423368565</v>
          </cell>
          <cell r="G281">
            <v>1</v>
          </cell>
          <cell r="H281">
            <v>3.1455799364675985E-4</v>
          </cell>
          <cell r="I281">
            <v>9937.8107423368565</v>
          </cell>
          <cell r="J281">
            <v>1</v>
          </cell>
          <cell r="K281">
            <v>3.1455799364675985E-4</v>
          </cell>
          <cell r="L281">
            <v>9937.8107423368565</v>
          </cell>
          <cell r="M281">
            <v>1</v>
          </cell>
          <cell r="N281">
            <v>3.1455799364675985E-4</v>
          </cell>
          <cell r="O281">
            <v>9937.8107423368565</v>
          </cell>
          <cell r="P281">
            <v>1</v>
          </cell>
          <cell r="Q281">
            <v>3.1455799364675985E-4</v>
          </cell>
          <cell r="R281">
            <v>9937.8107423368565</v>
          </cell>
          <cell r="S281">
            <v>1</v>
          </cell>
          <cell r="T281">
            <v>3.1455799364675985E-4</v>
          </cell>
          <cell r="U281">
            <v>9937.8107423368565</v>
          </cell>
          <cell r="V281">
            <v>1</v>
          </cell>
          <cell r="W281">
            <v>3.1455799364675985E-4</v>
          </cell>
          <cell r="X281">
            <v>9937.8107423368565</v>
          </cell>
          <cell r="Y281">
            <v>1</v>
          </cell>
          <cell r="Z281">
            <v>3.1455799364675985E-4</v>
          </cell>
          <cell r="AA281">
            <v>9937.8107423368565</v>
          </cell>
          <cell r="AB281">
            <v>1</v>
          </cell>
          <cell r="AC281">
            <v>3.1455799364675985E-4</v>
          </cell>
          <cell r="AD281">
            <v>9937.8107423368565</v>
          </cell>
          <cell r="AE281">
            <v>1</v>
          </cell>
          <cell r="AF281">
            <v>3.1455799364675985E-4</v>
          </cell>
          <cell r="AG281">
            <v>9937.8107423368565</v>
          </cell>
          <cell r="AH281">
            <v>1</v>
          </cell>
          <cell r="AI281">
            <v>3.1455799364675985E-4</v>
          </cell>
          <cell r="AJ281">
            <v>9937.8107423368565</v>
          </cell>
          <cell r="AK281">
            <v>1</v>
          </cell>
          <cell r="AL281">
            <v>3.1455799364675985E-4</v>
          </cell>
          <cell r="AM281">
            <v>9937.8107423368565</v>
          </cell>
          <cell r="AN281">
            <v>1</v>
          </cell>
          <cell r="AO281">
            <v>3.1455799364675985E-4</v>
          </cell>
          <cell r="AP281">
            <v>9937.8107423368565</v>
          </cell>
          <cell r="AQ281">
            <v>1</v>
          </cell>
          <cell r="AR281">
            <v>3.1455799364675985E-4</v>
          </cell>
          <cell r="AS281">
            <v>9937.8107423368565</v>
          </cell>
          <cell r="AT281">
            <v>1</v>
          </cell>
          <cell r="AU281">
            <v>3.1455799364675985E-4</v>
          </cell>
          <cell r="AV281">
            <v>9937.8107423368565</v>
          </cell>
        </row>
        <row r="282">
          <cell r="B282">
            <v>18</v>
          </cell>
          <cell r="C282">
            <v>3.7621994790343078E-4</v>
          </cell>
          <cell r="D282">
            <v>0.65</v>
          </cell>
          <cell r="E282">
            <v>2.4454296613723E-4</v>
          </cell>
          <cell r="F282">
            <v>9934.6847245285062</v>
          </cell>
          <cell r="G282">
            <v>0.96499999999999997</v>
          </cell>
          <cell r="H282">
            <v>3.6305224972681068E-4</v>
          </cell>
          <cell r="I282">
            <v>9934.6847245285062</v>
          </cell>
          <cell r="J282">
            <v>0.9</v>
          </cell>
          <cell r="K282">
            <v>3.3859795311308769E-4</v>
          </cell>
          <cell r="L282">
            <v>9934.6847245285062</v>
          </cell>
          <cell r="M282">
            <v>0.92500000000000004</v>
          </cell>
          <cell r="N282">
            <v>3.480034518106735E-4</v>
          </cell>
          <cell r="O282">
            <v>9934.6847245285062</v>
          </cell>
          <cell r="P282">
            <v>0.62724999999999997</v>
          </cell>
          <cell r="Q282">
            <v>2.3598396232242695E-4</v>
          </cell>
          <cell r="R282">
            <v>9934.6847245285062</v>
          </cell>
          <cell r="S282">
            <v>0.58500000000000008</v>
          </cell>
          <cell r="T282">
            <v>2.2008866952350704E-4</v>
          </cell>
          <cell r="U282">
            <v>9934.6847245285062</v>
          </cell>
          <cell r="V282">
            <v>0.60125000000000006</v>
          </cell>
          <cell r="W282">
            <v>2.2620224367693779E-4</v>
          </cell>
          <cell r="X282">
            <v>9934.6847245285062</v>
          </cell>
          <cell r="Y282">
            <v>0.86849999999999994</v>
          </cell>
          <cell r="Z282">
            <v>3.2674702475412963E-4</v>
          </cell>
          <cell r="AA282">
            <v>9934.6847245285062</v>
          </cell>
          <cell r="AB282">
            <v>0.892625</v>
          </cell>
          <cell r="AC282">
            <v>3.3582333099729989E-4</v>
          </cell>
          <cell r="AD282">
            <v>9934.6847245285062</v>
          </cell>
          <cell r="AE282">
            <v>0.83250000000000002</v>
          </cell>
          <cell r="AF282">
            <v>3.1320310662960615E-4</v>
          </cell>
          <cell r="AG282">
            <v>9934.6847245285062</v>
          </cell>
          <cell r="AH282">
            <v>0.56452499999999994</v>
          </cell>
          <cell r="AI282">
            <v>2.1238556609018424E-4</v>
          </cell>
          <cell r="AJ282">
            <v>9934.6847245285062</v>
          </cell>
          <cell r="AK282">
            <v>0.58020625000000003</v>
          </cell>
          <cell r="AL282">
            <v>2.1828516514824496E-4</v>
          </cell>
          <cell r="AM282">
            <v>9934.6847245285062</v>
          </cell>
          <cell r="AN282">
            <v>0.54112500000000008</v>
          </cell>
          <cell r="AO282">
            <v>2.0358201930924401E-4</v>
          </cell>
          <cell r="AP282">
            <v>9934.6847245285062</v>
          </cell>
          <cell r="AQ282">
            <v>0.80336249999999998</v>
          </cell>
          <cell r="AR282">
            <v>3.0224099789756992E-4</v>
          </cell>
          <cell r="AS282">
            <v>9934.6847245285062</v>
          </cell>
          <cell r="AT282">
            <v>0.52218562499999999</v>
          </cell>
          <cell r="AU282">
            <v>1.9645664863342043E-4</v>
          </cell>
          <cell r="AV282">
            <v>9934.6847245285062</v>
          </cell>
        </row>
        <row r="283">
          <cell r="B283">
            <v>19</v>
          </cell>
          <cell r="C283">
            <v>4.4011645625166459E-4</v>
          </cell>
          <cell r="D283">
            <v>0.65343137254901962</v>
          </cell>
          <cell r="E283">
            <v>2.8758590008993572E-4</v>
          </cell>
          <cell r="F283">
            <v>9932.2552672583315</v>
          </cell>
          <cell r="G283">
            <v>0.96499999999999997</v>
          </cell>
          <cell r="H283">
            <v>4.2471238028285631E-4</v>
          </cell>
          <cell r="I283">
            <v>9931.0779148889396</v>
          </cell>
          <cell r="J283">
            <v>0.9</v>
          </cell>
          <cell r="K283">
            <v>3.9610481062649815E-4</v>
          </cell>
          <cell r="L283">
            <v>9931.3208606159569</v>
          </cell>
          <cell r="M283">
            <v>0.92500000000000004</v>
          </cell>
          <cell r="N283">
            <v>4.0710772203278976E-4</v>
          </cell>
          <cell r="O283">
            <v>9931.2274199517196</v>
          </cell>
          <cell r="P283">
            <v>0.63056127450980393</v>
          </cell>
          <cell r="Q283">
            <v>2.7752039358678801E-4</v>
          </cell>
          <cell r="R283">
            <v>9932.3402982627886</v>
          </cell>
          <cell r="S283">
            <v>0.58808823529411769</v>
          </cell>
          <cell r="T283">
            <v>2.588273100809422E-4</v>
          </cell>
          <cell r="U283">
            <v>9932.4982129853488</v>
          </cell>
          <cell r="V283">
            <v>0.6044240196078432</v>
          </cell>
          <cell r="W283">
            <v>2.6601695758319058E-4</v>
          </cell>
          <cell r="X283">
            <v>9932.437476553594</v>
          </cell>
          <cell r="Y283">
            <v>0.86849999999999994</v>
          </cell>
          <cell r="Z283">
            <v>3.8224114225457066E-4</v>
          </cell>
          <cell r="AA283">
            <v>9931.4385958528965</v>
          </cell>
          <cell r="AB283">
            <v>0.892625</v>
          </cell>
          <cell r="AC283">
            <v>3.928589517616421E-4</v>
          </cell>
          <cell r="AD283">
            <v>9931.3484256119064</v>
          </cell>
          <cell r="AE283">
            <v>0.83250000000000002</v>
          </cell>
          <cell r="AF283">
            <v>3.6639694982951079E-4</v>
          </cell>
          <cell r="AG283">
            <v>9931.5731504093983</v>
          </cell>
          <cell r="AH283">
            <v>0.5675051470588236</v>
          </cell>
          <cell r="AI283">
            <v>2.4976835422810923E-4</v>
          </cell>
          <cell r="AJ283">
            <v>9932.5747408893603</v>
          </cell>
          <cell r="AK283">
            <v>0.58326917892156871</v>
          </cell>
          <cell r="AL283">
            <v>2.567063640677789E-4</v>
          </cell>
          <cell r="AM283">
            <v>9932.5161302327178</v>
          </cell>
          <cell r="AN283">
            <v>0.54398161764705888</v>
          </cell>
          <cell r="AO283">
            <v>2.3941526182487153E-4</v>
          </cell>
          <cell r="AP283">
            <v>9932.662201351086</v>
          </cell>
          <cell r="AQ283">
            <v>0.80336249999999998</v>
          </cell>
          <cell r="AR283">
            <v>3.5357305658547788E-4</v>
          </cell>
          <cell r="AS283">
            <v>9931.6820555035665</v>
          </cell>
          <cell r="AT283">
            <v>0.52494226102941188</v>
          </cell>
          <cell r="AU283">
            <v>2.3103572766100105E-4</v>
          </cell>
          <cell r="AV283">
            <v>9932.7329896622959</v>
          </cell>
        </row>
        <row r="284">
          <cell r="B284">
            <v>20</v>
          </cell>
          <cell r="C284">
            <v>4.9538484527919958E-4</v>
          </cell>
          <cell r="D284">
            <v>0.65686274509803921</v>
          </cell>
          <cell r="E284">
            <v>3.2539984935006248E-4</v>
          </cell>
          <cell r="F284">
            <v>9929.3988906873747</v>
          </cell>
          <cell r="G284">
            <v>0.96499999999999997</v>
          </cell>
          <cell r="H284">
            <v>4.7804637569442759E-4</v>
          </cell>
          <cell r="I284">
            <v>9926.8600631489335</v>
          </cell>
          <cell r="J284">
            <v>0.9</v>
          </cell>
          <cell r="K284">
            <v>4.4584636075127961E-4</v>
          </cell>
          <cell r="L284">
            <v>9927.3870166471916</v>
          </cell>
          <cell r="M284">
            <v>0.92500000000000004</v>
          </cell>
          <cell r="N284">
            <v>4.5823098188325966E-4</v>
          </cell>
          <cell r="O284">
            <v>9927.1843405797936</v>
          </cell>
          <cell r="P284">
            <v>0.63387254901960777</v>
          </cell>
          <cell r="Q284">
            <v>3.1401085462281022E-4</v>
          </cell>
          <cell r="R284">
            <v>9929.5838712739769</v>
          </cell>
          <cell r="S284">
            <v>0.5911764705882353</v>
          </cell>
          <cell r="T284">
            <v>2.9285986441505621E-4</v>
          </cell>
          <cell r="U284">
            <v>9929.9274111904979</v>
          </cell>
          <cell r="V284">
            <v>0.60759803921568634</v>
          </cell>
          <cell r="W284">
            <v>3.0099486064880782E-4</v>
          </cell>
          <cell r="X284">
            <v>9929.795279754695</v>
          </cell>
          <cell r="Y284">
            <v>0.86849999999999994</v>
          </cell>
          <cell r="Z284">
            <v>4.3024173812498479E-4</v>
          </cell>
          <cell r="AA284">
            <v>9927.6423914197858</v>
          </cell>
          <cell r="AB284">
            <v>0.892625</v>
          </cell>
          <cell r="AC284">
            <v>4.4219289751734554E-4</v>
          </cell>
          <cell r="AD284">
            <v>9927.4468064798402</v>
          </cell>
          <cell r="AE284">
            <v>0.83250000000000002</v>
          </cell>
          <cell r="AF284">
            <v>4.1240788369493363E-4</v>
          </cell>
          <cell r="AG284">
            <v>9927.9342523000796</v>
          </cell>
          <cell r="AH284">
            <v>0.57048529411764703</v>
          </cell>
          <cell r="AI284">
            <v>2.8260976916052923E-4</v>
          </cell>
          <cell r="AJ284">
            <v>9930.0938980430819</v>
          </cell>
          <cell r="AK284">
            <v>0.58633210784313716</v>
          </cell>
          <cell r="AL284">
            <v>2.9046004052609949E-4</v>
          </cell>
          <cell r="AM284">
            <v>9929.9663901308813</v>
          </cell>
          <cell r="AN284">
            <v>0.54683823529411768</v>
          </cell>
          <cell r="AO284">
            <v>2.7089537458392703E-4</v>
          </cell>
          <cell r="AP284">
            <v>9930.2841704295315</v>
          </cell>
          <cell r="AQ284">
            <v>0.80336249999999998</v>
          </cell>
          <cell r="AR284">
            <v>3.9797360776561098E-4</v>
          </cell>
          <cell r="AS284">
            <v>9928.1704803221674</v>
          </cell>
          <cell r="AT284">
            <v>0.52769889705882356</v>
          </cell>
          <cell r="AU284">
            <v>2.6141403647348955E-4</v>
          </cell>
          <cell r="AV284">
            <v>9930.4381734683666</v>
          </cell>
        </row>
        <row r="285">
          <cell r="B285">
            <v>21</v>
          </cell>
          <cell r="C285">
            <v>5.5405085423812896E-4</v>
          </cell>
          <cell r="D285">
            <v>0.66029411764705881</v>
          </cell>
          <cell r="E285">
            <v>3.6583651993076454E-4</v>
          </cell>
          <cell r="F285">
            <v>9926.1678657842076</v>
          </cell>
          <cell r="G285">
            <v>0.96499999999999997</v>
          </cell>
          <cell r="H285">
            <v>5.3465907433979446E-4</v>
          </cell>
          <cell r="I285">
            <v>9922.1145636737201</v>
          </cell>
          <cell r="J285">
            <v>0.9</v>
          </cell>
          <cell r="K285">
            <v>4.9864576881431606E-4</v>
          </cell>
          <cell r="L285">
            <v>9922.960927274049</v>
          </cell>
          <cell r="M285">
            <v>0.92500000000000004</v>
          </cell>
          <cell r="N285">
            <v>5.1249704017026934E-4</v>
          </cell>
          <cell r="O285">
            <v>9922.635397152073</v>
          </cell>
          <cell r="P285">
            <v>0.63718382352941172</v>
          </cell>
          <cell r="Q285">
            <v>3.5303224173318775E-4</v>
          </cell>
          <cell r="R285">
            <v>9926.465874156509</v>
          </cell>
          <cell r="S285">
            <v>0.59426470588235292</v>
          </cell>
          <cell r="T285">
            <v>3.2925286793768807E-4</v>
          </cell>
          <cell r="U285">
            <v>9927.0193339952057</v>
          </cell>
          <cell r="V285">
            <v>0.61077205882352947</v>
          </cell>
          <cell r="W285">
            <v>3.3839878093595724E-4</v>
          </cell>
          <cell r="X285">
            <v>9926.8064624081944</v>
          </cell>
          <cell r="Y285">
            <v>0.86849999999999994</v>
          </cell>
          <cell r="Z285">
            <v>4.8119316690581495E-4</v>
          </cell>
          <cell r="AA285">
            <v>9923.3711053018178</v>
          </cell>
          <cell r="AB285">
            <v>0.892625</v>
          </cell>
          <cell r="AC285">
            <v>4.9455964376430986E-4</v>
          </cell>
          <cell r="AD285">
            <v>9923.0569600115341</v>
          </cell>
          <cell r="AE285">
            <v>0.83250000000000002</v>
          </cell>
          <cell r="AF285">
            <v>4.6124733615324236E-4</v>
          </cell>
          <cell r="AG285">
            <v>9923.8398939456256</v>
          </cell>
          <cell r="AH285">
            <v>0.57346544117647058</v>
          </cell>
          <cell r="AI285">
            <v>3.1772901755986903E-4</v>
          </cell>
          <cell r="AJ285">
            <v>9927.2875564988135</v>
          </cell>
          <cell r="AK285">
            <v>0.58939503676470584</v>
          </cell>
          <cell r="AL285">
            <v>3.2655482360319872E-4</v>
          </cell>
          <cell r="AM285">
            <v>9927.0821316907804</v>
          </cell>
          <cell r="AN285">
            <v>0.54969485294117648</v>
          </cell>
          <cell r="AO285">
            <v>3.0455890284236149E-4</v>
          </cell>
          <cell r="AP285">
            <v>9927.5941023794585</v>
          </cell>
          <cell r="AQ285">
            <v>0.80336249999999998</v>
          </cell>
          <cell r="AR285">
            <v>4.4510367938787888E-4</v>
          </cell>
          <cell r="AS285">
            <v>9924.2193304976008</v>
          </cell>
          <cell r="AT285">
            <v>0.53045553308823534</v>
          </cell>
          <cell r="AU285">
            <v>2.9389934124287887E-4</v>
          </cell>
          <cell r="AV285">
            <v>9927.8422175414889</v>
          </cell>
        </row>
        <row r="286">
          <cell r="B286">
            <v>22</v>
          </cell>
          <cell r="C286">
            <v>6.0227501961954263E-4</v>
          </cell>
          <cell r="D286">
            <v>0.6637254901960784</v>
          </cell>
          <cell r="E286">
            <v>3.9974528262983367E-4</v>
          </cell>
          <cell r="F286">
            <v>9922.5365110759412</v>
          </cell>
          <cell r="G286">
            <v>0.96499999999999997</v>
          </cell>
          <cell r="H286">
            <v>5.8119539393285862E-4</v>
          </cell>
          <cell r="I286">
            <v>9916.8096150856127</v>
          </cell>
          <cell r="J286">
            <v>0.9</v>
          </cell>
          <cell r="K286">
            <v>5.4204751765758838E-4</v>
          </cell>
          <cell r="L286">
            <v>9918.0128847935539</v>
          </cell>
          <cell r="M286">
            <v>0.92500000000000004</v>
          </cell>
          <cell r="N286">
            <v>5.5710439314807692E-4</v>
          </cell>
          <cell r="O286">
            <v>9917.5500758803428</v>
          </cell>
          <cell r="P286">
            <v>0.64049509803921567</v>
          </cell>
          <cell r="Q286">
            <v>3.857541977377895E-4</v>
          </cell>
          <cell r="R286">
            <v>9922.9615116564673</v>
          </cell>
          <cell r="S286">
            <v>0.59735294117647053</v>
          </cell>
          <cell r="T286">
            <v>3.5977075436685027E-4</v>
          </cell>
          <cell r="U286">
            <v>9923.7508344094149</v>
          </cell>
          <cell r="V286">
            <v>0.6139460784313725</v>
          </cell>
          <cell r="W286">
            <v>3.6976438643259612E-4</v>
          </cell>
          <cell r="X286">
            <v>9923.4472432027287</v>
          </cell>
          <cell r="Y286">
            <v>0.86849999999999994</v>
          </cell>
          <cell r="Z286">
            <v>5.2307585453957269E-4</v>
          </cell>
          <cell r="AA286">
            <v>9918.5960469332749</v>
          </cell>
          <cell r="AB286">
            <v>0.892625</v>
          </cell>
          <cell r="AC286">
            <v>5.3760573938789425E-4</v>
          </cell>
          <cell r="AD286">
            <v>9918.1494164963369</v>
          </cell>
          <cell r="AE286">
            <v>0.83250000000000002</v>
          </cell>
          <cell r="AF286">
            <v>5.0139395383326925E-4</v>
          </cell>
          <cell r="AG286">
            <v>9919.2625492301322</v>
          </cell>
          <cell r="AH286">
            <v>0.57644558823529413</v>
          </cell>
          <cell r="AI286">
            <v>3.4717877796401056E-4</v>
          </cell>
          <cell r="AJ286">
            <v>9924.1333691764521</v>
          </cell>
          <cell r="AK286">
            <v>0.59245796568627451</v>
          </cell>
          <cell r="AL286">
            <v>3.5682263290745531E-4</v>
          </cell>
          <cell r="AM286">
            <v>9923.8403951363707</v>
          </cell>
          <cell r="AN286">
            <v>0.55255147058823528</v>
          </cell>
          <cell r="AO286">
            <v>3.3278794778933651E-4</v>
          </cell>
          <cell r="AP286">
            <v>9924.570565211774</v>
          </cell>
          <cell r="AQ286">
            <v>0.80336249999999998</v>
          </cell>
          <cell r="AR286">
            <v>4.8384516544910483E-4</v>
          </cell>
          <cell r="AS286">
            <v>9919.8020239585439</v>
          </cell>
          <cell r="AT286">
            <v>0.53321216911764713</v>
          </cell>
          <cell r="AU286">
            <v>3.2114036961670983E-4</v>
          </cell>
          <cell r="AV286">
            <v>9924.9244312537903</v>
          </cell>
        </row>
        <row r="287">
          <cell r="B287">
            <v>23</v>
          </cell>
          <cell r="C287">
            <v>6.4620888670630561E-4</v>
          </cell>
          <cell r="D287">
            <v>0.667156862745098</v>
          </cell>
          <cell r="E287">
            <v>4.311226935329813E-4</v>
          </cell>
          <cell r="F287">
            <v>9918.5700239139151</v>
          </cell>
          <cell r="G287">
            <v>0.96499999999999997</v>
          </cell>
          <cell r="H287">
            <v>6.2359157567158489E-4</v>
          </cell>
          <cell r="I287">
            <v>9911.046011014816</v>
          </cell>
          <cell r="J287">
            <v>0.9</v>
          </cell>
          <cell r="K287">
            <v>5.815879980356751E-4</v>
          </cell>
          <cell r="L287">
            <v>9912.6368505292558</v>
          </cell>
          <cell r="M287">
            <v>0.92500000000000004</v>
          </cell>
          <cell r="N287">
            <v>5.9774322020333275E-4</v>
          </cell>
          <cell r="O287">
            <v>9912.0249651638042</v>
          </cell>
          <cell r="P287">
            <v>0.64380637254901951</v>
          </cell>
          <cell r="Q287">
            <v>4.1603339925932694E-4</v>
          </cell>
          <cell r="R287">
            <v>9919.1336875993547</v>
          </cell>
          <cell r="S287">
            <v>0.60044117647058826</v>
          </cell>
          <cell r="T287">
            <v>3.8801042417968323E-4</v>
          </cell>
          <cell r="U287">
            <v>9920.1805590855711</v>
          </cell>
          <cell r="V287">
            <v>0.61712009803921564</v>
          </cell>
          <cell r="W287">
            <v>3.9878849151800768E-4</v>
          </cell>
          <cell r="X287">
            <v>9919.7779058215492</v>
          </cell>
          <cell r="Y287">
            <v>0.86849999999999994</v>
          </cell>
          <cell r="Z287">
            <v>5.6123241810442635E-4</v>
          </cell>
          <cell r="AA287">
            <v>9913.4078688301925</v>
          </cell>
          <cell r="AB287">
            <v>0.892625</v>
          </cell>
          <cell r="AC287">
            <v>5.7682220749621601E-4</v>
          </cell>
          <cell r="AD287">
            <v>9912.8173624459214</v>
          </cell>
          <cell r="AE287">
            <v>0.83250000000000002</v>
          </cell>
          <cell r="AF287">
            <v>5.3796889818299944E-4</v>
          </cell>
          <cell r="AG287">
            <v>9914.2890909614634</v>
          </cell>
          <cell r="AH287">
            <v>0.57942573529411756</v>
          </cell>
          <cell r="AI287">
            <v>3.7443005933339424E-4</v>
          </cell>
          <cell r="AJ287">
            <v>9920.6879206809899</v>
          </cell>
          <cell r="AK287">
            <v>0.59552089460784308</v>
          </cell>
          <cell r="AL287">
            <v>3.8483089431487743E-4</v>
          </cell>
          <cell r="AM287">
            <v>9920.2993442780244</v>
          </cell>
          <cell r="AN287">
            <v>0.5554080882352942</v>
          </cell>
          <cell r="AO287">
            <v>3.5890964236620702E-4</v>
          </cell>
          <cell r="AP287">
            <v>9921.2677877406859</v>
          </cell>
          <cell r="AQ287">
            <v>0.80336249999999998</v>
          </cell>
          <cell r="AR287">
            <v>5.1913998674659443E-4</v>
          </cell>
          <cell r="AS287">
            <v>9915.0023757070394</v>
          </cell>
          <cell r="AT287">
            <v>0.5359688051470588</v>
          </cell>
          <cell r="AU287">
            <v>3.463478048833897E-4</v>
          </cell>
          <cell r="AV287">
            <v>9921.7371373535188</v>
          </cell>
        </row>
        <row r="288">
          <cell r="B288">
            <v>24</v>
          </cell>
          <cell r="C288">
            <v>6.6996364291818937E-4</v>
          </cell>
          <cell r="D288">
            <v>0.6705882352941176</v>
          </cell>
          <cell r="E288">
            <v>4.4926973701572696E-4</v>
          </cell>
          <cell r="F288">
            <v>9914.29390328921</v>
          </cell>
          <cell r="G288">
            <v>0.96499999999999997</v>
          </cell>
          <cell r="H288">
            <v>6.4651491541605269E-4</v>
          </cell>
          <cell r="I288">
            <v>9904.8655662162528</v>
          </cell>
          <cell r="J288">
            <v>0.9</v>
          </cell>
          <cell r="K288">
            <v>6.029672786263705E-4</v>
          </cell>
          <cell r="L288">
            <v>9906.8717799081023</v>
          </cell>
          <cell r="M288">
            <v>0.92500000000000004</v>
          </cell>
          <cell r="N288">
            <v>6.1971636969932516E-4</v>
          </cell>
          <cell r="O288">
            <v>9906.1001194423916</v>
          </cell>
          <cell r="P288">
            <v>0.64711764705882346</v>
          </cell>
          <cell r="Q288">
            <v>4.335452962201765E-4</v>
          </cell>
          <cell r="R288">
            <v>9915.0069966935953</v>
          </cell>
          <cell r="S288">
            <v>0.60352941176470587</v>
          </cell>
          <cell r="T288">
            <v>4.0434276331415426E-4</v>
          </cell>
          <cell r="U288">
            <v>9916.3314256189005</v>
          </cell>
          <cell r="V288">
            <v>0.62029411764705877</v>
          </cell>
          <cell r="W288">
            <v>4.1557450673954745E-4</v>
          </cell>
          <cell r="X288">
            <v>9915.8220125542939</v>
          </cell>
          <cell r="Y288">
            <v>0.86849999999999994</v>
          </cell>
          <cell r="Z288">
            <v>5.8186342387444743E-4</v>
          </cell>
          <cell r="AA288">
            <v>9907.8441429603135</v>
          </cell>
          <cell r="AB288">
            <v>0.892625</v>
          </cell>
          <cell r="AC288">
            <v>5.9802629675984877E-4</v>
          </cell>
          <cell r="AD288">
            <v>9907.0994292524083</v>
          </cell>
          <cell r="AE288">
            <v>0.83250000000000002</v>
          </cell>
          <cell r="AF288">
            <v>5.5774473272939267E-4</v>
          </cell>
          <cell r="AG288">
            <v>9908.9555117829314</v>
          </cell>
          <cell r="AH288">
            <v>0.58240588235294111</v>
          </cell>
          <cell r="AI288">
            <v>3.9019076659815887E-4</v>
          </cell>
          <cell r="AJ288">
            <v>9916.9733169142219</v>
          </cell>
          <cell r="AK288">
            <v>0.59858382352941175</v>
          </cell>
          <cell r="AL288">
            <v>4.0102939900366329E-4</v>
          </cell>
          <cell r="AM288">
            <v>9916.4817066094947</v>
          </cell>
          <cell r="AN288">
            <v>0.558264705882353</v>
          </cell>
          <cell r="AO288">
            <v>3.7401705606559274E-4</v>
          </cell>
          <cell r="AP288">
            <v>9917.7069490671693</v>
          </cell>
          <cell r="AQ288">
            <v>0.80336249999999998</v>
          </cell>
          <cell r="AR288">
            <v>5.3822366708386384E-4</v>
          </cell>
          <cell r="AS288">
            <v>9909.8551015051235</v>
          </cell>
          <cell r="AT288">
            <v>0.53872544117647059</v>
          </cell>
          <cell r="AU288">
            <v>3.6092645910329696E-4</v>
          </cell>
          <cell r="AV288">
            <v>9918.3007654753656</v>
          </cell>
        </row>
        <row r="289">
          <cell r="B289">
            <v>25</v>
          </cell>
          <cell r="C289">
            <v>6.9477853189199178E-4</v>
          </cell>
          <cell r="D289">
            <v>0.67401960784313719</v>
          </cell>
          <cell r="E289">
            <v>4.6829435360367088E-4</v>
          </cell>
          <cell r="F289">
            <v>9909.8397110745827</v>
          </cell>
          <cell r="G289">
            <v>0.96499999999999997</v>
          </cell>
          <cell r="H289">
            <v>6.70461283275772E-4</v>
          </cell>
          <cell r="I289">
            <v>9898.4619228925039</v>
          </cell>
          <cell r="J289">
            <v>0.9</v>
          </cell>
          <cell r="K289">
            <v>6.2530067870279261E-4</v>
          </cell>
          <cell r="L289">
            <v>9900.89826039127</v>
          </cell>
          <cell r="M289">
            <v>0.92500000000000004</v>
          </cell>
          <cell r="N289">
            <v>6.4267014200009237E-4</v>
          </cell>
          <cell r="O289">
            <v>9899.9611470384916</v>
          </cell>
          <cell r="P289">
            <v>0.65042892156862742</v>
          </cell>
          <cell r="Q289">
            <v>4.5190405122754243E-4</v>
          </cell>
          <cell r="R289">
            <v>9910.7083920481891</v>
          </cell>
          <cell r="S289">
            <v>0.60661764705882348</v>
          </cell>
          <cell r="T289">
            <v>4.214649182433038E-4</v>
          </cell>
          <cell r="U289">
            <v>9912.3218287683267</v>
          </cell>
          <cell r="V289">
            <v>0.62346813725490191</v>
          </cell>
          <cell r="W289">
            <v>4.3317227708339557E-4</v>
          </cell>
          <cell r="X289">
            <v>9911.7012497125088</v>
          </cell>
          <cell r="Y289">
            <v>0.86849999999999994</v>
          </cell>
          <cell r="Z289">
            <v>6.0341515494819484E-4</v>
          </cell>
          <cell r="AA289">
            <v>9902.0791308440766</v>
          </cell>
          <cell r="AB289">
            <v>0.892625</v>
          </cell>
          <cell r="AC289">
            <v>6.2017668703008913E-4</v>
          </cell>
          <cell r="AD289">
            <v>9901.1747232691014</v>
          </cell>
          <cell r="AE289">
            <v>0.83250000000000002</v>
          </cell>
          <cell r="AF289">
            <v>5.7840312780008314E-4</v>
          </cell>
          <cell r="AG289">
            <v>9903.4288440393848</v>
          </cell>
          <cell r="AH289">
            <v>0.58538602941176465</v>
          </cell>
          <cell r="AI289">
            <v>4.0671364610478817E-4</v>
          </cell>
          <cell r="AJ289">
            <v>9913.1038054933615</v>
          </cell>
          <cell r="AK289">
            <v>0.60164675245098043</v>
          </cell>
          <cell r="AL289">
            <v>4.1801124738547677E-4</v>
          </cell>
          <cell r="AM289">
            <v>9912.5049059104622</v>
          </cell>
          <cell r="AN289">
            <v>0.5611213235294118</v>
          </cell>
          <cell r="AO289">
            <v>3.8985504937505606E-4</v>
          </cell>
          <cell r="AP289">
            <v>9913.9975575111584</v>
          </cell>
          <cell r="AQ289">
            <v>0.80336249999999998</v>
          </cell>
          <cell r="AR289">
            <v>5.5815901832708022E-4</v>
          </cell>
          <cell r="AS289">
            <v>9904.5213829521217</v>
          </cell>
          <cell r="AT289">
            <v>0.54148207720588237</v>
          </cell>
          <cell r="AU289">
            <v>3.762101226469291E-4</v>
          </cell>
          <cell r="AV289">
            <v>9914.7209882997613</v>
          </cell>
        </row>
        <row r="290">
          <cell r="B290">
            <v>26</v>
          </cell>
          <cell r="C290">
            <v>7.2989618308902165E-4</v>
          </cell>
          <cell r="D290">
            <v>0.67745098039215679</v>
          </cell>
          <cell r="E290">
            <v>4.944688848181509E-4</v>
          </cell>
          <cell r="F290">
            <v>9905.1989890927689</v>
          </cell>
          <cell r="G290">
            <v>0.96499999999999997</v>
          </cell>
          <cell r="H290">
            <v>7.043498166809059E-4</v>
          </cell>
          <cell r="I290">
            <v>9891.8253874092261</v>
          </cell>
          <cell r="J290">
            <v>0.9</v>
          </cell>
          <cell r="K290">
            <v>6.5690656478011955E-4</v>
          </cell>
          <cell r="L290">
            <v>9894.7072219892798</v>
          </cell>
          <cell r="M290">
            <v>0.92500000000000004</v>
          </cell>
          <cell r="N290">
            <v>6.751539693573451E-4</v>
          </cell>
          <cell r="O290">
            <v>9893.5987376023277</v>
          </cell>
          <cell r="P290">
            <v>0.65374019607843126</v>
          </cell>
          <cell r="Q290">
            <v>4.7716247384951556E-4</v>
          </cell>
          <cell r="R290">
            <v>9906.2297027752884</v>
          </cell>
          <cell r="S290">
            <v>0.6097058823529411</v>
          </cell>
          <cell r="T290">
            <v>4.4502199633633579E-4</v>
          </cell>
          <cell r="U290">
            <v>9908.1441328591627</v>
          </cell>
          <cell r="V290">
            <v>0.62664215686274505</v>
          </cell>
          <cell r="W290">
            <v>4.5738371845678957E-4</v>
          </cell>
          <cell r="X290">
            <v>9907.4077755123999</v>
          </cell>
          <cell r="Y290">
            <v>0.86849999999999994</v>
          </cell>
          <cell r="Z290">
            <v>6.3391483501281526E-4</v>
          </cell>
          <cell r="AA290">
            <v>9896.1040662310297</v>
          </cell>
          <cell r="AB290">
            <v>0.892625</v>
          </cell>
          <cell r="AC290">
            <v>6.5152358042983797E-4</v>
          </cell>
          <cell r="AD290">
            <v>9895.0342455315185</v>
          </cell>
          <cell r="AE290">
            <v>0.83250000000000002</v>
          </cell>
          <cell r="AF290">
            <v>6.0763857242161052E-4</v>
          </cell>
          <cell r="AG290">
            <v>9897.7006698200457</v>
          </cell>
          <cell r="AH290">
            <v>0.5883661764705882</v>
          </cell>
          <cell r="AI290">
            <v>4.2944622646456406E-4</v>
          </cell>
          <cell r="AJ290">
            <v>9909.0720109004142</v>
          </cell>
          <cell r="AK290">
            <v>0.60470968137254899</v>
          </cell>
          <cell r="AL290">
            <v>4.4137528831080197E-4</v>
          </cell>
          <cell r="AM290">
            <v>9908.3613673700274</v>
          </cell>
          <cell r="AN290">
            <v>0.56397794117647049</v>
          </cell>
          <cell r="AO290">
            <v>4.1164534661111056E-4</v>
          </cell>
          <cell r="AP290">
            <v>9910.1325355038716</v>
          </cell>
          <cell r="AQ290">
            <v>0.80336249999999998</v>
          </cell>
          <cell r="AR290">
            <v>5.8637122238685419E-4</v>
          </cell>
          <cell r="AS290">
            <v>9898.9930850200126</v>
          </cell>
          <cell r="AT290">
            <v>0.54423871323529416</v>
          </cell>
          <cell r="AU290">
            <v>3.9723775947972183E-4</v>
          </cell>
          <cell r="AV290">
            <v>9910.9909699007439</v>
          </cell>
        </row>
        <row r="291">
          <cell r="B291">
            <v>27</v>
          </cell>
          <cell r="C291">
            <v>7.4614958172182977E-4</v>
          </cell>
          <cell r="D291">
            <v>0.68088235294117638</v>
          </cell>
          <cell r="E291">
            <v>5.0804008284883399E-4</v>
          </cell>
          <cell r="F291">
            <v>9900.3011763947306</v>
          </cell>
          <cell r="G291">
            <v>0.96499999999999997</v>
          </cell>
          <cell r="H291">
            <v>7.2003434636156566E-4</v>
          </cell>
          <cell r="I291">
            <v>9884.8580820109655</v>
          </cell>
          <cell r="J291">
            <v>0.9</v>
          </cell>
          <cell r="K291">
            <v>6.7153462354964681E-4</v>
          </cell>
          <cell r="L291">
            <v>9888.2073238585781</v>
          </cell>
          <cell r="M291">
            <v>0.92500000000000004</v>
          </cell>
          <cell r="N291">
            <v>6.9018836309269252E-4</v>
          </cell>
          <cell r="O291">
            <v>9886.9190351434063</v>
          </cell>
          <cell r="P291">
            <v>0.65705147058823521</v>
          </cell>
          <cell r="Q291">
            <v>4.9025867994912482E-4</v>
          </cell>
          <cell r="R291">
            <v>9901.5028217037907</v>
          </cell>
          <cell r="S291">
            <v>0.61279411764705871</v>
          </cell>
          <cell r="T291">
            <v>4.5723607456395058E-4</v>
          </cell>
          <cell r="U291">
            <v>9903.7347907771691</v>
          </cell>
          <cell r="V291">
            <v>0.62981617647058818</v>
          </cell>
          <cell r="W291">
            <v>4.6993707663517149E-4</v>
          </cell>
          <cell r="X291">
            <v>9902.8762885037686</v>
          </cell>
          <cell r="Y291">
            <v>0.86849999999999994</v>
          </cell>
          <cell r="Z291">
            <v>6.4803091172540911E-4</v>
          </cell>
          <cell r="AA291">
            <v>9889.830779054615</v>
          </cell>
          <cell r="AB291">
            <v>0.892625</v>
          </cell>
          <cell r="AC291">
            <v>6.6603177038444827E-4</v>
          </cell>
          <cell r="AD291">
            <v>9888.5873973913931</v>
          </cell>
          <cell r="AE291">
            <v>0.83250000000000002</v>
          </cell>
          <cell r="AF291">
            <v>6.2116952678342328E-4</v>
          </cell>
          <cell r="AG291">
            <v>9891.6864451147794</v>
          </cell>
          <cell r="AH291">
            <v>0.59134632352941174</v>
          </cell>
          <cell r="AI291">
            <v>4.4123281195421237E-4</v>
          </cell>
          <cell r="AJ291">
            <v>9904.8165973175674</v>
          </cell>
          <cell r="AK291">
            <v>0.60777261029411755</v>
          </cell>
          <cell r="AL291">
            <v>4.5348927895294045E-4</v>
          </cell>
          <cell r="AM291">
            <v>9903.9880615148177</v>
          </cell>
          <cell r="AN291">
            <v>0.56683455882352929</v>
          </cell>
          <cell r="AO291">
            <v>4.2294336897165429E-4</v>
          </cell>
          <cell r="AP291">
            <v>9906.0530755613327</v>
          </cell>
          <cell r="AQ291">
            <v>0.80336249999999998</v>
          </cell>
          <cell r="AR291">
            <v>5.9942859334600346E-4</v>
          </cell>
          <cell r="AS291">
            <v>9893.1886003443506</v>
          </cell>
          <cell r="AT291">
            <v>0.54699534926470594</v>
          </cell>
          <cell r="AU291">
            <v>4.0814035105764653E-4</v>
          </cell>
          <cell r="AV291">
            <v>9907.0539500536361</v>
          </cell>
        </row>
        <row r="292">
          <cell r="B292">
            <v>28</v>
          </cell>
          <cell r="C292">
            <v>7.6545121436531142E-4</v>
          </cell>
          <cell r="D292">
            <v>0.68431372549019598</v>
          </cell>
          <cell r="E292">
            <v>5.2380877218332082E-4</v>
          </cell>
          <cell r="F292">
            <v>9895.2714265648465</v>
          </cell>
          <cell r="G292">
            <v>0.96499999999999997</v>
          </cell>
          <cell r="H292">
            <v>7.3866042186252552E-4</v>
          </cell>
          <cell r="I292">
            <v>9877.7406446830082</v>
          </cell>
          <cell r="J292">
            <v>0.9</v>
          </cell>
          <cell r="K292">
            <v>6.8890609292878032E-4</v>
          </cell>
          <cell r="L292">
            <v>9881.5670502757694</v>
          </cell>
          <cell r="M292">
            <v>0.92500000000000004</v>
          </cell>
          <cell r="N292">
            <v>7.0804237328791315E-4</v>
          </cell>
          <cell r="O292">
            <v>9880.0951986785112</v>
          </cell>
          <cell r="P292">
            <v>0.66036274509803905</v>
          </cell>
          <cell r="Q292">
            <v>5.0547546515690455E-4</v>
          </cell>
          <cell r="R292">
            <v>9896.6485240009097</v>
          </cell>
          <cell r="S292">
            <v>0.61588235294117644</v>
          </cell>
          <cell r="T292">
            <v>4.7142789496498885E-4</v>
          </cell>
          <cell r="U292">
            <v>9899.2064459579124</v>
          </cell>
          <cell r="V292">
            <v>0.63299019607843132</v>
          </cell>
          <cell r="W292">
            <v>4.8452311426957183E-4</v>
          </cell>
          <cell r="X292">
            <v>9898.2225597704692</v>
          </cell>
          <cell r="Y292">
            <v>0.86849999999999994</v>
          </cell>
          <cell r="Z292">
            <v>6.6479437967627297E-4</v>
          </cell>
          <cell r="AA292">
            <v>9883.4218629980551</v>
          </cell>
          <cell r="AB292">
            <v>0.892625</v>
          </cell>
          <cell r="AC292">
            <v>6.8326089022283608E-4</v>
          </cell>
          <cell r="AD292">
            <v>9882.0012840205072</v>
          </cell>
          <cell r="AE292">
            <v>0.83250000000000002</v>
          </cell>
          <cell r="AF292">
            <v>6.3723813595912182E-4</v>
          </cell>
          <cell r="AG292">
            <v>9885.5420309265774</v>
          </cell>
          <cell r="AH292">
            <v>0.59432647058823518</v>
          </cell>
          <cell r="AI292">
            <v>4.5492791864121414E-4</v>
          </cell>
          <cell r="AJ292">
            <v>9900.4462672384416</v>
          </cell>
          <cell r="AK292">
            <v>0.61083553921568612</v>
          </cell>
          <cell r="AL292">
            <v>4.6756480527013677E-4</v>
          </cell>
          <cell r="AM292">
            <v>9899.4967091100425</v>
          </cell>
          <cell r="AN292">
            <v>0.5696911764705882</v>
          </cell>
          <cell r="AO292">
            <v>4.3607080284261465E-4</v>
          </cell>
          <cell r="AP292">
            <v>9901.8633761003421</v>
          </cell>
          <cell r="AQ292">
            <v>0.80336249999999998</v>
          </cell>
          <cell r="AR292">
            <v>6.1493480120055244E-4</v>
          </cell>
          <cell r="AS292">
            <v>9887.2583402179389</v>
          </cell>
          <cell r="AT292">
            <v>0.54975198529411762</v>
          </cell>
          <cell r="AU292">
            <v>4.2080832474312318E-4</v>
          </cell>
          <cell r="AV292">
            <v>9903.0104815765135</v>
          </cell>
        </row>
        <row r="293">
          <cell r="B293">
            <v>29</v>
          </cell>
          <cell r="C293">
            <v>7.8628512892665826E-4</v>
          </cell>
          <cell r="D293">
            <v>0.68774509803921557</v>
          </cell>
          <cell r="E293">
            <v>5.4076374308044189E-4</v>
          </cell>
          <cell r="F293">
            <v>9890.0881965884764</v>
          </cell>
          <cell r="G293">
            <v>0.96499999999999997</v>
          </cell>
          <cell r="H293">
            <v>7.5876514941422525E-4</v>
          </cell>
          <cell r="I293">
            <v>9870.4443486113578</v>
          </cell>
          <cell r="J293">
            <v>0.9</v>
          </cell>
          <cell r="K293">
            <v>7.0765661603399246E-4</v>
          </cell>
          <cell r="L293">
            <v>9874.7595785271496</v>
          </cell>
          <cell r="M293">
            <v>0.92500000000000004</v>
          </cell>
          <cell r="N293">
            <v>7.2731374425715888E-4</v>
          </cell>
          <cell r="O293">
            <v>9873.099672625729</v>
          </cell>
          <cell r="P293">
            <v>0.663674019607843</v>
          </cell>
          <cell r="Q293">
            <v>5.2183701207262636E-4</v>
          </cell>
          <cell r="R293">
            <v>9891.6460109847467</v>
          </cell>
          <cell r="S293">
            <v>0.61897058823529405</v>
          </cell>
          <cell r="T293">
            <v>4.8668736877239768E-4</v>
          </cell>
          <cell r="U293">
            <v>9894.5396839012701</v>
          </cell>
          <cell r="V293">
            <v>0.63616421568627446</v>
          </cell>
          <cell r="W293">
            <v>5.0020646234940876E-4</v>
          </cell>
          <cell r="X293">
            <v>9893.4266421500761</v>
          </cell>
          <cell r="Y293">
            <v>0.86849999999999994</v>
          </cell>
          <cell r="Z293">
            <v>6.8288863447280262E-4</v>
          </cell>
          <cell r="AA293">
            <v>9876.8514196915639</v>
          </cell>
          <cell r="AB293">
            <v>0.892625</v>
          </cell>
          <cell r="AC293">
            <v>7.0185776320815831E-4</v>
          </cell>
          <cell r="AD293">
            <v>9875.2492990260034</v>
          </cell>
          <cell r="AE293">
            <v>0.83250000000000002</v>
          </cell>
          <cell r="AF293">
            <v>6.5458236983144305E-4</v>
          </cell>
          <cell r="AG293">
            <v>9879.2425865498444</v>
          </cell>
          <cell r="AH293">
            <v>0.59730661764705872</v>
          </cell>
          <cell r="AI293">
            <v>4.6965331086536372E-4</v>
          </cell>
          <cell r="AJ293">
            <v>9895.942277824468</v>
          </cell>
          <cell r="AK293">
            <v>0.61389846813725479</v>
          </cell>
          <cell r="AL293">
            <v>4.8269923616717941E-4</v>
          </cell>
          <cell r="AM293">
            <v>9894.8680528589757</v>
          </cell>
          <cell r="AN293">
            <v>0.572547794117647</v>
          </cell>
          <cell r="AO293">
            <v>4.5018581611446786E-4</v>
          </cell>
          <cell r="AP293">
            <v>9897.5454625882885</v>
          </cell>
          <cell r="AQ293">
            <v>0.80336249999999998</v>
          </cell>
          <cell r="AR293">
            <v>6.3167198688734245E-4</v>
          </cell>
          <cell r="AS293">
            <v>9881.1783209760779</v>
          </cell>
          <cell r="AT293">
            <v>0.55250862132352929</v>
          </cell>
          <cell r="AU293">
            <v>4.3442931255046143E-4</v>
          </cell>
          <cell r="AV293">
            <v>9898.8432123258481</v>
          </cell>
        </row>
        <row r="294">
          <cell r="B294">
            <v>30</v>
          </cell>
          <cell r="C294">
            <v>8.1324000624693777E-4</v>
          </cell>
          <cell r="D294">
            <v>0.69117647058823517</v>
          </cell>
          <cell r="E294">
            <v>5.6209235725891281E-4</v>
          </cell>
          <cell r="F294">
            <v>9884.739995475893</v>
          </cell>
          <cell r="G294">
            <v>0.96499999999999997</v>
          </cell>
          <cell r="H294">
            <v>7.8477660602829487E-4</v>
          </cell>
          <cell r="I294">
            <v>9862.9549994303998</v>
          </cell>
          <cell r="J294">
            <v>0.91</v>
          </cell>
          <cell r="K294">
            <v>7.4004840568471335E-4</v>
          </cell>
          <cell r="L294">
            <v>9867.7716395796597</v>
          </cell>
          <cell r="M294">
            <v>0.92500000000000004</v>
          </cell>
          <cell r="N294">
            <v>7.5224700577841751E-4</v>
          </cell>
          <cell r="O294">
            <v>9865.9188315354077</v>
          </cell>
          <cell r="P294">
            <v>0.66698529411764695</v>
          </cell>
          <cell r="Q294">
            <v>5.424191247548508E-4</v>
          </cell>
          <cell r="R294">
            <v>9886.4841839858946</v>
          </cell>
          <cell r="S294">
            <v>0.62897058823529406</v>
          </cell>
          <cell r="T294">
            <v>5.1150404510561063E-4</v>
          </cell>
          <cell r="U294">
            <v>9889.7241364172969</v>
          </cell>
          <cell r="V294">
            <v>0.6393382352941176</v>
          </cell>
          <cell r="W294">
            <v>5.1993543046449436E-4</v>
          </cell>
          <cell r="X294">
            <v>9888.4778862088933</v>
          </cell>
          <cell r="Y294">
            <v>0.87814999999999999</v>
          </cell>
          <cell r="Z294">
            <v>7.1414671148574839E-4</v>
          </cell>
          <cell r="AA294">
            <v>9870.1066301126793</v>
          </cell>
          <cell r="AB294">
            <v>0.892625</v>
          </cell>
          <cell r="AC294">
            <v>7.2591836057617285E-4</v>
          </cell>
          <cell r="AD294">
            <v>9868.3182786418656</v>
          </cell>
          <cell r="AE294">
            <v>0.84175000000000011</v>
          </cell>
          <cell r="AF294">
            <v>6.8454477525835993E-4</v>
          </cell>
          <cell r="AG294">
            <v>9872.7758085254009</v>
          </cell>
          <cell r="AH294">
            <v>0.60695661764705877</v>
          </cell>
          <cell r="AI294">
            <v>4.9360140352691434E-4</v>
          </cell>
          <cell r="AJ294">
            <v>9891.2946157695551</v>
          </cell>
          <cell r="AK294">
            <v>0.61696139705882347</v>
          </cell>
          <cell r="AL294">
            <v>5.017376903982371E-4</v>
          </cell>
          <cell r="AM294">
            <v>9890.0918076078851</v>
          </cell>
          <cell r="AN294">
            <v>0.58179779411764698</v>
          </cell>
          <cell r="AO294">
            <v>4.7314124172268983E-4</v>
          </cell>
          <cell r="AP294">
            <v>9893.0897280066838</v>
          </cell>
          <cell r="AQ294">
            <v>0.81228875</v>
          </cell>
          <cell r="AR294">
            <v>6.6058570812431731E-4</v>
          </cell>
          <cell r="AS294">
            <v>9874.9366574332798</v>
          </cell>
          <cell r="AT294">
            <v>0.56143487132352943</v>
          </cell>
          <cell r="AU294">
            <v>4.5658129826239575E-4</v>
          </cell>
          <cell r="AV294">
            <v>9894.5428646740729</v>
          </cell>
        </row>
        <row r="295">
          <cell r="B295">
            <v>31</v>
          </cell>
          <cell r="C295">
            <v>8.5342454292693776E-4</v>
          </cell>
          <cell r="D295">
            <v>0.69460784313725477</v>
          </cell>
          <cell r="E295">
            <v>5.9279538104287772E-4</v>
          </cell>
          <cell r="F295">
            <v>9879.1838586709455</v>
          </cell>
          <cell r="G295">
            <v>0.96499999999999997</v>
          </cell>
          <cell r="H295">
            <v>8.2355468392449494E-4</v>
          </cell>
          <cell r="I295">
            <v>9855.214783080537</v>
          </cell>
          <cell r="J295">
            <v>0.91</v>
          </cell>
          <cell r="K295">
            <v>7.7661633406351344E-4</v>
          </cell>
          <cell r="L295">
            <v>9860.4690109101266</v>
          </cell>
          <cell r="M295">
            <v>0.92500000000000004</v>
          </cell>
          <cell r="N295">
            <v>7.8941770220741748E-4</v>
          </cell>
          <cell r="O295">
            <v>9858.4972236351314</v>
          </cell>
          <cell r="P295">
            <v>0.6702965686274508</v>
          </cell>
          <cell r="Q295">
            <v>5.7204754270637692E-4</v>
          </cell>
          <cell r="R295">
            <v>9881.1215658879137</v>
          </cell>
          <cell r="S295">
            <v>0.6320931372549019</v>
          </cell>
          <cell r="T295">
            <v>5.3944379674901878E-4</v>
          </cell>
          <cell r="U295">
            <v>9884.6655025165419</v>
          </cell>
          <cell r="V295">
            <v>0.64251225490196073</v>
          </cell>
          <cell r="W295">
            <v>5.4833572746466192E-4</v>
          </cell>
          <cell r="X295">
            <v>9883.3365162024893</v>
          </cell>
          <cell r="Y295">
            <v>0.87814999999999999</v>
          </cell>
          <cell r="Z295">
            <v>7.4943476237129033E-4</v>
          </cell>
          <cell r="AA295">
            <v>9863.0579259207716</v>
          </cell>
          <cell r="AB295">
            <v>0.892625</v>
          </cell>
          <cell r="AC295">
            <v>7.6178808263015782E-4</v>
          </cell>
          <cell r="AD295">
            <v>9861.1546852153897</v>
          </cell>
          <cell r="AE295">
            <v>0.84175000000000011</v>
          </cell>
          <cell r="AF295">
            <v>7.1837010900874991E-4</v>
          </cell>
          <cell r="AG295">
            <v>9866.0174514283772</v>
          </cell>
          <cell r="AH295">
            <v>0.60996987745098019</v>
          </cell>
          <cell r="AI295">
            <v>5.2056326386280306E-4</v>
          </cell>
          <cell r="AJ295">
            <v>9886.4122588645132</v>
          </cell>
          <cell r="AK295">
            <v>0.62002432598039203</v>
          </cell>
          <cell r="AL295">
            <v>5.2914397700339869E-4</v>
          </cell>
          <cell r="AM295">
            <v>9885.12957578651</v>
          </cell>
          <cell r="AN295">
            <v>0.58468615196078433</v>
          </cell>
          <cell r="AO295">
            <v>4.989855119928424E-4</v>
          </cell>
          <cell r="AP295">
            <v>9888.4088992483012</v>
          </cell>
          <cell r="AQ295">
            <v>0.81228875</v>
          </cell>
          <cell r="AR295">
            <v>6.9322715519344364E-4</v>
          </cell>
          <cell r="AS295">
            <v>9868.413415408746</v>
          </cell>
          <cell r="AT295">
            <v>0.5642221366421567</v>
          </cell>
          <cell r="AU295">
            <v>4.8152101907309282E-4</v>
          </cell>
          <cell r="AV295">
            <v>9890.0252014472062</v>
          </cell>
        </row>
        <row r="296">
          <cell r="B296">
            <v>32</v>
          </cell>
          <cell r="C296">
            <v>9.0176424583013988E-4</v>
          </cell>
          <cell r="D296">
            <v>0.69803921568627436</v>
          </cell>
          <cell r="E296">
            <v>6.2946680689319556E-4</v>
          </cell>
          <cell r="F296">
            <v>9873.3275241110532</v>
          </cell>
          <cell r="G296">
            <v>0.96499999999999997</v>
          </cell>
          <cell r="H296">
            <v>8.70202497226085E-4</v>
          </cell>
          <cell r="I296">
            <v>9847.0984747848488</v>
          </cell>
          <cell r="J296">
            <v>0.91</v>
          </cell>
          <cell r="K296">
            <v>8.2060546370542732E-4</v>
          </cell>
          <cell r="L296">
            <v>9852.811209614727</v>
          </cell>
          <cell r="M296">
            <v>0.92500000000000004</v>
          </cell>
          <cell r="N296">
            <v>8.341319273928794E-4</v>
          </cell>
          <cell r="O296">
            <v>9850.7147514096305</v>
          </cell>
          <cell r="P296">
            <v>0.67360784313725475</v>
          </cell>
          <cell r="Q296">
            <v>6.0743546865193369E-4</v>
          </cell>
          <cell r="R296">
            <v>9875.4690945769653</v>
          </cell>
          <cell r="S296">
            <v>0.63521568627450964</v>
          </cell>
          <cell r="T296">
            <v>5.7281479427280795E-4</v>
          </cell>
          <cell r="U296">
            <v>9879.33328102827</v>
          </cell>
          <cell r="V296">
            <v>0.64568627450980387</v>
          </cell>
          <cell r="W296">
            <v>5.8225679637620594E-4</v>
          </cell>
          <cell r="X296">
            <v>9877.9171296840996</v>
          </cell>
          <cell r="Y296">
            <v>0.87814999999999999</v>
          </cell>
          <cell r="Z296">
            <v>7.9188427247573736E-4</v>
          </cell>
          <cell r="AA296">
            <v>9855.6662074478045</v>
          </cell>
          <cell r="AB296">
            <v>0.892625</v>
          </cell>
          <cell r="AC296">
            <v>8.0493730993412864E-4</v>
          </cell>
          <cell r="AD296">
            <v>9853.6425750952203</v>
          </cell>
          <cell r="AE296">
            <v>0.84175000000000011</v>
          </cell>
          <cell r="AF296">
            <v>7.5906005392752031E-4</v>
          </cell>
          <cell r="AG296">
            <v>9858.9299993963123</v>
          </cell>
          <cell r="AH296">
            <v>0.61298313725490183</v>
          </cell>
          <cell r="AI296">
            <v>5.5276627647325965E-4</v>
          </cell>
          <cell r="AJ296">
            <v>9881.2657558311457</v>
          </cell>
          <cell r="AK296">
            <v>0.62308725490196071</v>
          </cell>
          <cell r="AL296">
            <v>5.6187780850303873E-4</v>
          </cell>
          <cell r="AM296">
            <v>9879.8989190095836</v>
          </cell>
          <cell r="AN296">
            <v>0.58757450980392145</v>
          </cell>
          <cell r="AO296">
            <v>5.2985368470234739E-4</v>
          </cell>
          <cell r="AP296">
            <v>9883.4747264709149</v>
          </cell>
          <cell r="AQ296">
            <v>0.81228875</v>
          </cell>
          <cell r="AR296">
            <v>7.3249295204005698E-4</v>
          </cell>
          <cell r="AS296">
            <v>9861.5723632505087</v>
          </cell>
          <cell r="AT296">
            <v>0.5670094019607842</v>
          </cell>
          <cell r="AU296">
            <v>5.1130880573776517E-4</v>
          </cell>
          <cell r="AV296">
            <v>9885.2629464335478</v>
          </cell>
        </row>
        <row r="297">
          <cell r="B297">
            <v>33</v>
          </cell>
          <cell r="C297">
            <v>9.5002161919867855E-4</v>
          </cell>
          <cell r="D297">
            <v>0.70147058823529396</v>
          </cell>
          <cell r="E297">
            <v>6.6641222405554345E-4</v>
          </cell>
          <cell r="F297">
            <v>9867.1125921610401</v>
          </cell>
          <cell r="G297">
            <v>0.96499999999999997</v>
          </cell>
          <cell r="H297">
            <v>9.1677086252672476E-4</v>
          </cell>
          <cell r="I297">
            <v>9838.5295051016601</v>
          </cell>
          <cell r="J297">
            <v>0.91</v>
          </cell>
          <cell r="K297">
            <v>8.6451967347079748E-4</v>
          </cell>
          <cell r="L297">
            <v>9844.7259389032588</v>
          </cell>
          <cell r="M297">
            <v>0.92500000000000004</v>
          </cell>
          <cell r="N297">
            <v>8.7876999775877767E-4</v>
          </cell>
          <cell r="O297">
            <v>9842.4979557278402</v>
          </cell>
          <cell r="P297">
            <v>0.6769191176470587</v>
          </cell>
          <cell r="Q297">
            <v>6.4308779621359948E-4</v>
          </cell>
          <cell r="R297">
            <v>9869.4703843793432</v>
          </cell>
          <cell r="S297">
            <v>0.63833823529411748</v>
          </cell>
          <cell r="T297">
            <v>6.0643512389054453E-4</v>
          </cell>
          <cell r="U297">
            <v>9873.674252767345</v>
          </cell>
          <cell r="V297">
            <v>0.6488602941176469</v>
          </cell>
          <cell r="W297">
            <v>6.1643130725137774E-4</v>
          </cell>
          <cell r="X297">
            <v>9872.1656453013002</v>
          </cell>
          <cell r="Y297">
            <v>0.87814999999999999</v>
          </cell>
          <cell r="Z297">
            <v>8.3426148489931958E-4</v>
          </cell>
          <cell r="AA297">
            <v>9847.8616603833561</v>
          </cell>
          <cell r="AB297">
            <v>0.892625</v>
          </cell>
          <cell r="AC297">
            <v>8.480130478372204E-4</v>
          </cell>
          <cell r="AD297">
            <v>9845.7110105477714</v>
          </cell>
          <cell r="AE297">
            <v>0.84175000000000011</v>
          </cell>
          <cell r="AF297">
            <v>7.9968069796048779E-4</v>
          </cell>
          <cell r="AG297">
            <v>9851.4464794593023</v>
          </cell>
          <cell r="AH297">
            <v>0.61599639705882347</v>
          </cell>
          <cell r="AI297">
            <v>5.8520989455437562E-4</v>
          </cell>
          <cell r="AJ297">
            <v>9875.8037253524526</v>
          </cell>
          <cell r="AK297">
            <v>0.62615018382352927</v>
          </cell>
          <cell r="AL297">
            <v>5.9485621149757948E-4</v>
          </cell>
          <cell r="AM297">
            <v>9874.3476230567394</v>
          </cell>
          <cell r="AN297">
            <v>0.59046286764705869</v>
          </cell>
          <cell r="AO297">
            <v>5.6095248959875377E-4</v>
          </cell>
          <cell r="AP297">
            <v>9878.2379309694315</v>
          </cell>
          <cell r="AQ297">
            <v>0.81228875</v>
          </cell>
          <cell r="AR297">
            <v>7.7169187353187056E-4</v>
          </cell>
          <cell r="AS297">
            <v>9854.348830998395</v>
          </cell>
          <cell r="AT297">
            <v>0.56979666727941169</v>
          </cell>
          <cell r="AU297">
            <v>5.4131915246279744E-4</v>
          </cell>
          <cell r="AV297">
            <v>9880.2085244420032</v>
          </cell>
        </row>
        <row r="298">
          <cell r="B298">
            <v>34</v>
          </cell>
          <cell r="C298">
            <v>1.0100920396032276E-3</v>
          </cell>
          <cell r="D298">
            <v>0.70490196078431355</v>
          </cell>
          <cell r="E298">
            <v>7.1201585928894163E-4</v>
          </cell>
          <cell r="F298">
            <v>9860.5370277134916</v>
          </cell>
          <cell r="G298">
            <v>0.96499999999999997</v>
          </cell>
          <cell r="H298">
            <v>9.7473881821711456E-4</v>
          </cell>
          <cell r="I298">
            <v>9829.5098279212725</v>
          </cell>
          <cell r="J298">
            <v>0.91</v>
          </cell>
          <cell r="K298">
            <v>9.1918375603893714E-4</v>
          </cell>
          <cell r="L298">
            <v>9836.2149796491485</v>
          </cell>
          <cell r="M298">
            <v>0.92500000000000004</v>
          </cell>
          <cell r="N298">
            <v>9.3433513663298553E-4</v>
          </cell>
          <cell r="O298">
            <v>9833.8486638213435</v>
          </cell>
          <cell r="P298">
            <v>0.68023039215686254</v>
          </cell>
          <cell r="Q298">
            <v>6.8709530421382859E-4</v>
          </cell>
          <cell r="R298">
            <v>9863.1234484200577</v>
          </cell>
          <cell r="S298">
            <v>0.64146078431372533</v>
          </cell>
          <cell r="T298">
            <v>6.4793443195293682E-4</v>
          </cell>
          <cell r="U298">
            <v>9867.6865098986127</v>
          </cell>
          <cell r="V298">
            <v>0.65203431372549003</v>
          </cell>
          <cell r="W298">
            <v>6.5861466984227103E-4</v>
          </cell>
          <cell r="X298">
            <v>9866.0801333271647</v>
          </cell>
          <cell r="Y298">
            <v>0.87814999999999999</v>
          </cell>
          <cell r="Z298">
            <v>8.870123245775743E-4</v>
          </cell>
          <cell r="AA298">
            <v>9839.6459686914823</v>
          </cell>
          <cell r="AB298">
            <v>0.892625</v>
          </cell>
          <cell r="AC298">
            <v>9.0163340685083101E-4</v>
          </cell>
          <cell r="AD298">
            <v>9837.3617191455924</v>
          </cell>
          <cell r="AE298">
            <v>0.84175000000000011</v>
          </cell>
          <cell r="AF298">
            <v>8.5024497433601692E-4</v>
          </cell>
          <cell r="AG298">
            <v>9843.5684678626876</v>
          </cell>
          <cell r="AH298">
            <v>0.61900965686274489</v>
          </cell>
          <cell r="AI298">
            <v>6.2525672683458398E-4</v>
          </cell>
          <cell r="AJ298">
            <v>9870.0243072957001</v>
          </cell>
          <cell r="AK298">
            <v>0.62921311274509784</v>
          </cell>
          <cell r="AL298">
            <v>6.3556315639779143E-4</v>
          </cell>
          <cell r="AM298">
            <v>9868.4738060386771</v>
          </cell>
          <cell r="AN298">
            <v>0.59335122549019592</v>
          </cell>
          <cell r="AO298">
            <v>5.9933934955646662E-4</v>
          </cell>
          <cell r="AP298">
            <v>9872.696708809206</v>
          </cell>
          <cell r="AQ298">
            <v>0.81228875</v>
          </cell>
          <cell r="AR298">
            <v>8.2048640023425626E-4</v>
          </cell>
          <cell r="AS298">
            <v>9846.7443100865657</v>
          </cell>
          <cell r="AT298">
            <v>0.57258393259803908</v>
          </cell>
          <cell r="AU298">
            <v>5.7836247232199024E-4</v>
          </cell>
          <cell r="AV298">
            <v>9874.8601783373961</v>
          </cell>
        </row>
        <row r="299">
          <cell r="B299">
            <v>35</v>
          </cell>
          <cell r="C299">
            <v>1.0729800352395173E-3</v>
          </cell>
          <cell r="D299">
            <v>0.70833333333333315</v>
          </cell>
          <cell r="E299">
            <v>7.6002752496132455E-4</v>
          </cell>
          <cell r="F299">
            <v>9853.5161689686538</v>
          </cell>
          <cell r="G299">
            <v>0.96499999999999997</v>
          </cell>
          <cell r="H299">
            <v>1.0354257340061343E-3</v>
          </cell>
          <cell r="I299">
            <v>9819.9286231279511</v>
          </cell>
          <cell r="J299">
            <v>0.91</v>
          </cell>
          <cell r="K299">
            <v>9.7641183206796081E-4</v>
          </cell>
          <cell r="L299">
            <v>9827.173690618949</v>
          </cell>
          <cell r="M299">
            <v>0.92500000000000004</v>
          </cell>
          <cell r="N299">
            <v>9.9250653259655365E-4</v>
          </cell>
          <cell r="O299">
            <v>9824.6605534864029</v>
          </cell>
          <cell r="P299">
            <v>0.68354166666666649</v>
          </cell>
          <cell r="Q299">
            <v>7.3342656158767818E-4</v>
          </cell>
          <cell r="R299">
            <v>9856.3465426137664</v>
          </cell>
          <cell r="S299">
            <v>0.64458333333333317</v>
          </cell>
          <cell r="T299">
            <v>6.9162504771480538E-4</v>
          </cell>
          <cell r="U299">
            <v>9861.2928960451318</v>
          </cell>
          <cell r="V299">
            <v>0.65520833333333317</v>
          </cell>
          <cell r="W299">
            <v>7.0302546058922521E-4</v>
          </cell>
          <cell r="X299">
            <v>9859.5821882175151</v>
          </cell>
          <cell r="Y299">
            <v>0.87814999999999999</v>
          </cell>
          <cell r="Z299">
            <v>9.4223741794558207E-4</v>
          </cell>
          <cell r="AA299">
            <v>9830.9180814477731</v>
          </cell>
          <cell r="AB299">
            <v>0.892625</v>
          </cell>
          <cell r="AC299">
            <v>9.5776880395567418E-4</v>
          </cell>
          <cell r="AD299">
            <v>9828.4920251843359</v>
          </cell>
          <cell r="AE299">
            <v>0.84175000000000011</v>
          </cell>
          <cell r="AF299">
            <v>9.0318094466286384E-4</v>
          </cell>
          <cell r="AG299">
            <v>9835.1990232433545</v>
          </cell>
          <cell r="AH299">
            <v>0.62202291666666654</v>
          </cell>
          <cell r="AI299">
            <v>6.6741817104478719E-4</v>
          </cell>
          <cell r="AJ299">
            <v>9863.8530082035431</v>
          </cell>
          <cell r="AK299">
            <v>0.63227604166666651</v>
          </cell>
          <cell r="AL299">
            <v>6.7841956946860236E-4</v>
          </cell>
          <cell r="AM299">
            <v>9862.2017676776832</v>
          </cell>
          <cell r="AN299">
            <v>0.59623958333333327</v>
          </cell>
          <cell r="AO299">
            <v>6.3975316913619502E-4</v>
          </cell>
          <cell r="AP299">
            <v>9866.7796131853793</v>
          </cell>
          <cell r="AQ299">
            <v>0.81228875</v>
          </cell>
          <cell r="AR299">
            <v>8.7156961159966348E-4</v>
          </cell>
          <cell r="AS299">
            <v>9838.6651902935555</v>
          </cell>
          <cell r="AT299">
            <v>0.57537119791666658</v>
          </cell>
          <cell r="AU299">
            <v>6.1736180821642822E-4</v>
          </cell>
          <cell r="AV299">
            <v>9869.1489297908192</v>
          </cell>
        </row>
        <row r="300">
          <cell r="B300">
            <v>36</v>
          </cell>
          <cell r="C300">
            <v>1.1468407723307498E-3</v>
          </cell>
          <cell r="D300">
            <v>0.71176470588235274</v>
          </cell>
          <cell r="E300">
            <v>8.162807850118864E-4</v>
          </cell>
          <cell r="F300">
            <v>9846.027225462587</v>
          </cell>
          <cell r="G300">
            <v>0.96499999999999997</v>
          </cell>
          <cell r="H300">
            <v>1.1067013452991735E-3</v>
          </cell>
          <cell r="I300">
            <v>9809.7608163254608</v>
          </cell>
          <cell r="J300">
            <v>0.91</v>
          </cell>
          <cell r="K300">
            <v>1.0436251028209823E-3</v>
          </cell>
          <cell r="L300">
            <v>9817.5783219516416</v>
          </cell>
          <cell r="M300">
            <v>0.92500000000000004</v>
          </cell>
          <cell r="N300">
            <v>1.0608277144059436E-3</v>
          </cell>
          <cell r="O300">
            <v>9814.9095137065251</v>
          </cell>
          <cell r="P300">
            <v>0.68685294117647033</v>
          </cell>
          <cell r="Q300">
            <v>7.8771095753647031E-4</v>
          </cell>
          <cell r="R300">
            <v>9849.1176362591996</v>
          </cell>
          <cell r="S300">
            <v>0.64770588235294102</v>
          </cell>
          <cell r="T300">
            <v>7.428155143608166E-4</v>
          </cell>
          <cell r="U300">
            <v>9854.4725788753749</v>
          </cell>
          <cell r="V300">
            <v>0.65838235294117631</v>
          </cell>
          <cell r="W300">
            <v>7.5505972613599496E-4</v>
          </cell>
          <cell r="X300">
            <v>9852.6506509084265</v>
          </cell>
          <cell r="Y300">
            <v>0.87814999999999999</v>
          </cell>
          <cell r="Z300">
            <v>1.0070982242222479E-3</v>
          </cell>
          <cell r="AA300">
            <v>9821.6550225786741</v>
          </cell>
          <cell r="AB300">
            <v>0.892625</v>
          </cell>
          <cell r="AC300">
            <v>1.0236987444017355E-3</v>
          </cell>
          <cell r="AD300">
            <v>9819.0786021326876</v>
          </cell>
          <cell r="AE300">
            <v>0.84175000000000011</v>
          </cell>
          <cell r="AF300">
            <v>9.6535322010940874E-4</v>
          </cell>
          <cell r="AG300">
            <v>9826.3160588985938</v>
          </cell>
          <cell r="AH300">
            <v>0.62503617647058807</v>
          </cell>
          <cell r="AI300">
            <v>7.1681697135818801E-4</v>
          </cell>
          <cell r="AJ300">
            <v>9857.269693469354</v>
          </cell>
          <cell r="AK300">
            <v>0.63533897058823507</v>
          </cell>
          <cell r="AL300">
            <v>7.2863263572123509E-4</v>
          </cell>
          <cell r="AM300">
            <v>9855.5110570004435</v>
          </cell>
          <cell r="AN300">
            <v>0.5991279411764705</v>
          </cell>
          <cell r="AO300">
            <v>6.8710435078375546E-4</v>
          </cell>
          <cell r="AP300">
            <v>9860.4673096586757</v>
          </cell>
          <cell r="AQ300">
            <v>0.81228875</v>
          </cell>
          <cell r="AR300">
            <v>9.3156585740557935E-4</v>
          </cell>
          <cell r="AS300">
            <v>9830.0901086949925</v>
          </cell>
          <cell r="AT300">
            <v>0.57815846323529396</v>
          </cell>
          <cell r="AU300">
            <v>6.6305569850632392E-4</v>
          </cell>
          <cell r="AV300">
            <v>9863.056094161966</v>
          </cell>
        </row>
        <row r="301">
          <cell r="B301">
            <v>37</v>
          </cell>
          <cell r="C301">
            <v>1.2473007718990599E-3</v>
          </cell>
          <cell r="D301">
            <v>0.71519607843137234</v>
          </cell>
          <cell r="E301">
            <v>8.9206462068663124E-4</v>
          </cell>
          <cell r="F301">
            <v>9837.9901026297393</v>
          </cell>
          <cell r="G301">
            <v>0.96499999999999997</v>
          </cell>
          <cell r="H301">
            <v>1.2036452448825927E-3</v>
          </cell>
          <cell r="I301">
            <v>9798.904340832969</v>
          </cell>
          <cell r="J301">
            <v>0.91</v>
          </cell>
          <cell r="K301">
            <v>1.1350437024281446E-3</v>
          </cell>
          <cell r="L301">
            <v>9807.3324507659418</v>
          </cell>
          <cell r="M301">
            <v>0.92500000000000004</v>
          </cell>
          <cell r="N301">
            <v>1.1537532140066305E-3</v>
          </cell>
          <cell r="O301">
            <v>9804.4975856799992</v>
          </cell>
          <cell r="P301">
            <v>0.69016421568627428</v>
          </cell>
          <cell r="Q301">
            <v>8.6084235896259913E-4</v>
          </cell>
          <cell r="R301">
            <v>9841.359378375053</v>
          </cell>
          <cell r="S301">
            <v>0.65082843137254887</v>
          </cell>
          <cell r="T301">
            <v>8.1177880482483447E-4</v>
          </cell>
          <cell r="U301">
            <v>9847.1525237579426</v>
          </cell>
          <cell r="V301">
            <v>0.66155637254901944</v>
          </cell>
          <cell r="W301">
            <v>8.2515977413513393E-4</v>
          </cell>
          <cell r="X301">
            <v>9845.211311206238</v>
          </cell>
          <cell r="Y301">
            <v>0.87814999999999999</v>
          </cell>
          <cell r="Z301">
            <v>1.0953171728431594E-3</v>
          </cell>
          <cell r="AA301">
            <v>9811.7636512465106</v>
          </cell>
          <cell r="AB301">
            <v>0.892625</v>
          </cell>
          <cell r="AC301">
            <v>1.1133718515163983E-3</v>
          </cell>
          <cell r="AD301">
            <v>9809.0268236965021</v>
          </cell>
          <cell r="AE301">
            <v>0.84175000000000011</v>
          </cell>
          <cell r="AF301">
            <v>1.0499154247460337E-3</v>
          </cell>
          <cell r="AG301">
            <v>9816.8301930493235</v>
          </cell>
          <cell r="AH301">
            <v>0.6280494362745096</v>
          </cell>
          <cell r="AI301">
            <v>7.8336654665596525E-4</v>
          </cell>
          <cell r="AJ301">
            <v>9850.2038352618201</v>
          </cell>
          <cell r="AK301">
            <v>0.63840189950980375</v>
          </cell>
          <cell r="AL301">
            <v>7.9627918204040423E-4</v>
          </cell>
          <cell r="AM301">
            <v>9848.3300100026026</v>
          </cell>
          <cell r="AN301">
            <v>0.60201629901960774</v>
          </cell>
          <cell r="AO301">
            <v>7.5089539446297196E-4</v>
          </cell>
          <cell r="AP301">
            <v>9853.6921396694488</v>
          </cell>
          <cell r="AQ301">
            <v>0.81228875</v>
          </cell>
          <cell r="AR301">
            <v>1.0131683848799225E-3</v>
          </cell>
          <cell r="AS301">
            <v>9820.932732374511</v>
          </cell>
          <cell r="AT301">
            <v>0.58094572855392146</v>
          </cell>
          <cell r="AU301">
            <v>7.2461405565676798E-4</v>
          </cell>
          <cell r="AV301">
            <v>9856.5163386140448</v>
          </cell>
        </row>
        <row r="302">
          <cell r="B302">
            <v>38</v>
          </cell>
          <cell r="C302">
            <v>1.3642031033329863E-3</v>
          </cell>
          <cell r="D302">
            <v>0.71862745098039194</v>
          </cell>
          <cell r="E302">
            <v>9.8035379876772427E-4</v>
          </cell>
          <cell r="F302">
            <v>9829.2139797205182</v>
          </cell>
          <cell r="G302">
            <v>0.96499999999999997</v>
          </cell>
          <cell r="H302">
            <v>1.3164559947163317E-3</v>
          </cell>
          <cell r="I302">
            <v>9787.1099362180667</v>
          </cell>
          <cell r="J302">
            <v>0.91</v>
          </cell>
          <cell r="K302">
            <v>1.2414248240330175E-3</v>
          </cell>
          <cell r="L302">
            <v>9796.2006998300803</v>
          </cell>
          <cell r="M302">
            <v>0.92500000000000004</v>
          </cell>
          <cell r="N302">
            <v>1.2618878705830123E-3</v>
          </cell>
          <cell r="O302">
            <v>9793.1856150788008</v>
          </cell>
          <cell r="P302">
            <v>0.69347549019607824</v>
          </cell>
          <cell r="Q302">
            <v>9.4604141581085385E-4</v>
          </cell>
          <cell r="R302">
            <v>9832.8875193523745</v>
          </cell>
          <cell r="S302">
            <v>0.65395098039215671</v>
          </cell>
          <cell r="T302">
            <v>8.9212195687862902E-4</v>
          </cell>
          <cell r="U302">
            <v>9839.1588140512777</v>
          </cell>
          <cell r="V302">
            <v>0.66473039215686258</v>
          </cell>
          <cell r="W302">
            <v>9.0682726386014491E-4</v>
          </cell>
          <cell r="X302">
            <v>9837.0874388643697</v>
          </cell>
          <cell r="Y302">
            <v>0.87814999999999999</v>
          </cell>
          <cell r="Z302">
            <v>1.1979749551918619E-3</v>
          </cell>
          <cell r="AA302">
            <v>9801.0166580234218</v>
          </cell>
          <cell r="AB302">
            <v>0.892625</v>
          </cell>
          <cell r="AC302">
            <v>1.217721795112607E-3</v>
          </cell>
          <cell r="AD302">
            <v>9798.10572934023</v>
          </cell>
          <cell r="AE302">
            <v>0.84175000000000011</v>
          </cell>
          <cell r="AF302">
            <v>1.1483179622305414E-3</v>
          </cell>
          <cell r="AG302">
            <v>9806.5233516075277</v>
          </cell>
          <cell r="AH302">
            <v>0.63106269607843124</v>
          </cell>
          <cell r="AI302">
            <v>8.6089768838787709E-4</v>
          </cell>
          <cell r="AJ302">
            <v>9842.487515099534</v>
          </cell>
          <cell r="AK302">
            <v>0.64146482843137242</v>
          </cell>
          <cell r="AL302">
            <v>8.750883096250399E-4</v>
          </cell>
          <cell r="AM302">
            <v>9840.4879898377731</v>
          </cell>
          <cell r="AN302">
            <v>0.60490465686274497</v>
          </cell>
          <cell r="AO302">
            <v>8.2521281011273186E-4</v>
          </cell>
          <cell r="AP302">
            <v>9846.2930476233159</v>
          </cell>
          <cell r="AQ302">
            <v>0.81228875</v>
          </cell>
          <cell r="AR302">
            <v>1.1081268335524723E-3</v>
          </cell>
          <cell r="AS302">
            <v>9810.9824738200368</v>
          </cell>
          <cell r="AT302">
            <v>0.58373299387254896</v>
          </cell>
          <cell r="AU302">
            <v>7.9633036175878638E-4</v>
          </cell>
          <cell r="AV302">
            <v>9849.3741683352746</v>
          </cell>
        </row>
        <row r="303">
          <cell r="B303">
            <v>39</v>
          </cell>
          <cell r="C303">
            <v>1.4843019980218554E-3</v>
          </cell>
          <cell r="D303">
            <v>0.72205882352941153</v>
          </cell>
          <cell r="E303">
            <v>1.0717533544540158E-3</v>
          </cell>
          <cell r="F303">
            <v>9819.5778724565989</v>
          </cell>
          <cell r="G303">
            <v>0.96499999999999997</v>
          </cell>
          <cell r="H303">
            <v>1.4323514280910905E-3</v>
          </cell>
          <cell r="I303">
            <v>9774.2256366715847</v>
          </cell>
          <cell r="J303">
            <v>0.91</v>
          </cell>
          <cell r="K303">
            <v>1.3507148181998885E-3</v>
          </cell>
          <cell r="L303">
            <v>9784.039453100102</v>
          </cell>
          <cell r="M303">
            <v>0.92500000000000004</v>
          </cell>
          <cell r="N303">
            <v>1.3729793481702163E-3</v>
          </cell>
          <cell r="O303">
            <v>9780.8277129367652</v>
          </cell>
          <cell r="P303">
            <v>0.69678676470588208</v>
          </cell>
          <cell r="Q303">
            <v>1.0342419870481253E-3</v>
          </cell>
          <cell r="R303">
            <v>9823.5852005220568</v>
          </cell>
          <cell r="S303">
            <v>0.65707352941176456</v>
          </cell>
          <cell r="T303">
            <v>9.7529555255315454E-4</v>
          </cell>
          <cell r="U303">
            <v>9830.3810844360469</v>
          </cell>
          <cell r="V303">
            <v>0.66790441176470572</v>
          </cell>
          <cell r="W303">
            <v>9.9137185286996476E-4</v>
          </cell>
          <cell r="X303">
            <v>9828.1668997778306</v>
          </cell>
          <cell r="Y303">
            <v>0.87814999999999999</v>
          </cell>
          <cell r="Z303">
            <v>1.3034397995628922E-3</v>
          </cell>
          <cell r="AA303">
            <v>9789.2752855316903</v>
          </cell>
          <cell r="AB303">
            <v>0.892625</v>
          </cell>
          <cell r="AC303">
            <v>1.3249250709842586E-3</v>
          </cell>
          <cell r="AD303">
            <v>9786.1743624427945</v>
          </cell>
          <cell r="AE303">
            <v>0.84175000000000011</v>
          </cell>
          <cell r="AF303">
            <v>1.2494112068348971E-3</v>
          </cell>
          <cell r="AG303">
            <v>9795.2623446958423</v>
          </cell>
          <cell r="AH303">
            <v>0.63407595588235266</v>
          </cell>
          <cell r="AI303">
            <v>9.4116020821379388E-4</v>
          </cell>
          <cell r="AJ303">
            <v>9834.0141403497983</v>
          </cell>
          <cell r="AK303">
            <v>0.64452775735294099</v>
          </cell>
          <cell r="AL303">
            <v>9.5667383801951588E-4</v>
          </cell>
          <cell r="AM303">
            <v>9831.8766938368608</v>
          </cell>
          <cell r="AN303">
            <v>0.60779301470588221</v>
          </cell>
          <cell r="AO303">
            <v>9.0214838611166789E-4</v>
          </cell>
          <cell r="AP303">
            <v>9838.1677604682936</v>
          </cell>
          <cell r="AQ303">
            <v>0.81228875</v>
          </cell>
          <cell r="AR303">
            <v>1.2056818145956753E-3</v>
          </cell>
          <cell r="AS303">
            <v>9800.1106608772843</v>
          </cell>
          <cell r="AT303">
            <v>0.58652025919117623</v>
          </cell>
          <cell r="AU303">
            <v>8.7057319259775938E-4</v>
          </cell>
          <cell r="AV303">
            <v>9841.5308126407072</v>
          </cell>
        </row>
        <row r="304">
          <cell r="B304">
            <v>40</v>
          </cell>
          <cell r="C304">
            <v>1.6095992203539267E-3</v>
          </cell>
          <cell r="D304">
            <v>0.72549019607843113</v>
          </cell>
          <cell r="E304">
            <v>1.1677484539822601E-3</v>
          </cell>
          <cell r="F304">
            <v>9809.053706932471</v>
          </cell>
          <cell r="G304">
            <v>0.96499999999999997</v>
          </cell>
          <cell r="H304">
            <v>1.5532632476415393E-3</v>
          </cell>
          <cell r="I304">
            <v>9760.2255106224147</v>
          </cell>
          <cell r="J304">
            <v>0.92</v>
          </cell>
          <cell r="K304">
            <v>1.4808312827256126E-3</v>
          </cell>
          <cell r="L304">
            <v>9770.8240060289463</v>
          </cell>
          <cell r="M304">
            <v>0.92500000000000004</v>
          </cell>
          <cell r="N304">
            <v>1.4888792788273822E-3</v>
          </cell>
          <cell r="O304">
            <v>9767.3988384788918</v>
          </cell>
          <cell r="P304">
            <v>0.70009803921568603</v>
          </cell>
          <cell r="Q304">
            <v>1.1268772580928811E-3</v>
          </cell>
          <cell r="R304">
            <v>9813.4252362443312</v>
          </cell>
          <cell r="S304">
            <v>0.66745098039215667</v>
          </cell>
          <cell r="T304">
            <v>1.0743285776636793E-3</v>
          </cell>
          <cell r="U304">
            <v>9820.7935574844942</v>
          </cell>
          <cell r="V304">
            <v>0.67107843137254886</v>
          </cell>
          <cell r="W304">
            <v>1.0801673199335908E-3</v>
          </cell>
          <cell r="X304">
            <v>9818.4235317480816</v>
          </cell>
          <cell r="Y304">
            <v>0.88780000000000003</v>
          </cell>
          <cell r="Z304">
            <v>1.4290021878302162E-3</v>
          </cell>
          <cell r="AA304">
            <v>9776.5155545156504</v>
          </cell>
          <cell r="AB304">
            <v>0.892625</v>
          </cell>
          <cell r="AC304">
            <v>1.4367685040684239E-3</v>
          </cell>
          <cell r="AD304">
            <v>9773.2084146809702</v>
          </cell>
          <cell r="AE304">
            <v>0.85100000000000009</v>
          </cell>
          <cell r="AF304">
            <v>1.3697689365211917E-3</v>
          </cell>
          <cell r="AG304">
            <v>9783.0240341484914</v>
          </cell>
          <cell r="AH304">
            <v>0.64409019607843121</v>
          </cell>
          <cell r="AI304">
            <v>1.0367270774454508E-3</v>
          </cell>
          <cell r="AJ304">
            <v>9824.7587575538892</v>
          </cell>
          <cell r="AK304">
            <v>0.64759068627450966</v>
          </cell>
          <cell r="AL304">
            <v>1.042361463735915E-3</v>
          </cell>
          <cell r="AM304">
            <v>9822.4707946252329</v>
          </cell>
          <cell r="AN304">
            <v>0.61739215686274496</v>
          </cell>
          <cell r="AO304">
            <v>9.9375393433890355E-4</v>
          </cell>
          <cell r="AP304">
            <v>9829.2922733008909</v>
          </cell>
          <cell r="AQ304">
            <v>0.82121500000000003</v>
          </cell>
          <cell r="AR304">
            <v>1.3218270237429499E-3</v>
          </cell>
          <cell r="AS304">
            <v>9788.2948456724389</v>
          </cell>
          <cell r="AT304">
            <v>0.59578343137254886</v>
          </cell>
          <cell r="AU304">
            <v>9.5897254663704183E-4</v>
          </cell>
          <cell r="AV304">
            <v>9832.9630397410965</v>
          </cell>
        </row>
        <row r="305">
          <cell r="B305">
            <v>41</v>
          </cell>
          <cell r="C305">
            <v>1.7556389618166711E-3</v>
          </cell>
          <cell r="D305">
            <v>0.72892156862745072</v>
          </cell>
          <cell r="E305">
            <v>1.2797231059908771E-3</v>
          </cell>
          <cell r="F305">
            <v>9797.5991996311714</v>
          </cell>
          <cell r="G305">
            <v>0.96499999999999997</v>
          </cell>
          <cell r="H305">
            <v>1.6941915981530877E-3</v>
          </cell>
          <cell r="I305">
            <v>9745.0653110480725</v>
          </cell>
          <cell r="J305">
            <v>0.92</v>
          </cell>
          <cell r="K305">
            <v>1.6151878448713375E-3</v>
          </cell>
          <cell r="L305">
            <v>9756.3550641828133</v>
          </cell>
          <cell r="M305">
            <v>0.92500000000000004</v>
          </cell>
          <cell r="N305">
            <v>1.623966039680421E-3</v>
          </cell>
          <cell r="O305">
            <v>9752.8563607402375</v>
          </cell>
          <cell r="P305">
            <v>0.70340931372548987</v>
          </cell>
          <cell r="Q305">
            <v>1.2349327972811961E-3</v>
          </cell>
          <cell r="R305">
            <v>9802.3667105216118</v>
          </cell>
          <cell r="S305">
            <v>0.67060784313725474</v>
          </cell>
          <cell r="T305">
            <v>1.1773452575116069E-3</v>
          </cell>
          <cell r="U305">
            <v>9810.2427983103535</v>
          </cell>
          <cell r="V305">
            <v>0.67425245098039199</v>
          </cell>
          <cell r="W305">
            <v>1.1837438730415613E-3</v>
          </cell>
          <cell r="X305">
            <v>9807.8179915158216</v>
          </cell>
          <cell r="Y305">
            <v>0.88780000000000003</v>
          </cell>
          <cell r="Z305">
            <v>1.5586562703008408E-3</v>
          </cell>
          <cell r="AA305">
            <v>9762.5448923988915</v>
          </cell>
          <cell r="AB305">
            <v>0.892625</v>
          </cell>
          <cell r="AC305">
            <v>1.5671272282916061E-3</v>
          </cell>
          <cell r="AD305">
            <v>9759.1665766470614</v>
          </cell>
          <cell r="AE305">
            <v>0.85100000000000009</v>
          </cell>
          <cell r="AF305">
            <v>1.4940487565059872E-3</v>
          </cell>
          <cell r="AG305">
            <v>9769.6235517212754</v>
          </cell>
          <cell r="AH305">
            <v>0.64713656862745073</v>
          </cell>
          <cell r="AI305">
            <v>1.1361381734987005E-3</v>
          </cell>
          <cell r="AJ305">
            <v>9814.5731641205639</v>
          </cell>
          <cell r="AK305">
            <v>0.65065361519607812</v>
          </cell>
          <cell r="AL305">
            <v>1.1423128374851064E-3</v>
          </cell>
          <cell r="AM305">
            <v>9812.2322295902432</v>
          </cell>
          <cell r="AN305">
            <v>0.62031225490196062</v>
          </cell>
          <cell r="AO305">
            <v>1.0890443631982364E-3</v>
          </cell>
          <cell r="AP305">
            <v>9819.5243754325311</v>
          </cell>
          <cell r="AQ305">
            <v>0.82121500000000003</v>
          </cell>
          <cell r="AR305">
            <v>1.4417570500282776E-3</v>
          </cell>
          <cell r="AS305">
            <v>9775.3564130290652</v>
          </cell>
          <cell r="AT305">
            <v>0.59860132598039195</v>
          </cell>
          <cell r="AU305">
            <v>1.050927810486298E-3</v>
          </cell>
          <cell r="AV305">
            <v>9823.5334981338892</v>
          </cell>
        </row>
        <row r="306">
          <cell r="B306">
            <v>42</v>
          </cell>
          <cell r="C306">
            <v>1.9006240687444731E-3</v>
          </cell>
          <cell r="D306">
            <v>0.73235294117647032</v>
          </cell>
          <cell r="E306">
            <v>1.3919276268158048E-3</v>
          </cell>
          <cell r="F306">
            <v>9785.0609855521652</v>
          </cell>
          <cell r="G306">
            <v>0.96499999999999997</v>
          </cell>
          <cell r="H306">
            <v>1.8341022263384165E-3</v>
          </cell>
          <cell r="I306">
            <v>9728.5553032746411</v>
          </cell>
          <cell r="J306">
            <v>0.92</v>
          </cell>
          <cell r="K306">
            <v>1.7485741432449152E-3</v>
          </cell>
          <cell r="L306">
            <v>9740.5967180728967</v>
          </cell>
          <cell r="M306">
            <v>0.92500000000000004</v>
          </cell>
          <cell r="N306">
            <v>1.7580772635886377E-3</v>
          </cell>
          <cell r="O306">
            <v>9737.018053220514</v>
          </cell>
          <cell r="P306">
            <v>0.70672058823529382</v>
          </cell>
          <cell r="Q306">
            <v>1.3432101598772515E-3</v>
          </cell>
          <cell r="R306">
            <v>9790.2614463798109</v>
          </cell>
          <cell r="S306">
            <v>0.67376470588235271</v>
          </cell>
          <cell r="T306">
            <v>1.2805734166705404E-3</v>
          </cell>
          <cell r="U306">
            <v>9798.6927554767262</v>
          </cell>
          <cell r="V306">
            <v>0.67742647058823513</v>
          </cell>
          <cell r="W306">
            <v>1.2875330548046196E-3</v>
          </cell>
          <cell r="X306">
            <v>9796.2080470604578</v>
          </cell>
          <cell r="Y306">
            <v>0.88780000000000003</v>
          </cell>
          <cell r="Z306">
            <v>1.6873740482313433E-3</v>
          </cell>
          <cell r="AA306">
            <v>9747.3284405882605</v>
          </cell>
          <cell r="AB306">
            <v>0.892625</v>
          </cell>
          <cell r="AC306">
            <v>1.6965445593630352E-3</v>
          </cell>
          <cell r="AD306">
            <v>9743.8727209793651</v>
          </cell>
          <cell r="AE306">
            <v>0.85100000000000009</v>
          </cell>
          <cell r="AF306">
            <v>1.6174310825015467E-3</v>
          </cell>
          <cell r="AG306">
            <v>9755.0272578022959</v>
          </cell>
          <cell r="AH306">
            <v>0.65018294117647035</v>
          </cell>
          <cell r="AI306">
            <v>1.2357533470870716E-3</v>
          </cell>
          <cell r="AJ306">
            <v>9803.4224528922114</v>
          </cell>
          <cell r="AK306">
            <v>0.65371654411764679</v>
          </cell>
          <cell r="AL306">
            <v>1.2424693978864577E-3</v>
          </cell>
          <cell r="AM306">
            <v>9801.0235907499973</v>
          </cell>
          <cell r="AN306">
            <v>0.62323235294117629</v>
          </cell>
          <cell r="AO306">
            <v>1.1845304104202499E-3</v>
          </cell>
          <cell r="AP306">
            <v>9808.8304777621779</v>
          </cell>
          <cell r="AQ306">
            <v>0.82121500000000003</v>
          </cell>
          <cell r="AR306">
            <v>1.5608209946139926E-3</v>
          </cell>
          <cell r="AS306">
            <v>9761.262724004042</v>
          </cell>
          <cell r="AT306">
            <v>0.60141922058823516</v>
          </cell>
          <cell r="AU306">
            <v>1.1430718460555412E-3</v>
          </cell>
          <cell r="AV306">
            <v>9813.2096735834566</v>
          </cell>
        </row>
        <row r="307">
          <cell r="B307">
            <v>43</v>
          </cell>
          <cell r="C307">
            <v>2.065972706779746E-3</v>
          </cell>
          <cell r="D307">
            <v>0.73578431372548991</v>
          </cell>
          <cell r="E307">
            <v>1.5201103102335282E-3</v>
          </cell>
          <cell r="F307">
            <v>9771.4408888362977</v>
          </cell>
          <cell r="G307">
            <v>0.96499999999999997</v>
          </cell>
          <cell r="H307">
            <v>1.9936636620424548E-3</v>
          </cell>
          <cell r="I307">
            <v>9710.712138333849</v>
          </cell>
          <cell r="J307">
            <v>0.92</v>
          </cell>
          <cell r="K307">
            <v>1.9006948902373663E-3</v>
          </cell>
          <cell r="L307">
            <v>9723.5645625118977</v>
          </cell>
          <cell r="M307">
            <v>0.92500000000000004</v>
          </cell>
          <cell r="N307">
            <v>1.9110247537712651E-3</v>
          </cell>
          <cell r="O307">
            <v>9719.8996231659949</v>
          </cell>
          <cell r="P307">
            <v>0.71003186274509777</v>
          </cell>
          <cell r="Q307">
            <v>1.4669064493753547E-3</v>
          </cell>
          <cell r="R307">
            <v>9777.111067737178</v>
          </cell>
          <cell r="S307">
            <v>0.67692156862745079</v>
          </cell>
          <cell r="T307">
            <v>1.398501485414846E-3</v>
          </cell>
          <cell r="U307">
            <v>9786.1448100159414</v>
          </cell>
          <cell r="V307">
            <v>0.68060049019607816</v>
          </cell>
          <cell r="W307">
            <v>1.4061020369660136E-3</v>
          </cell>
          <cell r="X307">
            <v>9783.5951053881236</v>
          </cell>
          <cell r="Y307">
            <v>0.88780000000000003</v>
          </cell>
          <cell r="Z307">
            <v>1.8341705690790586E-3</v>
          </cell>
          <cell r="AA307">
            <v>9730.8810515380246</v>
          </cell>
          <cell r="AB307">
            <v>0.892625</v>
          </cell>
          <cell r="AC307">
            <v>1.8441388873892707E-3</v>
          </cell>
          <cell r="AD307">
            <v>9727.3418067274615</v>
          </cell>
          <cell r="AE307">
            <v>0.85100000000000009</v>
          </cell>
          <cell r="AF307">
            <v>1.7581427734695641E-3</v>
          </cell>
          <cell r="AG307">
            <v>9739.249173504877</v>
          </cell>
          <cell r="AH307">
            <v>0.65322931372548998</v>
          </cell>
          <cell r="AI307">
            <v>1.3495539334253265E-3</v>
          </cell>
          <cell r="AJ307">
            <v>9791.3078407831417</v>
          </cell>
          <cell r="AK307">
            <v>0.65677947303921547</v>
          </cell>
          <cell r="AL307">
            <v>1.3568884656722032E-3</v>
          </cell>
          <cell r="AM307">
            <v>9788.8461188705278</v>
          </cell>
          <cell r="AN307">
            <v>0.62615245098039196</v>
          </cell>
          <cell r="AO307">
            <v>1.2936138740087327E-3</v>
          </cell>
          <cell r="AP307">
            <v>9797.2116197706127</v>
          </cell>
          <cell r="AQ307">
            <v>0.82121500000000003</v>
          </cell>
          <cell r="AR307">
            <v>1.6966077763981291E-3</v>
          </cell>
          <cell r="AS307">
            <v>9746.0271402104736</v>
          </cell>
          <cell r="AT307">
            <v>0.60423711519607826</v>
          </cell>
          <cell r="AU307">
            <v>1.248337388418427E-3</v>
          </cell>
          <cell r="AV307">
            <v>9801.9924698861432</v>
          </cell>
        </row>
        <row r="308">
          <cell r="B308">
            <v>44</v>
          </cell>
          <cell r="C308">
            <v>2.2439910272571539E-3</v>
          </cell>
          <cell r="D308">
            <v>0.73921568627450951</v>
          </cell>
          <cell r="E308">
            <v>1.6587933672077386E-3</v>
          </cell>
          <cell r="F308">
            <v>9756.5872207953398</v>
          </cell>
          <cell r="G308">
            <v>0.96499999999999997</v>
          </cell>
          <cell r="H308">
            <v>2.1654513413031534E-3</v>
          </cell>
          <cell r="I308">
            <v>9691.3522444110986</v>
          </cell>
          <cell r="J308">
            <v>0.92</v>
          </cell>
          <cell r="K308">
            <v>2.0644717450765816E-3</v>
          </cell>
          <cell r="L308">
            <v>9705.0830330330391</v>
          </cell>
          <cell r="M308">
            <v>0.92500000000000004</v>
          </cell>
          <cell r="N308">
            <v>2.0756917002128675E-3</v>
          </cell>
          <cell r="O308">
            <v>9701.3246543819532</v>
          </cell>
          <cell r="P308">
            <v>0.71334313725490162</v>
          </cell>
          <cell r="Q308">
            <v>1.6007355993554676E-3</v>
          </cell>
          <cell r="R308">
            <v>9762.7689604556563</v>
          </cell>
          <cell r="S308">
            <v>0.68007843137254875</v>
          </cell>
          <cell r="T308">
            <v>1.5260898978311196E-3</v>
          </cell>
          <cell r="U308">
            <v>9772.4588719626499</v>
          </cell>
          <cell r="V308">
            <v>0.68377450980392129</v>
          </cell>
          <cell r="W308">
            <v>1.5343838646671582E-3</v>
          </cell>
          <cell r="X308">
            <v>9769.8383723815859</v>
          </cell>
          <cell r="Y308">
            <v>0.88780000000000003</v>
          </cell>
          <cell r="Z308">
            <v>1.9922152339989013E-3</v>
          </cell>
          <cell r="AA308">
            <v>9713.0329559020847</v>
          </cell>
          <cell r="AB308">
            <v>0.892625</v>
          </cell>
          <cell r="AC308">
            <v>2.0030424907054169E-3</v>
          </cell>
          <cell r="AD308">
            <v>9709.403237430748</v>
          </cell>
          <cell r="AE308">
            <v>0.85100000000000009</v>
          </cell>
          <cell r="AF308">
            <v>1.9096363641958381E-3</v>
          </cell>
          <cell r="AG308">
            <v>9722.1261829514606</v>
          </cell>
          <cell r="AH308">
            <v>0.6562756862745095</v>
          </cell>
          <cell r="AI308">
            <v>1.4726767514070302E-3</v>
          </cell>
          <cell r="AJ308">
            <v>9778.0939427732355</v>
          </cell>
          <cell r="AK308">
            <v>0.65984240196078403</v>
          </cell>
          <cell r="AL308">
            <v>1.4806804294038075E-3</v>
          </cell>
          <cell r="AM308">
            <v>9775.5637464795927</v>
          </cell>
          <cell r="AN308">
            <v>0.62907254901960763</v>
          </cell>
          <cell r="AO308">
            <v>1.4116331554937856E-3</v>
          </cell>
          <cell r="AP308">
            <v>9784.537810892678</v>
          </cell>
          <cell r="AQ308">
            <v>0.82121500000000003</v>
          </cell>
          <cell r="AR308">
            <v>1.8427990914489836E-3</v>
          </cell>
          <cell r="AS308">
            <v>9729.4919547754052</v>
          </cell>
          <cell r="AT308">
            <v>0.60705500980392135</v>
          </cell>
          <cell r="AU308">
            <v>1.3622259950515031E-3</v>
          </cell>
          <cell r="AV308">
            <v>9789.7562762049874</v>
          </cell>
        </row>
        <row r="309">
          <cell r="B309">
            <v>45</v>
          </cell>
          <cell r="C309">
            <v>2.4380808564895048E-3</v>
          </cell>
          <cell r="D309">
            <v>0.7426470588235291</v>
          </cell>
          <cell r="E309">
            <v>1.8106335772458814E-3</v>
          </cell>
          <cell r="F309">
            <v>9740.4030586269</v>
          </cell>
          <cell r="G309">
            <v>0.96499999999999997</v>
          </cell>
          <cell r="H309">
            <v>2.3527480265123722E-3</v>
          </cell>
          <cell r="I309">
            <v>9670.3660926943976</v>
          </cell>
          <cell r="J309">
            <v>0.92</v>
          </cell>
          <cell r="K309">
            <v>2.2430343879703443E-3</v>
          </cell>
          <cell r="L309">
            <v>9685.0471633277193</v>
          </cell>
          <cell r="M309">
            <v>0.92500000000000004</v>
          </cell>
          <cell r="N309">
            <v>2.2552247922527921E-3</v>
          </cell>
          <cell r="O309">
            <v>9681.1876953157825</v>
          </cell>
          <cell r="P309">
            <v>0.71665441176470557</v>
          </cell>
          <cell r="Q309">
            <v>1.7472614020422755E-3</v>
          </cell>
          <cell r="R309">
            <v>9747.1413486323727</v>
          </cell>
          <cell r="S309">
            <v>0.68323529411764683</v>
          </cell>
          <cell r="T309">
            <v>1.665782891066211E-3</v>
          </cell>
          <cell r="U309">
            <v>9757.5452212011787</v>
          </cell>
          <cell r="V309">
            <v>0.68694852941176443</v>
          </cell>
          <cell r="W309">
            <v>1.6748360589524404E-3</v>
          </cell>
          <cell r="X309">
            <v>9754.8476900225978</v>
          </cell>
          <cell r="Y309">
            <v>0.88780000000000003</v>
          </cell>
          <cell r="Z309">
            <v>2.1645281843913826E-3</v>
          </cell>
          <cell r="AA309">
            <v>9693.6825036790033</v>
          </cell>
          <cell r="AB309">
            <v>0.892625</v>
          </cell>
          <cell r="AC309">
            <v>2.1762919245239443E-3</v>
          </cell>
          <cell r="AD309">
            <v>9689.954890186782</v>
          </cell>
          <cell r="AE309">
            <v>0.85100000000000009</v>
          </cell>
          <cell r="AF309">
            <v>2.074806808872569E-3</v>
          </cell>
          <cell r="AG309">
            <v>9703.5604572551965</v>
          </cell>
          <cell r="AH309">
            <v>0.65932205882352912</v>
          </cell>
          <cell r="AI309">
            <v>1.6074804898788936E-3</v>
          </cell>
          <cell r="AJ309">
            <v>9763.6939711506384</v>
          </cell>
          <cell r="AK309">
            <v>0.66290533088235271</v>
          </cell>
          <cell r="AL309">
            <v>1.616216796889105E-3</v>
          </cell>
          <cell r="AM309">
            <v>9761.0892605537902</v>
          </cell>
          <cell r="AN309">
            <v>0.6319926470588233</v>
          </cell>
          <cell r="AO309">
            <v>1.5408491742362452E-3</v>
          </cell>
          <cell r="AP309">
            <v>9770.725632907639</v>
          </cell>
          <cell r="AQ309">
            <v>0.82121500000000003</v>
          </cell>
          <cell r="AR309">
            <v>2.0021885705620288E-3</v>
          </cell>
          <cell r="AS309">
            <v>9711.5624558408854</v>
          </cell>
          <cell r="AT309">
            <v>0.60987290441176445</v>
          </cell>
          <cell r="AU309">
            <v>1.4869194531379765E-3</v>
          </cell>
          <cell r="AV309">
            <v>9776.4204157203221</v>
          </cell>
        </row>
        <row r="310">
          <cell r="B310">
            <v>46</v>
          </cell>
          <cell r="C310">
            <v>2.6448240383389332E-3</v>
          </cell>
          <cell r="D310">
            <v>0.7460784313725487</v>
          </cell>
          <cell r="E310">
            <v>1.973246169780321E-3</v>
          </cell>
          <cell r="F310">
            <v>9722.7667577930424</v>
          </cell>
          <cell r="G310">
            <v>0.96499999999999997</v>
          </cell>
          <cell r="H310">
            <v>2.5522551969970704E-3</v>
          </cell>
          <cell r="I310">
            <v>9647.6141579541581</v>
          </cell>
          <cell r="J310">
            <v>0.92</v>
          </cell>
          <cell r="K310">
            <v>2.4332381152718185E-3</v>
          </cell>
          <cell r="L310">
            <v>9663.3232694912604</v>
          </cell>
          <cell r="M310">
            <v>0.92500000000000004</v>
          </cell>
          <cell r="N310">
            <v>2.4464622354635132E-3</v>
          </cell>
          <cell r="O310">
            <v>9659.3544408068537</v>
          </cell>
          <cell r="P310">
            <v>0.71996568627450952</v>
          </cell>
          <cell r="Q310">
            <v>1.9041825538380097E-3</v>
          </cell>
          <cell r="R310">
            <v>9730.1105447736572</v>
          </cell>
          <cell r="S310">
            <v>0.6863921568627448</v>
          </cell>
          <cell r="T310">
            <v>1.8153864761978951E-3</v>
          </cell>
          <cell r="U310">
            <v>9741.2912693128965</v>
          </cell>
          <cell r="V310">
            <v>0.69012254901960757</v>
          </cell>
          <cell r="W310">
            <v>1.8252527070467968E-3</v>
          </cell>
          <cell r="X310">
            <v>9738.5099193617589</v>
          </cell>
          <cell r="Y310">
            <v>0.88780000000000003</v>
          </cell>
          <cell r="Z310">
            <v>2.3480747812373048E-3</v>
          </cell>
          <cell r="AA310">
            <v>9672.700254689249</v>
          </cell>
          <cell r="AB310">
            <v>0.892625</v>
          </cell>
          <cell r="AC310">
            <v>2.3608360572222901E-3</v>
          </cell>
          <cell r="AD310">
            <v>9668.866719610267</v>
          </cell>
          <cell r="AE310">
            <v>0.85100000000000009</v>
          </cell>
          <cell r="AF310">
            <v>2.2507452566264325E-3</v>
          </cell>
          <cell r="AG310">
            <v>9683.427443948176</v>
          </cell>
          <cell r="AH310">
            <v>0.66236843137254875</v>
          </cell>
          <cell r="AI310">
            <v>1.751847949530969E-3</v>
          </cell>
          <cell r="AJ310">
            <v>9747.9990235828645</v>
          </cell>
          <cell r="AK310">
            <v>0.66596825980392138</v>
          </cell>
          <cell r="AL310">
            <v>1.7613688623001591E-3</v>
          </cell>
          <cell r="AM310">
            <v>9745.3132241349504</v>
          </cell>
          <cell r="AN310">
            <v>0.63491274509803897</v>
          </cell>
          <cell r="AO310">
            <v>1.6792324904830532E-3</v>
          </cell>
          <cell r="AP310">
            <v>9755.6704183844849</v>
          </cell>
          <cell r="AQ310">
            <v>0.82121500000000003</v>
          </cell>
          <cell r="AR310">
            <v>2.1719691726445069E-3</v>
          </cell>
          <cell r="AS310">
            <v>9692.1180764895016</v>
          </cell>
          <cell r="AT310">
            <v>0.61269079901960766</v>
          </cell>
          <cell r="AU310">
            <v>1.6204593533161464E-3</v>
          </cell>
          <cell r="AV310">
            <v>9761.8836660221332</v>
          </cell>
        </row>
        <row r="311">
          <cell r="B311">
            <v>47</v>
          </cell>
          <cell r="C311">
            <v>2.8869476255158327E-3</v>
          </cell>
          <cell r="D311">
            <v>0.7495098039215683</v>
          </cell>
          <cell r="E311">
            <v>2.163795548732209E-3</v>
          </cell>
          <cell r="F311">
            <v>9703.5813455285588</v>
          </cell>
          <cell r="G311">
            <v>0.96499999999999997</v>
          </cell>
          <cell r="H311">
            <v>2.7859044586227783E-3</v>
          </cell>
          <cell r="I311">
            <v>9622.9909845808961</v>
          </cell>
          <cell r="J311">
            <v>0.92</v>
          </cell>
          <cell r="K311">
            <v>2.6559918154745663E-3</v>
          </cell>
          <cell r="L311">
            <v>9639.8101029917416</v>
          </cell>
          <cell r="M311">
            <v>0.92500000000000004</v>
          </cell>
          <cell r="N311">
            <v>2.6704265536021455E-3</v>
          </cell>
          <cell r="O311">
            <v>9635.7231949484631</v>
          </cell>
          <cell r="P311">
            <v>0.72327696078431336</v>
          </cell>
          <cell r="Q311">
            <v>2.0880627045265815E-3</v>
          </cell>
          <cell r="R311">
            <v>9711.5826380273829</v>
          </cell>
          <cell r="S311">
            <v>0.68954901960784287</v>
          </cell>
          <cell r="T311">
            <v>1.9906919048336322E-3</v>
          </cell>
          <cell r="U311">
            <v>9723.6070608818809</v>
          </cell>
          <cell r="V311">
            <v>0.6932965686274507</v>
          </cell>
          <cell r="W311">
            <v>2.0015108825772935E-3</v>
          </cell>
          <cell r="X311">
            <v>9720.7346777688417</v>
          </cell>
          <cell r="Y311">
            <v>0.88780000000000003</v>
          </cell>
          <cell r="Z311">
            <v>2.5630321019329562E-3</v>
          </cell>
          <cell r="AA311">
            <v>9649.9880311547458</v>
          </cell>
          <cell r="AB311">
            <v>0.892625</v>
          </cell>
          <cell r="AC311">
            <v>2.5769616242260701E-3</v>
          </cell>
          <cell r="AD311">
            <v>9646.0401104261346</v>
          </cell>
          <cell r="AE311">
            <v>0.85100000000000009</v>
          </cell>
          <cell r="AF311">
            <v>2.4567924293139739E-3</v>
          </cell>
          <cell r="AG311">
            <v>9661.6325155608247</v>
          </cell>
          <cell r="AH311">
            <v>0.66541480392156838</v>
          </cell>
          <cell r="AI311">
            <v>1.9210176881644552E-3</v>
          </cell>
          <cell r="AJ311">
            <v>9730.9220114813706</v>
          </cell>
          <cell r="AK311">
            <v>0.66903118872548994</v>
          </cell>
          <cell r="AL311">
            <v>1.931458001687088E-3</v>
          </cell>
          <cell r="AM311">
            <v>9728.1481328685968</v>
          </cell>
          <cell r="AN311">
            <v>0.63783284313725463</v>
          </cell>
          <cell r="AO311">
            <v>1.8413900119711099E-3</v>
          </cell>
          <cell r="AP311">
            <v>9739.2883796514889</v>
          </cell>
          <cell r="AQ311">
            <v>0.82121500000000003</v>
          </cell>
          <cell r="AR311">
            <v>2.3708046942879845E-3</v>
          </cell>
          <cell r="AS311">
            <v>9671.0670948097359</v>
          </cell>
          <cell r="AT311">
            <v>0.61550869362745075</v>
          </cell>
          <cell r="AU311">
            <v>1.7769413615521211E-3</v>
          </cell>
          <cell r="AV311">
            <v>9746.0649303295431</v>
          </cell>
        </row>
        <row r="312">
          <cell r="B312">
            <v>48</v>
          </cell>
          <cell r="C312">
            <v>3.1652349897876753E-3</v>
          </cell>
          <cell r="D312">
            <v>0.75294117647058789</v>
          </cell>
          <cell r="E312">
            <v>2.3832357570166014E-3</v>
          </cell>
          <cell r="F312">
            <v>9682.5847794063429</v>
          </cell>
          <cell r="G312">
            <v>0.96499999999999997</v>
          </cell>
          <cell r="H312">
            <v>3.0544517651451067E-3</v>
          </cell>
          <cell r="I312">
            <v>9596.1822510916645</v>
          </cell>
          <cell r="J312">
            <v>0.92</v>
          </cell>
          <cell r="K312">
            <v>2.9120161906046613E-3</v>
          </cell>
          <cell r="L312">
            <v>9614.2068462554653</v>
          </cell>
          <cell r="M312">
            <v>0.92500000000000004</v>
          </cell>
          <cell r="N312">
            <v>2.9278423655535999E-3</v>
          </cell>
          <cell r="O312">
            <v>9609.991703865513</v>
          </cell>
          <cell r="P312">
            <v>0.72658823529411731</v>
          </cell>
          <cell r="Q312">
            <v>2.2998225055210204E-3</v>
          </cell>
          <cell r="R312">
            <v>9691.3042445189913</v>
          </cell>
          <cell r="S312">
            <v>0.69270588235294084</v>
          </cell>
          <cell r="T312">
            <v>2.1925768964552732E-3</v>
          </cell>
          <cell r="U312">
            <v>9704.2503550199999</v>
          </cell>
          <cell r="V312">
            <v>0.69647058823529384</v>
          </cell>
          <cell r="W312">
            <v>2.2044930752403566E-3</v>
          </cell>
          <cell r="X312">
            <v>9701.2785215246404</v>
          </cell>
          <cell r="Y312">
            <v>0.88780000000000003</v>
          </cell>
          <cell r="Z312">
            <v>2.8100956239334981E-3</v>
          </cell>
          <cell r="AA312">
            <v>9625.2548020476279</v>
          </cell>
          <cell r="AB312">
            <v>0.892625</v>
          </cell>
          <cell r="AC312">
            <v>2.8253678827592239E-3</v>
          </cell>
          <cell r="AD312">
            <v>9621.1826352358221</v>
          </cell>
          <cell r="AE312">
            <v>0.85100000000000009</v>
          </cell>
          <cell r="AF312">
            <v>2.693614976309312E-3</v>
          </cell>
          <cell r="AG312">
            <v>9637.8958899417812</v>
          </cell>
          <cell r="AH312">
            <v>0.668461176470588</v>
          </cell>
          <cell r="AI312">
            <v>2.1158367050793389E-3</v>
          </cell>
          <cell r="AJ312">
            <v>9712.2287381751667</v>
          </cell>
          <cell r="AK312">
            <v>0.67209411764705851</v>
          </cell>
          <cell r="AL312">
            <v>2.1273358176069437E-3</v>
          </cell>
          <cell r="AM312">
            <v>9709.3586233157712</v>
          </cell>
          <cell r="AN312">
            <v>0.6407529411764703</v>
          </cell>
          <cell r="AO312">
            <v>2.028133629221128E-3</v>
          </cell>
          <cell r="AP312">
            <v>9721.3545513054924</v>
          </cell>
          <cell r="AQ312">
            <v>0.82121500000000003</v>
          </cell>
          <cell r="AR312">
            <v>2.599338452138486E-3</v>
          </cell>
          <cell r="AS312">
            <v>9648.1388835425878</v>
          </cell>
          <cell r="AT312">
            <v>0.61832658823529396</v>
          </cell>
          <cell r="AU312">
            <v>1.9571489521983888E-3</v>
          </cell>
          <cell r="AV312">
            <v>9728.7467444424674</v>
          </cell>
        </row>
        <row r="313">
          <cell r="B313">
            <v>49</v>
          </cell>
          <cell r="C313">
            <v>3.460154740715528E-3</v>
          </cell>
          <cell r="D313">
            <v>0.75637254901960749</v>
          </cell>
          <cell r="E313">
            <v>2.6171660612372828E-3</v>
          </cell>
          <cell r="F313">
            <v>9659.5088971397163</v>
          </cell>
          <cell r="G313">
            <v>0.96499999999999997</v>
          </cell>
          <cell r="H313">
            <v>3.3390493247904842E-3</v>
          </cell>
          <cell r="I313">
            <v>9566.8711752761646</v>
          </cell>
          <cell r="J313">
            <v>0.92</v>
          </cell>
          <cell r="K313">
            <v>3.1833423614582861E-3</v>
          </cell>
          <cell r="L313">
            <v>9586.2101202593476</v>
          </cell>
          <cell r="M313">
            <v>0.92500000000000004</v>
          </cell>
          <cell r="N313">
            <v>3.2006431351618634E-3</v>
          </cell>
          <cell r="O313">
            <v>9581.8551630223174</v>
          </cell>
          <cell r="P313">
            <v>0.72989950980392115</v>
          </cell>
          <cell r="Q313">
            <v>2.5255652490939777E-3</v>
          </cell>
          <cell r="R313">
            <v>9669.0159649095949</v>
          </cell>
          <cell r="S313">
            <v>0.69586274509803892</v>
          </cell>
          <cell r="T313">
            <v>2.4077927763383002E-3</v>
          </cell>
          <cell r="U313">
            <v>9682.9730398941647</v>
          </cell>
          <cell r="V313">
            <v>0.69964460784313698</v>
          </cell>
          <cell r="W313">
            <v>2.4208786066444868E-3</v>
          </cell>
          <cell r="X313">
            <v>9679.8921202029615</v>
          </cell>
          <cell r="Y313">
            <v>0.88780000000000003</v>
          </cell>
          <cell r="Z313">
            <v>3.0719253788072456E-3</v>
          </cell>
          <cell r="AA313">
            <v>9598.2069156491489</v>
          </cell>
          <cell r="AB313">
            <v>0.892625</v>
          </cell>
          <cell r="AC313">
            <v>3.088620625431198E-3</v>
          </cell>
          <cell r="AD313">
            <v>9593.9992548240662</v>
          </cell>
          <cell r="AE313">
            <v>0.85100000000000009</v>
          </cell>
          <cell r="AF313">
            <v>2.9445916843489147E-3</v>
          </cell>
          <cell r="AG313">
            <v>9611.9351092325251</v>
          </cell>
          <cell r="AH313">
            <v>0.67150754901960752</v>
          </cell>
          <cell r="AI313">
            <v>2.3235200291664595E-3</v>
          </cell>
          <cell r="AJ313">
            <v>9691.6792481228094</v>
          </cell>
          <cell r="AK313">
            <v>0.67515704656862707</v>
          </cell>
          <cell r="AL313">
            <v>2.3361478554119294E-3</v>
          </cell>
          <cell r="AM313">
            <v>9688.7035569504005</v>
          </cell>
          <cell r="AN313">
            <v>0.64367303921568608</v>
          </cell>
          <cell r="AO313">
            <v>2.227208318112928E-3</v>
          </cell>
          <cell r="AP313">
            <v>9701.6383452184073</v>
          </cell>
          <cell r="AQ313">
            <v>0.82121500000000003</v>
          </cell>
          <cell r="AR313">
            <v>2.8415309753967023E-3</v>
          </cell>
          <cell r="AS313">
            <v>9623.0601051510239</v>
          </cell>
          <cell r="AT313">
            <v>0.62114448284313695</v>
          </cell>
          <cell r="AU313">
            <v>2.149256026978975E-3</v>
          </cell>
          <cell r="AV313">
            <v>9709.7061379453789</v>
          </cell>
        </row>
        <row r="314">
          <cell r="B314">
            <v>50</v>
          </cell>
          <cell r="C314">
            <v>3.7833219262065824E-3</v>
          </cell>
          <cell r="D314">
            <v>0.75980392156862708</v>
          </cell>
          <cell r="E314">
            <v>2.8745828360883332E-3</v>
          </cell>
          <cell r="F314">
            <v>9634.2283582859018</v>
          </cell>
          <cell r="G314">
            <v>0.96499999999999997</v>
          </cell>
          <cell r="H314">
            <v>3.6509056587893519E-3</v>
          </cell>
          <cell r="I314">
            <v>9534.9269205380024</v>
          </cell>
          <cell r="J314">
            <v>0.93</v>
          </cell>
          <cell r="K314">
            <v>3.5184893913721219E-3</v>
          </cell>
          <cell r="L314">
            <v>9555.6939314976862</v>
          </cell>
          <cell r="M314">
            <v>0.92500000000000004</v>
          </cell>
          <cell r="N314">
            <v>3.4995727817410888E-3</v>
          </cell>
          <cell r="O314">
            <v>9551.1870640726738</v>
          </cell>
          <cell r="P314">
            <v>0.73321078431372511</v>
          </cell>
          <cell r="Q314">
            <v>2.7739724368252413E-3</v>
          </cell>
          <cell r="R314">
            <v>9644.5962341956838</v>
          </cell>
          <cell r="S314">
            <v>0.70661764705882324</v>
          </cell>
          <cell r="T314">
            <v>2.6733620375621503E-3</v>
          </cell>
          <cell r="U314">
            <v>9659.6584473552284</v>
          </cell>
          <cell r="V314">
            <v>0.70281862745098012</v>
          </cell>
          <cell r="W314">
            <v>2.6589891233817086E-3</v>
          </cell>
          <cell r="X314">
            <v>9656.4582764545357</v>
          </cell>
          <cell r="Y314">
            <v>0.89744999999999997</v>
          </cell>
          <cell r="Z314">
            <v>3.3953422626740973E-3</v>
          </cell>
          <cell r="AA314">
            <v>9568.7219402339233</v>
          </cell>
          <cell r="AB314">
            <v>0.892625</v>
          </cell>
          <cell r="AC314">
            <v>3.3770877343801508E-3</v>
          </cell>
          <cell r="AD314">
            <v>9564.3670308452438</v>
          </cell>
          <cell r="AE314">
            <v>0.86025000000000007</v>
          </cell>
          <cell r="AF314">
            <v>3.2546026870192129E-3</v>
          </cell>
          <cell r="AG314">
            <v>9583.6318850393782</v>
          </cell>
          <cell r="AH314">
            <v>0.68188602941176435</v>
          </cell>
          <cell r="AI314">
            <v>2.5797943662474745E-3</v>
          </cell>
          <cell r="AJ314">
            <v>9669.1604372735383</v>
          </cell>
          <cell r="AK314">
            <v>0.67821997549019575</v>
          </cell>
          <cell r="AL314">
            <v>2.5659245040633486E-3</v>
          </cell>
          <cell r="AM314">
            <v>9666.0693129141091</v>
          </cell>
          <cell r="AN314">
            <v>0.65362132352941149</v>
          </cell>
          <cell r="AO314">
            <v>2.4728598847449891E-3</v>
          </cell>
          <cell r="AP314">
            <v>9680.0307755966132</v>
          </cell>
          <cell r="AQ314">
            <v>0.83014125000000005</v>
          </cell>
          <cell r="AR314">
            <v>3.1406915929735402E-3</v>
          </cell>
          <cell r="AS314">
            <v>9595.7158817841319</v>
          </cell>
          <cell r="AT314">
            <v>0.63074457720588206</v>
          </cell>
          <cell r="AU314">
            <v>2.3863097887789142E-3</v>
          </cell>
          <cell r="AV314">
            <v>9688.8374935082047</v>
          </cell>
        </row>
        <row r="315">
          <cell r="B315">
            <v>51</v>
          </cell>
          <cell r="C315">
            <v>4.1297280528339274E-3</v>
          </cell>
          <cell r="D315">
            <v>0.76323529411764668</v>
          </cell>
          <cell r="E315">
            <v>3.151954205030599E-3</v>
          </cell>
          <cell r="F315">
            <v>9606.5339708082174</v>
          </cell>
          <cell r="G315">
            <v>0.96499999999999997</v>
          </cell>
          <cell r="H315">
            <v>3.9851875709847398E-3</v>
          </cell>
          <cell r="I315">
            <v>9500.1158018876667</v>
          </cell>
          <cell r="J315">
            <v>0.93</v>
          </cell>
          <cell r="K315">
            <v>3.8406470891355527E-3</v>
          </cell>
          <cell r="L315">
            <v>9522.0723237725124</v>
          </cell>
          <cell r="M315">
            <v>0.92500000000000004</v>
          </cell>
          <cell r="N315">
            <v>3.819998448871383E-3</v>
          </cell>
          <cell r="O315">
            <v>9517.7619897899276</v>
          </cell>
          <cell r="P315">
            <v>0.73652205882352906</v>
          </cell>
          <cell r="Q315">
            <v>3.0416358078545281E-3</v>
          </cell>
          <cell r="R315">
            <v>9617.8423900777161</v>
          </cell>
          <cell r="S315">
            <v>0.70980882352941144</v>
          </cell>
          <cell r="T315">
            <v>2.9313174106784571E-3</v>
          </cell>
          <cell r="U315">
            <v>9633.8346831662529</v>
          </cell>
          <cell r="V315">
            <v>0.70599264705882325</v>
          </cell>
          <cell r="W315">
            <v>2.9155576396533043E-3</v>
          </cell>
          <cell r="X315">
            <v>9630.7818589270537</v>
          </cell>
          <cell r="Y315">
            <v>0.89744999999999997</v>
          </cell>
          <cell r="Z315">
            <v>3.7062244410158078E-3</v>
          </cell>
          <cell r="AA315">
            <v>9536.2328542304695</v>
          </cell>
          <cell r="AB315">
            <v>0.892625</v>
          </cell>
          <cell r="AC315">
            <v>3.6862985031608842E-3</v>
          </cell>
          <cell r="AD315">
            <v>9532.067324258267</v>
          </cell>
          <cell r="AE315">
            <v>0.86025000000000007</v>
          </cell>
          <cell r="AF315">
            <v>3.5525985574503863E-3</v>
          </cell>
          <cell r="AG315">
            <v>9552.4409709549273</v>
          </cell>
          <cell r="AH315">
            <v>0.68496551470588207</v>
          </cell>
          <cell r="AI315">
            <v>2.8287213013047114E-3</v>
          </cell>
          <cell r="AJ315">
            <v>9644.2159916511173</v>
          </cell>
          <cell r="AK315">
            <v>0.68128290441176442</v>
          </cell>
          <cell r="AL315">
            <v>2.8135131222654384E-3</v>
          </cell>
          <cell r="AM315">
            <v>9641.2669088061284</v>
          </cell>
          <cell r="AN315">
            <v>0.65657316176470559</v>
          </cell>
          <cell r="AO315">
            <v>2.7114686048775728E-3</v>
          </cell>
          <cell r="AP315">
            <v>9656.0934158085438</v>
          </cell>
          <cell r="AQ315">
            <v>0.83014125000000005</v>
          </cell>
          <cell r="AR315">
            <v>3.4282576079396228E-3</v>
          </cell>
          <cell r="AS315">
            <v>9565.5786975856499</v>
          </cell>
          <cell r="AT315">
            <v>0.63359310110294098</v>
          </cell>
          <cell r="AU315">
            <v>2.616567203706858E-3</v>
          </cell>
          <cell r="AV315">
            <v>9665.7169257555579</v>
          </cell>
        </row>
        <row r="316">
          <cell r="B316">
            <v>52</v>
          </cell>
          <cell r="C316">
            <v>4.5285180151295309E-3</v>
          </cell>
          <cell r="D316">
            <v>0.76666666666666627</v>
          </cell>
          <cell r="E316">
            <v>3.4718638115993051E-3</v>
          </cell>
          <cell r="F316">
            <v>9576.2546156631597</v>
          </cell>
          <cell r="G316">
            <v>0.96499999999999997</v>
          </cell>
          <cell r="H316">
            <v>4.3700198845999976E-3</v>
          </cell>
          <cell r="I316">
            <v>9462.2560584710682</v>
          </cell>
          <cell r="J316">
            <v>0.93</v>
          </cell>
          <cell r="K316">
            <v>4.2115217540704642E-3</v>
          </cell>
          <cell r="L316">
            <v>9485.5014044196778</v>
          </cell>
          <cell r="M316">
            <v>0.92500000000000004</v>
          </cell>
          <cell r="N316">
            <v>4.1888791639948164E-3</v>
          </cell>
          <cell r="O316">
            <v>9481.4041537522025</v>
          </cell>
          <cell r="P316">
            <v>0.7398333333333329</v>
          </cell>
          <cell r="Q316">
            <v>3.3503485781933291E-3</v>
          </cell>
          <cell r="R316">
            <v>9588.5884162697548</v>
          </cell>
          <cell r="S316">
            <v>0.71299999999999963</v>
          </cell>
          <cell r="T316">
            <v>3.228833344787354E-3</v>
          </cell>
          <cell r="U316">
            <v>9605.5948558278906</v>
          </cell>
          <cell r="V316">
            <v>0.70916666666666639</v>
          </cell>
          <cell r="W316">
            <v>3.2114740257293576E-3</v>
          </cell>
          <cell r="X316">
            <v>9602.702759302425</v>
          </cell>
          <cell r="Y316">
            <v>0.89744999999999997</v>
          </cell>
          <cell r="Z316">
            <v>4.0641184926779976E-3</v>
          </cell>
          <cell r="AA316">
            <v>9500.8894349509028</v>
          </cell>
          <cell r="AB316">
            <v>0.892625</v>
          </cell>
          <cell r="AC316">
            <v>4.0422683932549979E-3</v>
          </cell>
          <cell r="AD316">
            <v>9496.9292787488248</v>
          </cell>
          <cell r="AE316">
            <v>0.86025000000000007</v>
          </cell>
          <cell r="AF316">
            <v>3.8956576225151794E-3</v>
          </cell>
          <cell r="AG316">
            <v>9518.504982941382</v>
          </cell>
          <cell r="AH316">
            <v>0.68804499999999968</v>
          </cell>
          <cell r="AI316">
            <v>3.1158241777197965E-3</v>
          </cell>
          <cell r="AJ316">
            <v>9616.9351924411494</v>
          </cell>
          <cell r="AK316">
            <v>0.68434583333333299</v>
          </cell>
          <cell r="AL316">
            <v>3.0990724348288301E-3</v>
          </cell>
          <cell r="AM316">
            <v>9614.1410778429399</v>
          </cell>
          <cell r="AN316">
            <v>0.65952499999999969</v>
          </cell>
          <cell r="AO316">
            <v>2.9866708439283025E-3</v>
          </cell>
          <cell r="AP316">
            <v>9629.9112216658141</v>
          </cell>
          <cell r="AQ316">
            <v>0.83014125000000005</v>
          </cell>
          <cell r="AR316">
            <v>3.7593096057271479E-3</v>
          </cell>
          <cell r="AS316">
            <v>9532.7854296413061</v>
          </cell>
          <cell r="AT316">
            <v>0.63644162499999979</v>
          </cell>
          <cell r="AU316">
            <v>2.8821373643908121E-3</v>
          </cell>
          <cell r="AV316">
            <v>9640.425927847311</v>
          </cell>
        </row>
        <row r="317">
          <cell r="B317">
            <v>53</v>
          </cell>
          <cell r="C317">
            <v>4.9837368468419315E-3</v>
          </cell>
          <cell r="D317">
            <v>0.77009803921568587</v>
          </cell>
          <cell r="E317">
            <v>3.8379659737199363E-3</v>
          </cell>
          <cell r="F317">
            <v>9543.0071638123791</v>
          </cell>
          <cell r="G317">
            <v>0.96499999999999997</v>
          </cell>
          <cell r="H317">
            <v>4.8093060572024634E-3</v>
          </cell>
          <cell r="I317">
            <v>9420.9058113423725</v>
          </cell>
          <cell r="J317">
            <v>0.93</v>
          </cell>
          <cell r="K317">
            <v>4.6348752675629962E-3</v>
          </cell>
          <cell r="L317">
            <v>9445.5530089066979</v>
          </cell>
          <cell r="M317">
            <v>0.92500000000000004</v>
          </cell>
          <cell r="N317">
            <v>4.6099565833287873E-3</v>
          </cell>
          <cell r="O317">
            <v>9441.6876974471361</v>
          </cell>
          <cell r="P317">
            <v>0.74314460784313685</v>
          </cell>
          <cell r="Q317">
            <v>3.7036371646397385E-3</v>
          </cell>
          <cell r="R317">
            <v>9556.4633027024247</v>
          </cell>
          <cell r="S317">
            <v>0.71619117647058794</v>
          </cell>
          <cell r="T317">
            <v>3.5693083555595412E-3</v>
          </cell>
          <cell r="U317">
            <v>9574.5799908608751</v>
          </cell>
          <cell r="V317">
            <v>0.71234068627450942</v>
          </cell>
          <cell r="W317">
            <v>3.550118525690941E-3</v>
          </cell>
          <cell r="X317">
            <v>9571.8639288141258</v>
          </cell>
          <cell r="Y317">
            <v>0.89744999999999997</v>
          </cell>
          <cell r="Z317">
            <v>4.4726546331982911E-3</v>
          </cell>
          <cell r="AA317">
            <v>9462.27669450143</v>
          </cell>
          <cell r="AB317">
            <v>0.892625</v>
          </cell>
          <cell r="AC317">
            <v>4.4486081029122791E-3</v>
          </cell>
          <cell r="AD317">
            <v>9458.5401416923614</v>
          </cell>
          <cell r="AE317">
            <v>0.86025000000000007</v>
          </cell>
          <cell r="AF317">
            <v>4.2872596224957718E-3</v>
          </cell>
          <cell r="AG317">
            <v>9481.4241464496372</v>
          </cell>
          <cell r="AH317">
            <v>0.6911244852941173</v>
          </cell>
          <cell r="AI317">
            <v>3.4443825631149572E-3</v>
          </cell>
          <cell r="AJ317">
            <v>9586.9705132529762</v>
          </cell>
          <cell r="AK317">
            <v>0.68740876225490166</v>
          </cell>
          <cell r="AL317">
            <v>3.4258643772917584E-3</v>
          </cell>
          <cell r="AM317">
            <v>9584.3461582440414</v>
          </cell>
          <cell r="AN317">
            <v>0.66247683823529391</v>
          </cell>
          <cell r="AO317">
            <v>3.3016102288925759E-3</v>
          </cell>
          <cell r="AP317">
            <v>9601.149846590446</v>
          </cell>
          <cell r="AQ317">
            <v>0.83014125000000005</v>
          </cell>
          <cell r="AR317">
            <v>4.13720553570842E-3</v>
          </cell>
          <cell r="AS317">
            <v>9496.9487378063204</v>
          </cell>
          <cell r="AT317">
            <v>0.63929014889705849</v>
          </cell>
          <cell r="AU317">
            <v>3.1860538708813353E-3</v>
          </cell>
          <cell r="AV317">
            <v>9612.64089607202</v>
          </cell>
        </row>
        <row r="318">
          <cell r="B318">
            <v>54</v>
          </cell>
          <cell r="C318">
            <v>5.4857458687311315E-3</v>
          </cell>
          <cell r="D318">
            <v>0.77352941176470547</v>
          </cell>
          <cell r="E318">
            <v>4.2433857749302551E-3</v>
          </cell>
          <cell r="F318">
            <v>9506.381427030703</v>
          </cell>
          <cell r="G318">
            <v>0.96499999999999997</v>
          </cell>
          <cell r="H318">
            <v>5.2937447633255421E-3</v>
          </cell>
          <cell r="I318">
            <v>9375.5977919595498</v>
          </cell>
          <cell r="J318">
            <v>0.93</v>
          </cell>
          <cell r="K318">
            <v>5.1017436579199526E-3</v>
          </cell>
          <cell r="L318">
            <v>9401.7740488772615</v>
          </cell>
          <cell r="M318">
            <v>0.92500000000000004</v>
          </cell>
          <cell r="N318">
            <v>5.0743149285762965E-3</v>
          </cell>
          <cell r="O318">
            <v>9398.1619270885549</v>
          </cell>
          <cell r="P318">
            <v>0.7464558823529408</v>
          </cell>
          <cell r="Q318">
            <v>4.0948672728076969E-3</v>
          </cell>
          <cell r="R318">
            <v>9521.0696300520194</v>
          </cell>
          <cell r="S318">
            <v>0.71938235294117614</v>
          </cell>
          <cell r="T318">
            <v>3.9463487706851378E-3</v>
          </cell>
          <cell r="U318">
            <v>9540.4053624985227</v>
          </cell>
          <cell r="V318">
            <v>0.71551470588235255</v>
          </cell>
          <cell r="W318">
            <v>3.925131841810486E-3</v>
          </cell>
          <cell r="X318">
            <v>9537.88267735505</v>
          </cell>
          <cell r="Y318">
            <v>0.89744999999999997</v>
          </cell>
          <cell r="Z318">
            <v>4.9231826298927542E-3</v>
          </cell>
          <cell r="AA318">
            <v>9419.9551988031653</v>
          </cell>
          <cell r="AB318">
            <v>0.892625</v>
          </cell>
          <cell r="AC318">
            <v>4.896713906076126E-3</v>
          </cell>
          <cell r="AD318">
            <v>9416.4628033763074</v>
          </cell>
          <cell r="AE318">
            <v>0.86025000000000007</v>
          </cell>
          <cell r="AF318">
            <v>4.7191128835759565E-3</v>
          </cell>
          <cell r="AG318">
            <v>9440.7748195428067</v>
          </cell>
          <cell r="AH318">
            <v>0.69420397058823502</v>
          </cell>
          <cell r="AI318">
            <v>3.8082265637111581E-3</v>
          </cell>
          <cell r="AJ318">
            <v>9553.9493191840302</v>
          </cell>
          <cell r="AK318">
            <v>0.69047169117647023</v>
          </cell>
          <cell r="AL318">
            <v>3.7877522273471191E-3</v>
          </cell>
          <cell r="AM318">
            <v>9551.5114881608806</v>
          </cell>
          <cell r="AN318">
            <v>0.66542867647058801</v>
          </cell>
          <cell r="AO318">
            <v>3.6503726128837527E-3</v>
          </cell>
          <cell r="AP318">
            <v>9569.4505920478132</v>
          </cell>
          <cell r="AQ318">
            <v>0.83014125000000005</v>
          </cell>
          <cell r="AR318">
            <v>4.5539439326507981E-3</v>
          </cell>
          <cell r="AS318">
            <v>9457.6579089159295</v>
          </cell>
          <cell r="AT318">
            <v>0.6421386727941174</v>
          </cell>
          <cell r="AU318">
            <v>3.5226095714328215E-3</v>
          </cell>
          <cell r="AV318">
            <v>9582.014504335697</v>
          </cell>
        </row>
        <row r="319">
          <cell r="B319">
            <v>55</v>
          </cell>
          <cell r="C319">
            <v>6.0574544645335968E-3</v>
          </cell>
          <cell r="D319">
            <v>0.77696078431372506</v>
          </cell>
          <cell r="E319">
            <v>4.7064045717086986E-3</v>
          </cell>
          <cell r="F319">
            <v>9466.04218331218</v>
          </cell>
          <cell r="G319">
            <v>0.96499999999999997</v>
          </cell>
          <cell r="H319">
            <v>5.8454435582749207E-3</v>
          </cell>
          <cell r="I319">
            <v>9325.9657702453169</v>
          </cell>
          <cell r="J319">
            <v>0.93</v>
          </cell>
          <cell r="K319">
            <v>5.6334326520162455E-3</v>
          </cell>
          <cell r="L319">
            <v>9353.8086077502066</v>
          </cell>
          <cell r="M319">
            <v>0.92500000000000004</v>
          </cell>
          <cell r="N319">
            <v>5.6031453796935773E-3</v>
          </cell>
          <cell r="O319">
            <v>9350.4726937207524</v>
          </cell>
          <cell r="P319">
            <v>0.74976715686274464</v>
          </cell>
          <cell r="Q319">
            <v>4.5416804116988939E-3</v>
          </cell>
          <cell r="R319">
            <v>9482.0821136217965</v>
          </cell>
          <cell r="S319">
            <v>0.72257352941176434</v>
          </cell>
          <cell r="T319">
            <v>4.3769562516890901E-3</v>
          </cell>
          <cell r="U319">
            <v>9502.7555955243897</v>
          </cell>
          <cell r="V319">
            <v>0.71868872549019569</v>
          </cell>
          <cell r="W319">
            <v>4.3534242288305464E-3</v>
          </cell>
          <cell r="X319">
            <v>9500.4452303547114</v>
          </cell>
          <cell r="Y319">
            <v>0.89744999999999997</v>
          </cell>
          <cell r="Z319">
            <v>5.4362625091956759E-3</v>
          </cell>
          <cell r="AA319">
            <v>9373.5790389940503</v>
          </cell>
          <cell r="AB319">
            <v>0.892625</v>
          </cell>
          <cell r="AC319">
            <v>5.4070352914043019E-3</v>
          </cell>
          <cell r="AD319">
            <v>9370.3530790209661</v>
          </cell>
          <cell r="AE319">
            <v>0.86025000000000007</v>
          </cell>
          <cell r="AF319">
            <v>5.2109252031150273E-3</v>
          </cell>
          <cell r="AG319">
            <v>9396.2227374609629</v>
          </cell>
          <cell r="AH319">
            <v>0.69728345588235252</v>
          </cell>
          <cell r="AI319">
            <v>4.2237627828799716E-3</v>
          </cell>
          <cell r="AJ319">
            <v>9517.5657155983627</v>
          </cell>
          <cell r="AK319">
            <v>0.69353462009803879</v>
          </cell>
          <cell r="AL319">
            <v>4.2010543808214769E-3</v>
          </cell>
          <cell r="AM319">
            <v>9515.3327292470676</v>
          </cell>
          <cell r="AN319">
            <v>0.668380514705882</v>
          </cell>
          <cell r="AO319">
            <v>4.0486845328124082E-3</v>
          </cell>
          <cell r="AP319">
            <v>9534.5185316862589</v>
          </cell>
          <cell r="AQ319">
            <v>0.83014125000000005</v>
          </cell>
          <cell r="AR319">
            <v>5.0285428210060015E-3</v>
          </cell>
          <cell r="AS319">
            <v>9414.5882650645344</v>
          </cell>
          <cell r="AT319">
            <v>0.6449871966911761</v>
          </cell>
          <cell r="AU319">
            <v>3.9069805741639742E-3</v>
          </cell>
          <cell r="AV319">
            <v>9548.2608083291161</v>
          </cell>
        </row>
        <row r="320">
          <cell r="B320">
            <v>56</v>
          </cell>
          <cell r="C320">
            <v>6.7041675655906746E-3</v>
          </cell>
          <cell r="D320">
            <v>0.78039215686274466</v>
          </cell>
          <cell r="E320">
            <v>5.231879786480563E-3</v>
          </cell>
          <cell r="F320">
            <v>9421.491159104653</v>
          </cell>
          <cell r="G320">
            <v>0.96499999999999997</v>
          </cell>
          <cell r="H320">
            <v>6.4695217007950008E-3</v>
          </cell>
          <cell r="I320">
            <v>9271.451363708944</v>
          </cell>
          <cell r="J320">
            <v>0.93</v>
          </cell>
          <cell r="K320">
            <v>6.2348758359993279E-3</v>
          </cell>
          <cell r="L320">
            <v>9301.1145569185956</v>
          </cell>
          <cell r="M320">
            <v>0.92500000000000004</v>
          </cell>
          <cell r="N320">
            <v>6.2013549981713746E-3</v>
          </cell>
          <cell r="O320">
            <v>9298.0806358489808</v>
          </cell>
          <cell r="P320">
            <v>0.7530784313725486</v>
          </cell>
          <cell r="Q320">
            <v>5.0487639939537426E-3</v>
          </cell>
          <cell r="R320">
            <v>9439.0175270242398</v>
          </cell>
          <cell r="S320">
            <v>0.72576470588235253</v>
          </cell>
          <cell r="T320">
            <v>4.8656482014269231E-3</v>
          </cell>
          <cell r="U320">
            <v>9461.1624500122853</v>
          </cell>
          <cell r="V320">
            <v>0.72186274509803883</v>
          </cell>
          <cell r="W320">
            <v>4.8394888024945208E-3</v>
          </cell>
          <cell r="X320">
            <v>9459.0857619042072</v>
          </cell>
          <cell r="Y320">
            <v>0.89744999999999997</v>
          </cell>
          <cell r="Z320">
            <v>6.0166551817393511E-3</v>
          </cell>
          <cell r="AA320">
            <v>9322.6218026873848</v>
          </cell>
          <cell r="AB320">
            <v>0.892625</v>
          </cell>
          <cell r="AC320">
            <v>5.9843075732353762E-3</v>
          </cell>
          <cell r="AD320">
            <v>9319.6872492297807</v>
          </cell>
          <cell r="AE320">
            <v>0.86025000000000007</v>
          </cell>
          <cell r="AF320">
            <v>5.7672601482993786E-3</v>
          </cell>
          <cell r="AG320">
            <v>9347.2597235842441</v>
          </cell>
          <cell r="AH320">
            <v>0.70036294117647024</v>
          </cell>
          <cell r="AI320">
            <v>4.6953505143769812E-3</v>
          </cell>
          <cell r="AJ320">
            <v>9477.3657757452038</v>
          </cell>
          <cell r="AK320">
            <v>0.69659754901960746</v>
          </cell>
          <cell r="AL320">
            <v>4.6701066944072125E-3</v>
          </cell>
          <cell r="AM320">
            <v>9475.3582989998904</v>
          </cell>
          <cell r="AN320">
            <v>0.6713323529411761</v>
          </cell>
          <cell r="AO320">
            <v>4.5007245863199043E-3</v>
          </cell>
          <cell r="AP320">
            <v>9495.9162739792082</v>
          </cell>
          <cell r="AQ320">
            <v>0.83014125000000005</v>
          </cell>
          <cell r="AR320">
            <v>5.5654060431089003E-3</v>
          </cell>
          <cell r="AS320">
            <v>9367.2466048315164</v>
          </cell>
          <cell r="AT320">
            <v>0.64783572058823502</v>
          </cell>
          <cell r="AU320">
            <v>4.3431992257987077E-3</v>
          </cell>
          <cell r="AV320">
            <v>9510.9559388339239</v>
          </cell>
        </row>
        <row r="321">
          <cell r="B321">
            <v>57</v>
          </cell>
          <cell r="C321">
            <v>7.3796062084291502E-3</v>
          </cell>
          <cell r="D321">
            <v>0.78382352941176425</v>
          </cell>
          <cell r="E321">
            <v>5.7843089839599042E-3</v>
          </cell>
          <cell r="F321">
            <v>9372.1990499508283</v>
          </cell>
          <cell r="G321">
            <v>0.96499999999999997</v>
          </cell>
          <cell r="H321">
            <v>7.1213199911341297E-3</v>
          </cell>
          <cell r="I321">
            <v>9211.4695079135636</v>
          </cell>
          <cell r="J321">
            <v>0.93</v>
          </cell>
          <cell r="K321">
            <v>6.8630337738391101E-3</v>
          </cell>
          <cell r="L321">
            <v>9243.1232625198027</v>
          </cell>
          <cell r="M321">
            <v>0.92500000000000004</v>
          </cell>
          <cell r="N321">
            <v>6.8261357427969642E-3</v>
          </cell>
          <cell r="O321">
            <v>9240.4199370244569</v>
          </cell>
          <cell r="P321">
            <v>0.75638970588235244</v>
          </cell>
          <cell r="Q321">
            <v>5.581858169521307E-3</v>
          </cell>
          <cell r="R321">
            <v>9391.3621551955021</v>
          </cell>
          <cell r="S321">
            <v>0.72895588235294084</v>
          </cell>
          <cell r="T321">
            <v>5.3794073550827116E-3</v>
          </cell>
          <cell r="U321">
            <v>9415.127761953976</v>
          </cell>
          <cell r="V321">
            <v>0.72503676470588196</v>
          </cell>
          <cell r="W321">
            <v>5.3504858101629119E-3</v>
          </cell>
          <cell r="X321">
            <v>9413.3086222776365</v>
          </cell>
          <cell r="Y321">
            <v>0.89744999999999997</v>
          </cell>
          <cell r="Z321">
            <v>6.6228275917547402E-3</v>
          </cell>
          <cell r="AA321">
            <v>9266.5308019108506</v>
          </cell>
          <cell r="AB321">
            <v>0.892625</v>
          </cell>
          <cell r="AC321">
            <v>6.5872209917990704E-3</v>
          </cell>
          <cell r="AD321">
            <v>9263.9153742440285</v>
          </cell>
          <cell r="AE321">
            <v>0.86025000000000007</v>
          </cell>
          <cell r="AF321">
            <v>6.3483062408011773E-3</v>
          </cell>
          <cell r="AG321">
            <v>9293.3516450846128</v>
          </cell>
          <cell r="AH321">
            <v>0.70344242647058786</v>
          </cell>
          <cell r="AI321">
            <v>5.1911280976548162E-3</v>
          </cell>
          <cell r="AJ321">
            <v>9432.8662214751203</v>
          </cell>
          <cell r="AK321">
            <v>0.69966047794117603</v>
          </cell>
          <cell r="AL321">
            <v>5.1632188068072094E-3</v>
          </cell>
          <cell r="AM321">
            <v>9431.107364775824</v>
          </cell>
          <cell r="AN321">
            <v>0.67428419117647032</v>
          </cell>
          <cell r="AO321">
            <v>4.9759518034515086E-3</v>
          </cell>
          <cell r="AP321">
            <v>9453.1777701352748</v>
          </cell>
          <cell r="AQ321">
            <v>0.83014125000000005</v>
          </cell>
          <cell r="AR321">
            <v>6.1261155223731358E-3</v>
          </cell>
          <cell r="AS321">
            <v>9315.1140739696948</v>
          </cell>
          <cell r="AT321">
            <v>0.65068424448529383</v>
          </cell>
          <cell r="AU321">
            <v>4.8017934903307052E-3</v>
          </cell>
          <cell r="AV321">
            <v>9469.6479623637752</v>
          </cell>
        </row>
        <row r="322">
          <cell r="B322">
            <v>58</v>
          </cell>
          <cell r="C322">
            <v>8.1022067655385777E-3</v>
          </cell>
          <cell r="D322">
            <v>0.78725490196078385</v>
          </cell>
          <cell r="E322">
            <v>6.3785019928700726E-3</v>
          </cell>
          <cell r="F322">
            <v>9317.9873547867373</v>
          </cell>
          <cell r="G322">
            <v>0.96499999999999997</v>
          </cell>
          <cell r="H322">
            <v>7.8186295287447274E-3</v>
          </cell>
          <cell r="I322">
            <v>9145.8716859591368</v>
          </cell>
          <cell r="J322">
            <v>0.93</v>
          </cell>
          <cell r="K322">
            <v>7.535052291950878E-3</v>
          </cell>
          <cell r="L322">
            <v>9179.6873953933718</v>
          </cell>
          <cell r="M322">
            <v>0.92500000000000004</v>
          </cell>
          <cell r="N322">
            <v>7.4945412581231847E-3</v>
          </cell>
          <cell r="O322">
            <v>9177.3435762138797</v>
          </cell>
          <cell r="P322">
            <v>0.75970098039215639</v>
          </cell>
          <cell r="Q322">
            <v>6.1552544231196198E-3</v>
          </cell>
          <cell r="R322">
            <v>9338.9409036265915</v>
          </cell>
          <cell r="S322">
            <v>0.73214705882352904</v>
          </cell>
          <cell r="T322">
            <v>5.9320068533691679E-3</v>
          </cell>
          <cell r="U322">
            <v>9364.4799544222769</v>
          </cell>
          <cell r="V322">
            <v>0.7282107843137251</v>
          </cell>
          <cell r="W322">
            <v>5.9001143434048173E-3</v>
          </cell>
          <cell r="X322">
            <v>9362.942848067456</v>
          </cell>
          <cell r="Y322">
            <v>0.89744999999999997</v>
          </cell>
          <cell r="Z322">
            <v>7.2713254617325961E-3</v>
          </cell>
          <cell r="AA322">
            <v>9205.1601660361102</v>
          </cell>
          <cell r="AB322">
            <v>0.892625</v>
          </cell>
          <cell r="AC322">
            <v>7.2322323140888729E-3</v>
          </cell>
          <cell r="AD322">
            <v>9202.8919164245581</v>
          </cell>
          <cell r="AE322">
            <v>0.86025000000000007</v>
          </cell>
          <cell r="AF322">
            <v>6.9699233700545619E-3</v>
          </cell>
          <cell r="AG322">
            <v>9234.3546028381625</v>
          </cell>
          <cell r="AH322">
            <v>0.70652191176470547</v>
          </cell>
          <cell r="AI322">
            <v>5.7243866135012469E-3</v>
          </cell>
          <cell r="AJ322">
            <v>9383.8990045914015</v>
          </cell>
          <cell r="AK322">
            <v>0.7027234068627447</v>
          </cell>
          <cell r="AL322">
            <v>5.6936103413856489E-3</v>
          </cell>
          <cell r="AM322">
            <v>9382.4124938609948</v>
          </cell>
          <cell r="AN322">
            <v>0.67723602941176442</v>
          </cell>
          <cell r="AO322">
            <v>5.4871063393664805E-3</v>
          </cell>
          <cell r="AP322">
            <v>9406.1392131616212</v>
          </cell>
          <cell r="AQ322">
            <v>0.83014125000000005</v>
          </cell>
          <cell r="AR322">
            <v>6.7259760521026519E-3</v>
          </cell>
          <cell r="AS322">
            <v>9258.0486090484719</v>
          </cell>
          <cell r="AT322">
            <v>0.65353276838235264</v>
          </cell>
          <cell r="AU322">
            <v>5.2950576174886537E-3</v>
          </cell>
          <cell r="AV322">
            <v>9424.176668422373</v>
          </cell>
        </row>
        <row r="323">
          <cell r="B323">
            <v>59</v>
          </cell>
          <cell r="C323">
            <v>8.8972008765474987E-3</v>
          </cell>
          <cell r="D323">
            <v>0.79068627450980344</v>
          </cell>
          <cell r="E323">
            <v>7.0348946146426995E-3</v>
          </cell>
          <cell r="F323">
            <v>9258.5525538746915</v>
          </cell>
          <cell r="G323">
            <v>0.96499999999999997</v>
          </cell>
          <cell r="H323">
            <v>8.5857988458683358E-3</v>
          </cell>
          <cell r="I323">
            <v>9074.3635035291863</v>
          </cell>
          <cell r="J323">
            <v>0.93</v>
          </cell>
          <cell r="K323">
            <v>8.2743968151891747E-3</v>
          </cell>
          <cell r="L323">
            <v>9110.5179708453215</v>
          </cell>
          <cell r="M323">
            <v>0.92500000000000004</v>
          </cell>
          <cell r="N323">
            <v>8.2299108108064359E-3</v>
          </cell>
          <cell r="O323">
            <v>9108.5635961419721</v>
          </cell>
          <cell r="P323">
            <v>0.76301225490196034</v>
          </cell>
          <cell r="Q323">
            <v>6.7886733031302052E-3</v>
          </cell>
          <cell r="R323">
            <v>9281.4573463222914</v>
          </cell>
          <cell r="S323">
            <v>0.73533823529411724</v>
          </cell>
          <cell r="T323">
            <v>6.542451991617711E-3</v>
          </cell>
          <cell r="U323">
            <v>9308.9297951544067</v>
          </cell>
          <cell r="V323">
            <v>0.73138480392156824</v>
          </cell>
          <cell r="W323">
            <v>6.5072775185444978E-3</v>
          </cell>
          <cell r="X323">
            <v>9307.7004146730924</v>
          </cell>
          <cell r="Y323">
            <v>0.89744999999999997</v>
          </cell>
          <cell r="Z323">
            <v>7.984792926657552E-3</v>
          </cell>
          <cell r="AA323">
            <v>9138.226450541486</v>
          </cell>
          <cell r="AB323">
            <v>0.892625</v>
          </cell>
          <cell r="AC323">
            <v>7.9418639324282114E-3</v>
          </cell>
          <cell r="AD323">
            <v>9136.3344641235253</v>
          </cell>
          <cell r="AE323">
            <v>0.86025000000000007</v>
          </cell>
          <cell r="AF323">
            <v>7.6538170540499861E-3</v>
          </cell>
          <cell r="AG323">
            <v>9169.9918588844703</v>
          </cell>
          <cell r="AH323">
            <v>0.70960139705882319</v>
          </cell>
          <cell r="AI323">
            <v>6.3134661719110915E-3</v>
          </cell>
          <cell r="AJ323">
            <v>9330.1819387470714</v>
          </cell>
          <cell r="AK323">
            <v>0.70578633578431338</v>
          </cell>
          <cell r="AL323">
            <v>6.2795228053954405E-3</v>
          </cell>
          <cell r="AM323">
            <v>9328.9926930588026</v>
          </cell>
          <cell r="AN323">
            <v>0.68018786764705852</v>
          </cell>
          <cell r="AO323">
            <v>6.0517680922463832E-3</v>
          </cell>
          <cell r="AP323">
            <v>9354.526727056118</v>
          </cell>
          <cell r="AQ323">
            <v>0.83014125000000005</v>
          </cell>
          <cell r="AR323">
            <v>7.3859334571582365E-3</v>
          </cell>
          <cell r="AS323">
            <v>9195.77919581481</v>
          </cell>
          <cell r="AT323">
            <v>0.65638129227941144</v>
          </cell>
          <cell r="AU323">
            <v>5.8399562090177591E-3</v>
          </cell>
          <cell r="AV323">
            <v>9374.2751099656853</v>
          </cell>
        </row>
        <row r="324">
          <cell r="B324">
            <v>60</v>
          </cell>
          <cell r="C324">
            <v>9.8495669658865328E-3</v>
          </cell>
          <cell r="D324">
            <v>0.79411764705882304</v>
          </cell>
          <cell r="E324">
            <v>7.8217149434981238E-3</v>
          </cell>
          <cell r="F324">
            <v>9193.419612374053</v>
          </cell>
          <cell r="G324">
            <v>0.96499999999999997</v>
          </cell>
          <cell r="H324">
            <v>9.5048321220805032E-3</v>
          </cell>
          <cell r="I324">
            <v>8996.4528438335965</v>
          </cell>
          <cell r="J324">
            <v>0.94</v>
          </cell>
          <cell r="K324">
            <v>9.2585929479333407E-3</v>
          </cell>
          <cell r="L324">
            <v>9035.1339299626361</v>
          </cell>
          <cell r="M324">
            <v>0.92500000000000004</v>
          </cell>
          <cell r="N324">
            <v>9.1108494434450436E-3</v>
          </cell>
          <cell r="O324">
            <v>9033.6009301311642</v>
          </cell>
          <cell r="P324">
            <v>0.76632352941176418</v>
          </cell>
          <cell r="Q324">
            <v>7.5479549204756895E-3</v>
          </cell>
          <cell r="R324">
            <v>9218.4485646211724</v>
          </cell>
          <cell r="S324">
            <v>0.74647058823529366</v>
          </cell>
          <cell r="T324">
            <v>7.3524120468882364E-3</v>
          </cell>
          <cell r="U324">
            <v>9248.0265688762684</v>
          </cell>
          <cell r="V324">
            <v>0.73455882352941138</v>
          </cell>
          <cell r="W324">
            <v>7.2350863227357651E-3</v>
          </cell>
          <cell r="X324">
            <v>9247.1326250153434</v>
          </cell>
          <cell r="Y324">
            <v>0.90709999999999991</v>
          </cell>
          <cell r="Z324">
            <v>8.9345421947556736E-3</v>
          </cell>
          <cell r="AA324">
            <v>9065.2596046170074</v>
          </cell>
          <cell r="AB324">
            <v>0.892625</v>
          </cell>
          <cell r="AC324">
            <v>8.7919697129244662E-3</v>
          </cell>
          <cell r="AD324">
            <v>9063.7749389683013</v>
          </cell>
          <cell r="AE324">
            <v>0.86949999999999994</v>
          </cell>
          <cell r="AF324">
            <v>8.5641984768383399E-3</v>
          </cell>
          <cell r="AG324">
            <v>9099.8064188094413</v>
          </cell>
          <cell r="AH324">
            <v>0.7203441176470583</v>
          </cell>
          <cell r="AI324">
            <v>7.0950776252471474E-3</v>
          </cell>
          <cell r="AJ324">
            <v>9271.2761506990155</v>
          </cell>
          <cell r="AK324">
            <v>0.70884926470588194</v>
          </cell>
          <cell r="AL324">
            <v>6.9818583014400132E-3</v>
          </cell>
          <cell r="AM324">
            <v>9270.4110706913725</v>
          </cell>
          <cell r="AN324">
            <v>0.6904852941176467</v>
          </cell>
          <cell r="AO324">
            <v>6.8009811433716195E-3</v>
          </cell>
          <cell r="AP324">
            <v>9297.9153006912529</v>
          </cell>
          <cell r="AQ324">
            <v>0.83906749999999997</v>
          </cell>
          <cell r="AR324">
            <v>8.2644515301489984E-3</v>
          </cell>
          <cell r="AS324">
            <v>9127.8597825878023</v>
          </cell>
          <cell r="AT324">
            <v>0.66631830882352894</v>
          </cell>
          <cell r="AU324">
            <v>6.562946803353612E-3</v>
          </cell>
          <cell r="AV324">
            <v>9319.5297538322011</v>
          </cell>
        </row>
        <row r="325">
          <cell r="B325">
            <v>61</v>
          </cell>
          <cell r="C325">
            <v>1.0864937602752428E-2</v>
          </cell>
          <cell r="D325">
            <v>0.79754901960784264</v>
          </cell>
          <cell r="E325">
            <v>8.6653203331755833E-3</v>
          </cell>
          <cell r="F325">
            <v>9121.5113048100975</v>
          </cell>
          <cell r="G325">
            <v>0.96499999999999997</v>
          </cell>
          <cell r="H325">
            <v>1.0484664786656092E-2</v>
          </cell>
          <cell r="I325">
            <v>8910.9430698587439</v>
          </cell>
          <cell r="J325">
            <v>0.94</v>
          </cell>
          <cell r="K325">
            <v>1.0213041346587282E-2</v>
          </cell>
          <cell r="L325">
            <v>8951.4813026750508</v>
          </cell>
          <cell r="M325">
            <v>0.92500000000000004</v>
          </cell>
          <cell r="N325">
            <v>1.0050067282545996E-2</v>
          </cell>
          <cell r="O325">
            <v>8951.2971521245745</v>
          </cell>
          <cell r="P325">
            <v>0.76963480392156813</v>
          </cell>
          <cell r="Q325">
            <v>8.3620341215144365E-3</v>
          </cell>
          <cell r="R325">
            <v>9148.8681304186885</v>
          </cell>
          <cell r="S325">
            <v>0.74969607843137198</v>
          </cell>
          <cell r="T325">
            <v>8.1454011131850464E-3</v>
          </cell>
          <cell r="U325">
            <v>9180.0312669213199</v>
          </cell>
          <cell r="V325">
            <v>0.73773284313725451</v>
          </cell>
          <cell r="W325">
            <v>8.0154213081874148E-3</v>
          </cell>
          <cell r="X325">
            <v>9180.228822235571</v>
          </cell>
          <cell r="Y325">
            <v>0.90709999999999991</v>
          </cell>
          <cell r="Z325">
            <v>9.8555848994567267E-3</v>
          </cell>
          <cell r="AA325">
            <v>8984.2656601731433</v>
          </cell>
          <cell r="AB325">
            <v>0.892625</v>
          </cell>
          <cell r="AC325">
            <v>9.6983149276568866E-3</v>
          </cell>
          <cell r="AD325">
            <v>8984.0865042201276</v>
          </cell>
          <cell r="AE325">
            <v>0.86949999999999994</v>
          </cell>
          <cell r="AF325">
            <v>9.4470632455932353E-3</v>
          </cell>
          <cell r="AG325">
            <v>9021.8738705379492</v>
          </cell>
          <cell r="AH325">
            <v>0.72345671568627401</v>
          </cell>
          <cell r="AI325">
            <v>7.8603120742235712E-3</v>
          </cell>
          <cell r="AJ325">
            <v>9205.4957267247028</v>
          </cell>
          <cell r="AK325">
            <v>0.71191219362745051</v>
          </cell>
          <cell r="AL325">
            <v>7.7348815624008541E-3</v>
          </cell>
          <cell r="AM325">
            <v>9205.686374199704</v>
          </cell>
          <cell r="AN325">
            <v>0.69346887254901912</v>
          </cell>
          <cell r="AO325">
            <v>7.534496029696169E-3</v>
          </cell>
          <cell r="AP325">
            <v>9234.6803540585861</v>
          </cell>
          <cell r="AQ325">
            <v>0.83906749999999997</v>
          </cell>
          <cell r="AR325">
            <v>9.1164160319974728E-3</v>
          </cell>
          <cell r="AS325">
            <v>9052.4230278406085</v>
          </cell>
          <cell r="AT325">
            <v>0.66919746200980346</v>
          </cell>
          <cell r="AU325">
            <v>7.2707886686568029E-3</v>
          </cell>
          <cell r="AV325">
            <v>9258.3661758255294</v>
          </cell>
        </row>
        <row r="326">
          <cell r="B326">
            <v>62</v>
          </cell>
          <cell r="C326">
            <v>1.1875039571861019E-2</v>
          </cell>
          <cell r="D326">
            <v>0.80098039215686223</v>
          </cell>
          <cell r="E326">
            <v>9.5116738531474971E-3</v>
          </cell>
          <cell r="F326">
            <v>9042.4704874312356</v>
          </cell>
          <cell r="G326">
            <v>0.96499999999999997</v>
          </cell>
          <cell r="H326">
            <v>1.1459413186845882E-2</v>
          </cell>
          <cell r="I326">
            <v>8817.5148188382991</v>
          </cell>
          <cell r="J326">
            <v>0.94</v>
          </cell>
          <cell r="K326">
            <v>1.1162537197549357E-2</v>
          </cell>
          <cell r="L326">
            <v>8860.059454017628</v>
          </cell>
          <cell r="M326">
            <v>0.92500000000000004</v>
          </cell>
          <cell r="N326">
            <v>1.0984411603971444E-2</v>
          </cell>
          <cell r="O326">
            <v>8861.3360134796603</v>
          </cell>
          <cell r="P326">
            <v>0.77294607843137197</v>
          </cell>
          <cell r="Q326">
            <v>9.1787652682873335E-3</v>
          </cell>
          <cell r="R326">
            <v>9072.3649829388905</v>
          </cell>
          <cell r="S326">
            <v>0.75292156862745041</v>
          </cell>
          <cell r="T326">
            <v>8.9409734219586447E-3</v>
          </cell>
          <cell r="U326">
            <v>9105.2562300206646</v>
          </cell>
          <cell r="V326">
            <v>0.74090686274509765</v>
          </cell>
          <cell r="W326">
            <v>8.798298314161436E-3</v>
          </cell>
          <cell r="X326">
            <v>9106.6454205197879</v>
          </cell>
          <cell r="Y326">
            <v>0.90709999999999991</v>
          </cell>
          <cell r="Z326">
            <v>1.0771848395635129E-2</v>
          </cell>
          <cell r="AA326">
            <v>8895.7204672000335</v>
          </cell>
          <cell r="AB326">
            <v>0.892625</v>
          </cell>
          <cell r="AC326">
            <v>1.0599957197832442E-2</v>
          </cell>
          <cell r="AD326">
            <v>8896.9560039648877</v>
          </cell>
          <cell r="AE326">
            <v>0.86949999999999994</v>
          </cell>
          <cell r="AF326">
            <v>1.0325346907733155E-2</v>
          </cell>
          <cell r="AG326">
            <v>8936.6436574892123</v>
          </cell>
          <cell r="AH326">
            <v>0.72656931372548961</v>
          </cell>
          <cell r="AI326">
            <v>8.6280393521900919E-3</v>
          </cell>
          <cell r="AJ326">
            <v>9133.1376575147151</v>
          </cell>
          <cell r="AK326">
            <v>0.71497512254901907</v>
          </cell>
          <cell r="AL326">
            <v>8.4903578731657832E-3</v>
          </cell>
          <cell r="AM326">
            <v>9134.481480394661</v>
          </cell>
          <cell r="AN326">
            <v>0.69645245098039166</v>
          </cell>
          <cell r="AO326">
            <v>8.2704004153117475E-3</v>
          </cell>
          <cell r="AP326">
            <v>9165.1016915954187</v>
          </cell>
          <cell r="AQ326">
            <v>0.83906749999999997</v>
          </cell>
          <cell r="AR326">
            <v>9.9639597659624945E-3</v>
          </cell>
          <cell r="AS326">
            <v>8969.8973734211795</v>
          </cell>
          <cell r="AT326">
            <v>0.67207661519607786</v>
          </cell>
          <cell r="AU326">
            <v>7.9809364007758354E-3</v>
          </cell>
          <cell r="AV326">
            <v>9191.0505519440612</v>
          </cell>
        </row>
        <row r="327">
          <cell r="B327">
            <v>63</v>
          </cell>
          <cell r="C327">
            <v>1.2987332924455123E-2</v>
          </cell>
          <cell r="D327">
            <v>0.80441176470588183</v>
          </cell>
          <cell r="E327">
            <v>1.0447163396583746E-2</v>
          </cell>
          <cell r="F327">
            <v>8956.4614573280778</v>
          </cell>
          <cell r="G327">
            <v>0.96499999999999997</v>
          </cell>
          <cell r="H327">
            <v>1.2532776272099193E-2</v>
          </cell>
          <cell r="I327">
            <v>8716.4712732480948</v>
          </cell>
          <cell r="J327">
            <v>0.94</v>
          </cell>
          <cell r="K327">
            <v>1.2208092948987814E-2</v>
          </cell>
          <cell r="L327">
            <v>8761.1587107896576</v>
          </cell>
          <cell r="M327">
            <v>0.92500000000000004</v>
          </cell>
          <cell r="N327">
            <v>1.2013282955120989E-2</v>
          </cell>
          <cell r="O327">
            <v>8763.9994513465044</v>
          </cell>
          <cell r="P327">
            <v>0.77625735294117593</v>
          </cell>
          <cell r="Q327">
            <v>1.0081512677703314E-2</v>
          </cell>
          <cell r="R327">
            <v>8989.0918743322654</v>
          </cell>
          <cell r="S327">
            <v>0.75614705882352884</v>
          </cell>
          <cell r="T327">
            <v>9.8203335927887197E-3</v>
          </cell>
          <cell r="U327">
            <v>9023.846376067926</v>
          </cell>
          <cell r="V327">
            <v>0.74408088235294068</v>
          </cell>
          <cell r="W327">
            <v>9.6636261418399649E-3</v>
          </cell>
          <cell r="X327">
            <v>9026.5224374687623</v>
          </cell>
          <cell r="Y327">
            <v>0.90709999999999991</v>
          </cell>
          <cell r="Z327">
            <v>1.1780809695773241E-2</v>
          </cell>
          <cell r="AA327">
            <v>8799.8971149574063</v>
          </cell>
          <cell r="AB327">
            <v>0.892625</v>
          </cell>
          <cell r="AC327">
            <v>1.1592818051691755E-2</v>
          </cell>
          <cell r="AD327">
            <v>8802.6486511318617</v>
          </cell>
          <cell r="AE327">
            <v>0.86949999999999994</v>
          </cell>
          <cell r="AF327">
            <v>1.1292485977813729E-2</v>
          </cell>
          <cell r="AG327">
            <v>8844.3697115348441</v>
          </cell>
          <cell r="AH327">
            <v>0.72968191176470532</v>
          </cell>
          <cell r="AI327">
            <v>9.4766219170411142E-3</v>
          </cell>
          <cell r="AJ327">
            <v>9054.3365863967083</v>
          </cell>
          <cell r="AK327">
            <v>0.71803805147058775</v>
          </cell>
          <cell r="AL327">
            <v>9.3253992268755668E-3</v>
          </cell>
          <cell r="AM327">
            <v>9056.9264636403059</v>
          </cell>
          <cell r="AN327">
            <v>0.69943602941176419</v>
          </cell>
          <cell r="AO327">
            <v>9.0838085733295666E-3</v>
          </cell>
          <cell r="AP327">
            <v>9089.3026307588734</v>
          </cell>
          <cell r="AQ327">
            <v>0.83906749999999997</v>
          </cell>
          <cell r="AR327">
            <v>1.0897248968590248E-2</v>
          </cell>
          <cell r="AS327">
            <v>8880.521676887598</v>
          </cell>
          <cell r="AT327">
            <v>0.67495576838235249</v>
          </cell>
          <cell r="AU327">
            <v>8.7658752732630331E-3</v>
          </cell>
          <cell r="AV327">
            <v>9117.6973620326808</v>
          </cell>
        </row>
        <row r="328">
          <cell r="B328">
            <v>64</v>
          </cell>
          <cell r="C328">
            <v>1.4170726611983483E-2</v>
          </cell>
          <cell r="D328">
            <v>0.80784313725490142</v>
          </cell>
          <cell r="E328">
            <v>1.1447724243406256E-2</v>
          </cell>
          <cell r="F328">
            <v>8862.8918410281676</v>
          </cell>
          <cell r="G328">
            <v>0.96499999999999997</v>
          </cell>
          <cell r="H328">
            <v>1.3674751180564061E-2</v>
          </cell>
          <cell r="I328">
            <v>8607.2296888982964</v>
          </cell>
          <cell r="J328">
            <v>0.94</v>
          </cell>
          <cell r="K328">
            <v>1.3320483015264473E-2</v>
          </cell>
          <cell r="L328">
            <v>8654.2016709075033</v>
          </cell>
          <cell r="M328">
            <v>0.92500000000000004</v>
          </cell>
          <cell r="N328">
            <v>1.3107922116084723E-2</v>
          </cell>
          <cell r="O328">
            <v>8658.715046118954</v>
          </cell>
          <cell r="P328">
            <v>0.77956862745097988</v>
          </cell>
          <cell r="Q328">
            <v>1.1047053894887039E-2</v>
          </cell>
          <cell r="R328">
            <v>8898.4682306401446</v>
          </cell>
          <cell r="S328">
            <v>0.75937254901960727</v>
          </cell>
          <cell r="T328">
            <v>1.076086078880188E-2</v>
          </cell>
          <cell r="U328">
            <v>8935.2291943648615</v>
          </cell>
          <cell r="V328">
            <v>0.74725490196078381</v>
          </cell>
          <cell r="W328">
            <v>1.0589144925150788E-2</v>
          </cell>
          <cell r="X328">
            <v>8939.2934992721348</v>
          </cell>
          <cell r="Y328">
            <v>0.90709999999999991</v>
          </cell>
          <cell r="Z328">
            <v>1.2854266109730216E-2</v>
          </cell>
          <cell r="AA328">
            <v>8696.2272017037085</v>
          </cell>
          <cell r="AB328">
            <v>0.892625</v>
          </cell>
          <cell r="AC328">
            <v>1.2649144842021757E-2</v>
          </cell>
          <cell r="AD328">
            <v>8700.6011469463192</v>
          </cell>
          <cell r="AE328">
            <v>0.86949999999999994</v>
          </cell>
          <cell r="AF328">
            <v>1.2321446789119637E-2</v>
          </cell>
          <cell r="AG328">
            <v>8744.4947905847366</v>
          </cell>
          <cell r="AH328">
            <v>0.73279450980392102</v>
          </cell>
          <cell r="AI328">
            <v>1.0384230661193814E-2</v>
          </cell>
          <cell r="AJ328">
            <v>8968.5320618577935</v>
          </cell>
          <cell r="AK328">
            <v>0.72110098039215642</v>
          </cell>
          <cell r="AL328">
            <v>1.021852485277051E-2</v>
          </cell>
          <cell r="AM328">
            <v>8972.4670085984053</v>
          </cell>
          <cell r="AN328">
            <v>0.70241960784313673</v>
          </cell>
          <cell r="AO328">
            <v>9.9537962296417388E-3</v>
          </cell>
          <cell r="AP328">
            <v>9006.7371455959983</v>
          </cell>
          <cell r="AQ328">
            <v>0.83906749999999997</v>
          </cell>
          <cell r="AR328">
            <v>1.189019615150045E-2</v>
          </cell>
          <cell r="AS328">
            <v>8783.7484212035906</v>
          </cell>
          <cell r="AT328">
            <v>0.67783492156862701</v>
          </cell>
          <cell r="AU328">
            <v>9.6054133616042797E-3</v>
          </cell>
          <cell r="AV328">
            <v>9037.7727641777437</v>
          </cell>
        </row>
        <row r="329">
          <cell r="B329">
            <v>65</v>
          </cell>
          <cell r="C329">
            <v>1.5487762283022238E-2</v>
          </cell>
          <cell r="D329">
            <v>0.81127450980392102</v>
          </cell>
          <cell r="E329">
            <v>1.2564826754118522E-2</v>
          </cell>
          <cell r="F329">
            <v>8761.4318992329427</v>
          </cell>
          <cell r="G329">
            <v>0.96499999999999997</v>
          </cell>
          <cell r="H329">
            <v>1.4945690603116459E-2</v>
          </cell>
          <cell r="I329">
            <v>8489.527964548648</v>
          </cell>
          <cell r="J329">
            <v>0.94</v>
          </cell>
          <cell r="K329">
            <v>1.4558496546040902E-2</v>
          </cell>
          <cell r="L329">
            <v>8538.9235245395066</v>
          </cell>
          <cell r="M329">
            <v>0.92500000000000004</v>
          </cell>
          <cell r="N329">
            <v>1.432618011179557E-2</v>
          </cell>
          <cell r="O329">
            <v>8545.2172836690552</v>
          </cell>
          <cell r="P329">
            <v>0.78287990196078372</v>
          </cell>
          <cell r="Q329">
            <v>1.2125057817724374E-2</v>
          </cell>
          <cell r="R329">
            <v>8800.1663725143226</v>
          </cell>
          <cell r="S329">
            <v>0.7625980392156857</v>
          </cell>
          <cell r="T329">
            <v>1.1810937148871411E-2</v>
          </cell>
          <cell r="U329">
            <v>8839.0784368882632</v>
          </cell>
          <cell r="V329">
            <v>0.75042892156862695</v>
          </cell>
          <cell r="W329">
            <v>1.1622464747559633E-2</v>
          </cell>
          <cell r="X329">
            <v>8844.6340248798842</v>
          </cell>
          <cell r="Y329">
            <v>0.90709999999999991</v>
          </cell>
          <cell r="Z329">
            <v>1.404894916692947E-2</v>
          </cell>
          <cell r="AA329">
            <v>8584.4435831023347</v>
          </cell>
          <cell r="AB329">
            <v>0.892625</v>
          </cell>
          <cell r="AC329">
            <v>1.3824763807882725E-2</v>
          </cell>
          <cell r="AD329">
            <v>8590.5459828259354</v>
          </cell>
          <cell r="AE329">
            <v>0.86949999999999994</v>
          </cell>
          <cell r="AF329">
            <v>1.3466609305087834E-2</v>
          </cell>
          <cell r="AG329">
            <v>8636.7499633248135</v>
          </cell>
          <cell r="AH329">
            <v>0.73590710784313662</v>
          </cell>
          <cell r="AI329">
            <v>1.139755434866091E-2</v>
          </cell>
          <cell r="AJ329">
            <v>8875.4007562351508</v>
          </cell>
          <cell r="AK329">
            <v>0.72416390931372498</v>
          </cell>
          <cell r="AL329">
            <v>1.1215678481395047E-2</v>
          </cell>
          <cell r="AM329">
            <v>8880.7816314803786</v>
          </cell>
          <cell r="AN329">
            <v>0.70540318627450926</v>
          </cell>
          <cell r="AO329">
            <v>1.0925116862706055E-2</v>
          </cell>
          <cell r="AP329">
            <v>8917.0859193547913</v>
          </cell>
          <cell r="AQ329">
            <v>0.83906749999999997</v>
          </cell>
          <cell r="AR329">
            <v>1.2995277979409761E-2</v>
          </cell>
          <cell r="AS329">
            <v>8679.3079295300467</v>
          </cell>
          <cell r="AT329">
            <v>0.68071407475490142</v>
          </cell>
          <cell r="AU329">
            <v>1.0542737772511343E-2</v>
          </cell>
          <cell r="AV329">
            <v>8950.9612209095685</v>
          </cell>
        </row>
        <row r="330">
          <cell r="B330">
            <v>66</v>
          </cell>
          <cell r="C330">
            <v>1.6934141586190034E-2</v>
          </cell>
          <cell r="D330">
            <v>0.81470588235294061</v>
          </cell>
          <cell r="E330">
            <v>1.3796344762866578E-2</v>
          </cell>
          <cell r="F330">
            <v>8651.3460253010726</v>
          </cell>
          <cell r="G330">
            <v>0.96499999999999997</v>
          </cell>
          <cell r="H330">
            <v>1.6341446630673381E-2</v>
          </cell>
          <cell r="I330">
            <v>8362.6461062239996</v>
          </cell>
          <cell r="J330">
            <v>0.94</v>
          </cell>
          <cell r="K330">
            <v>1.5918093091018631E-2</v>
          </cell>
          <cell r="L330">
            <v>8414.6096359005915</v>
          </cell>
          <cell r="M330">
            <v>0.92500000000000004</v>
          </cell>
          <cell r="N330">
            <v>1.5664080967225782E-2</v>
          </cell>
          <cell r="O330">
            <v>8422.796961768785</v>
          </cell>
          <cell r="P330">
            <v>0.78619117647058767</v>
          </cell>
          <cell r="Q330">
            <v>1.3313472696166246E-2</v>
          </cell>
          <cell r="R330">
            <v>8693.4638464419932</v>
          </cell>
          <cell r="S330">
            <v>0.76582352941176413</v>
          </cell>
          <cell r="T330">
            <v>1.2968564077094581E-2</v>
          </cell>
          <cell r="U330">
            <v>8734.6806370162321</v>
          </cell>
          <cell r="V330">
            <v>0.75360294117647009</v>
          </cell>
          <cell r="W330">
            <v>1.2761618905651584E-2</v>
          </cell>
          <cell r="X330">
            <v>8741.8375777206511</v>
          </cell>
          <cell r="Y330">
            <v>0.90709999999999991</v>
          </cell>
          <cell r="Z330">
            <v>1.5360959832832978E-2</v>
          </cell>
          <cell r="AA330">
            <v>8463.8411715769562</v>
          </cell>
          <cell r="AB330">
            <v>0.892625</v>
          </cell>
          <cell r="AC330">
            <v>1.5115838133372878E-2</v>
          </cell>
          <cell r="AD330">
            <v>8471.7837136326107</v>
          </cell>
          <cell r="AE330">
            <v>0.86949999999999994</v>
          </cell>
          <cell r="AF330">
            <v>1.4724236109192233E-2</v>
          </cell>
          <cell r="AG330">
            <v>8520.442225902987</v>
          </cell>
          <cell r="AH330">
            <v>0.73901970588235233</v>
          </cell>
          <cell r="AI330">
            <v>1.2514664334396269E-2</v>
          </cell>
          <cell r="AJ330">
            <v>8774.2428937498153</v>
          </cell>
          <cell r="AK330">
            <v>0.72722683823529366</v>
          </cell>
          <cell r="AL330">
            <v>1.231496224395378E-2</v>
          </cell>
          <cell r="AM330">
            <v>8781.177640038215</v>
          </cell>
          <cell r="AN330">
            <v>0.7083867647058818</v>
          </cell>
          <cell r="AO330">
            <v>1.1995921771312488E-2</v>
          </cell>
          <cell r="AP330">
            <v>8819.6657136110498</v>
          </cell>
          <cell r="AQ330">
            <v>0.83906749999999997</v>
          </cell>
          <cell r="AR330">
            <v>1.4208887845370506E-2</v>
          </cell>
          <cell r="AS330">
            <v>8566.5179103169085</v>
          </cell>
          <cell r="AT330">
            <v>0.68359322794117594</v>
          </cell>
          <cell r="AU330">
            <v>1.1576064509316551E-2</v>
          </cell>
          <cell r="AV330">
            <v>8856.5935839456015</v>
          </cell>
        </row>
        <row r="331">
          <cell r="B331">
            <v>67</v>
          </cell>
          <cell r="C331">
            <v>1.8469535971137811E-2</v>
          </cell>
          <cell r="D331">
            <v>0.81813725490196021</v>
          </cell>
          <cell r="E331">
            <v>1.5110615458739698E-2</v>
          </cell>
          <cell r="F331">
            <v>8531.9890728731625</v>
          </cell>
          <cell r="G331">
            <v>0.96499999999999997</v>
          </cell>
          <cell r="H331">
            <v>1.7823102212147987E-2</v>
          </cell>
          <cell r="I331">
            <v>8225.988371187932</v>
          </cell>
          <cell r="J331">
            <v>0.94</v>
          </cell>
          <cell r="K331">
            <v>1.736136381286954E-2</v>
          </cell>
          <cell r="L331">
            <v>8280.6650963917436</v>
          </cell>
          <cell r="M331">
            <v>0.92500000000000004</v>
          </cell>
          <cell r="N331">
            <v>1.7084320773302478E-2</v>
          </cell>
          <cell r="O331">
            <v>8290.8615881891346</v>
          </cell>
          <cell r="P331">
            <v>0.78950245098039162</v>
          </cell>
          <cell r="Q331">
            <v>1.458174391768381E-2</v>
          </cell>
          <cell r="R331">
            <v>8577.72365288728</v>
          </cell>
          <cell r="S331">
            <v>0.76904901960784255</v>
          </cell>
          <cell r="T331">
            <v>1.4203978531215316E-2</v>
          </cell>
          <cell r="U331">
            <v>8621.4043714821291</v>
          </cell>
          <cell r="V331">
            <v>0.75677696078431322</v>
          </cell>
          <cell r="W331">
            <v>1.3977319299334223E-2</v>
          </cell>
          <cell r="X331">
            <v>8630.2775780186748</v>
          </cell>
          <cell r="Y331">
            <v>0.90709999999999991</v>
          </cell>
          <cell r="Z331">
            <v>1.6753716079419109E-2</v>
          </cell>
          <cell r="AA331">
            <v>8333.8284473088843</v>
          </cell>
          <cell r="AB331">
            <v>0.892625</v>
          </cell>
          <cell r="AC331">
            <v>1.648636954623689E-2</v>
          </cell>
          <cell r="AD331">
            <v>8343.7256023163955</v>
          </cell>
          <cell r="AE331">
            <v>0.86949999999999994</v>
          </cell>
          <cell r="AF331">
            <v>1.6059261526904327E-2</v>
          </cell>
          <cell r="AG331">
            <v>8394.9852228140589</v>
          </cell>
          <cell r="AH331">
            <v>0.74213230392156804</v>
          </cell>
          <cell r="AI331">
            <v>1.370683928262278E-2</v>
          </cell>
          <cell r="AJ331">
            <v>8664.436189146074</v>
          </cell>
          <cell r="AK331">
            <v>0.73028976715686234</v>
          </cell>
          <cell r="AL331">
            <v>1.3488113123857526E-2</v>
          </cell>
          <cell r="AM331">
            <v>8673.0377689436937</v>
          </cell>
          <cell r="AN331">
            <v>0.71137034313725445</v>
          </cell>
          <cell r="AO331">
            <v>1.3138680141374169E-2</v>
          </cell>
          <cell r="AP331">
            <v>8713.8656936614443</v>
          </cell>
          <cell r="AQ331">
            <v>0.83906749999999997</v>
          </cell>
          <cell r="AR331">
            <v>1.5497187373462675E-2</v>
          </cell>
          <cell r="AS331">
            <v>8444.7972181038567</v>
          </cell>
          <cell r="AT331">
            <v>0.68647238112745046</v>
          </cell>
          <cell r="AU331">
            <v>1.2678826336426072E-2</v>
          </cell>
          <cell r="AV331">
            <v>8754.0690852850475</v>
          </cell>
        </row>
        <row r="332">
          <cell r="B332">
            <v>68</v>
          </cell>
          <cell r="C332">
            <v>2.0092869215388925E-2</v>
          </cell>
          <cell r="D332">
            <v>0.8215686274509798</v>
          </cell>
          <cell r="E332">
            <v>1.6507670982839125E-2</v>
          </cell>
          <cell r="F332">
            <v>8403.0654668948064</v>
          </cell>
          <cell r="G332">
            <v>0.96499999999999997</v>
          </cell>
          <cell r="H332">
            <v>1.9389618792850311E-2</v>
          </cell>
          <cell r="I332">
            <v>8079.3757396523088</v>
          </cell>
          <cell r="J332">
            <v>0.94</v>
          </cell>
          <cell r="K332">
            <v>1.8887297062465589E-2</v>
          </cell>
          <cell r="L332">
            <v>8136.9014570407562</v>
          </cell>
          <cell r="M332">
            <v>0.92500000000000004</v>
          </cell>
          <cell r="N332">
            <v>1.8585904024234757E-2</v>
          </cell>
          <cell r="O332">
            <v>8149.2178493294596</v>
          </cell>
          <cell r="P332">
            <v>0.79281372549019546</v>
          </cell>
          <cell r="Q332">
            <v>1.5929902498439754E-2</v>
          </cell>
          <cell r="R332">
            <v>8452.6454831842184</v>
          </cell>
          <cell r="S332">
            <v>0.77227450980392098</v>
          </cell>
          <cell r="T332">
            <v>1.5517210723868776E-2</v>
          </cell>
          <cell r="U332">
            <v>8498.9461288806706</v>
          </cell>
          <cell r="V332">
            <v>0.75995098039215636</v>
          </cell>
          <cell r="W332">
            <v>1.5269595659126192E-2</v>
          </cell>
          <cell r="X332">
            <v>8509.6494326688226</v>
          </cell>
          <cell r="Y332">
            <v>0.90709999999999991</v>
          </cell>
          <cell r="Z332">
            <v>1.8226241665279291E-2</v>
          </cell>
          <cell r="AA332">
            <v>8194.2058516480847</v>
          </cell>
          <cell r="AB332">
            <v>0.892625</v>
          </cell>
          <cell r="AC332">
            <v>1.793539738338654E-2</v>
          </cell>
          <cell r="AD332">
            <v>8206.1678586442085</v>
          </cell>
          <cell r="AE332">
            <v>0.86949999999999994</v>
          </cell>
          <cell r="AF332">
            <v>1.7470749782780667E-2</v>
          </cell>
          <cell r="AG332">
            <v>8260.1679596063914</v>
          </cell>
          <cell r="AH332">
            <v>0.74524490196078375</v>
          </cell>
          <cell r="AI332">
            <v>1.4974108348533369E-2</v>
          </cell>
          <cell r="AJ332">
            <v>8545.6741548269092</v>
          </cell>
          <cell r="AK332">
            <v>0.73335269607843079</v>
          </cell>
          <cell r="AL332">
            <v>1.4735159811056772E-2</v>
          </cell>
          <cell r="AM332">
            <v>8556.0548543886925</v>
          </cell>
          <cell r="AN332">
            <v>0.71435392156862698</v>
          </cell>
          <cell r="AO332">
            <v>1.4353419919578619E-2</v>
          </cell>
          <cell r="AP332">
            <v>8599.3769995175335</v>
          </cell>
          <cell r="AQ332">
            <v>0.83906749999999997</v>
          </cell>
          <cell r="AR332">
            <v>1.6859273540383347E-2</v>
          </cell>
          <cell r="AS332">
            <v>8313.9266132840039</v>
          </cell>
          <cell r="AT332">
            <v>0.68935153431372498</v>
          </cell>
          <cell r="AU332">
            <v>1.3851050222393366E-2</v>
          </cell>
          <cell r="AV332">
            <v>8643.0777636156417</v>
          </cell>
        </row>
        <row r="333">
          <cell r="B333">
            <v>69</v>
          </cell>
          <cell r="C333">
            <v>2.1914202939881576E-2</v>
          </cell>
          <cell r="D333">
            <v>0.8249999999999994</v>
          </cell>
          <cell r="E333">
            <v>1.8079217425402288E-2</v>
          </cell>
          <cell r="F333">
            <v>8264.3504269200494</v>
          </cell>
          <cell r="G333">
            <v>0.96499999999999997</v>
          </cell>
          <cell r="H333">
            <v>2.1147205836985719E-2</v>
          </cell>
          <cell r="I333">
            <v>7922.7197239762481</v>
          </cell>
          <cell r="J333">
            <v>0.94</v>
          </cell>
          <cell r="K333">
            <v>2.0599350763488681E-2</v>
          </cell>
          <cell r="L333">
            <v>7983.2173820536182</v>
          </cell>
          <cell r="M333">
            <v>0.92500000000000004</v>
          </cell>
          <cell r="N333">
            <v>2.0270637719390458E-2</v>
          </cell>
          <cell r="O333">
            <v>7997.7572685092409</v>
          </cell>
          <cell r="P333">
            <v>0.79612499999999942</v>
          </cell>
          <cell r="Q333">
            <v>1.7446444815513207E-2</v>
          </cell>
          <cell r="R333">
            <v>8317.9956647832169</v>
          </cell>
          <cell r="S333">
            <v>0.77549999999999941</v>
          </cell>
          <cell r="T333">
            <v>1.6994464379878151E-2</v>
          </cell>
          <cell r="U333">
            <v>8367.0661908680195</v>
          </cell>
          <cell r="V333">
            <v>0.7631249999999995</v>
          </cell>
          <cell r="W333">
            <v>1.6723276118497117E-2</v>
          </cell>
          <cell r="X333">
            <v>8379.7105266310573</v>
          </cell>
          <cell r="Y333">
            <v>0.90709999999999991</v>
          </cell>
          <cell r="Z333">
            <v>1.9878373486766576E-2</v>
          </cell>
          <cell r="AA333">
            <v>8044.8562755409012</v>
          </cell>
          <cell r="AB333">
            <v>0.892625</v>
          </cell>
          <cell r="AC333">
            <v>1.9561165399211791E-2</v>
          </cell>
          <cell r="AD333">
            <v>8058.9869771046506</v>
          </cell>
          <cell r="AE333">
            <v>0.86949999999999994</v>
          </cell>
          <cell r="AF333">
            <v>1.9054399456227028E-2</v>
          </cell>
          <cell r="AG333">
            <v>8115.8566320203663</v>
          </cell>
          <cell r="AH333">
            <v>0.74835749999999945</v>
          </cell>
          <cell r="AI333">
            <v>1.6399658126582416E-2</v>
          </cell>
          <cell r="AJ333">
            <v>8417.7103041212686</v>
          </cell>
          <cell r="AK333">
            <v>0.73641562499999946</v>
          </cell>
          <cell r="AL333">
            <v>1.6137961454349717E-2</v>
          </cell>
          <cell r="AM333">
            <v>8429.9800187571072</v>
          </cell>
          <cell r="AN333">
            <v>0.71733749999999952</v>
          </cell>
          <cell r="AO333">
            <v>1.5719879551387289E-2</v>
          </cell>
          <cell r="AP333">
            <v>8475.9465303966917</v>
          </cell>
          <cell r="AQ333">
            <v>0.83906749999999997</v>
          </cell>
          <cell r="AR333">
            <v>1.8387495475259082E-2</v>
          </cell>
          <cell r="AS333">
            <v>8173.7598503159761</v>
          </cell>
          <cell r="AT333">
            <v>0.6922306874999995</v>
          </cell>
          <cell r="AU333">
            <v>1.5169683767088734E-2</v>
          </cell>
          <cell r="AV333">
            <v>8523.362059435749</v>
          </cell>
        </row>
        <row r="334">
          <cell r="B334">
            <v>70</v>
          </cell>
          <cell r="C334">
            <v>2.3960735724640973E-2</v>
          </cell>
          <cell r="D334">
            <v>0.828431372549019</v>
          </cell>
          <cell r="E334">
            <v>1.9849825183648633E-2</v>
          </cell>
          <cell r="F334">
            <v>8114.9374386720456</v>
          </cell>
          <cell r="G334">
            <v>0.96499999999999997</v>
          </cell>
          <cell r="H334">
            <v>2.3122109974278538E-2</v>
          </cell>
          <cell r="I334">
            <v>7755.1763391845761</v>
          </cell>
          <cell r="J334">
            <v>0.95</v>
          </cell>
          <cell r="K334">
            <v>2.2762698938408921E-2</v>
          </cell>
          <cell r="L334">
            <v>7818.7682869795153</v>
          </cell>
          <cell r="M334">
            <v>0.92500000000000004</v>
          </cell>
          <cell r="N334">
            <v>2.2163680545292899E-2</v>
          </cell>
          <cell r="O334">
            <v>7835.6376283516684</v>
          </cell>
          <cell r="P334">
            <v>0.79943627450980326</v>
          </cell>
          <cell r="Q334">
            <v>1.915508130222093E-2</v>
          </cell>
          <cell r="R334">
            <v>8172.876212441899</v>
          </cell>
          <cell r="S334">
            <v>0.78700980392156805</v>
          </cell>
          <cell r="T334">
            <v>1.8857333924466202E-2</v>
          </cell>
          <cell r="U334">
            <v>8224.87238252323</v>
          </cell>
          <cell r="V334">
            <v>0.76629901960784264</v>
          </cell>
          <cell r="W334">
            <v>1.8361088294874987E-2</v>
          </cell>
          <cell r="X334">
            <v>8239.5743137011286</v>
          </cell>
          <cell r="Y334">
            <v>0.91674999999999995</v>
          </cell>
          <cell r="Z334">
            <v>2.1966004475564609E-2</v>
          </cell>
          <cell r="AA334">
            <v>7884.9376178483408</v>
          </cell>
          <cell r="AB334">
            <v>0.892625</v>
          </cell>
          <cell r="AC334">
            <v>2.1387951726207648E-2</v>
          </cell>
          <cell r="AD334">
            <v>7901.3437998954123</v>
          </cell>
          <cell r="AE334">
            <v>0.87875000000000003</v>
          </cell>
          <cell r="AF334">
            <v>2.1055496518028256E-2</v>
          </cell>
          <cell r="AG334">
            <v>7961.2138578243812</v>
          </cell>
          <cell r="AH334">
            <v>0.75946446078431307</v>
          </cell>
          <cell r="AI334">
            <v>1.8197327237109883E-2</v>
          </cell>
          <cell r="AJ334">
            <v>8279.6627329250696</v>
          </cell>
          <cell r="AK334">
            <v>0.73947855392156803</v>
          </cell>
          <cell r="AL334">
            <v>1.771845020455436E-2</v>
          </cell>
          <cell r="AM334">
            <v>8293.9373261534656</v>
          </cell>
          <cell r="AN334">
            <v>0.72798406862745046</v>
          </cell>
          <cell r="AO334">
            <v>1.7443033880131239E-2</v>
          </cell>
          <cell r="AP334">
            <v>8342.7056718548556</v>
          </cell>
          <cell r="AQ334">
            <v>0.84799374999999999</v>
          </cell>
          <cell r="AR334">
            <v>2.0318554139897266E-2</v>
          </cell>
          <cell r="AS334">
            <v>8023.4648780524367</v>
          </cell>
          <cell r="AT334">
            <v>0.70250462622548959</v>
          </cell>
          <cell r="AU334">
            <v>1.6832527694326641E-2</v>
          </cell>
          <cell r="AV334">
            <v>8394.0653523617075</v>
          </cell>
        </row>
        <row r="335">
          <cell r="B335">
            <v>71</v>
          </cell>
          <cell r="C335">
            <v>2.6298261974139182E-2</v>
          </cell>
          <cell r="D335">
            <v>0.83186274509803859</v>
          </cell>
          <cell r="E335">
            <v>2.1876544397114783E-2</v>
          </cell>
          <cell r="F335">
            <v>7953.8573491381603</v>
          </cell>
          <cell r="G335">
            <v>0.96499999999999997</v>
          </cell>
          <cell r="H335">
            <v>2.537782280504431E-2</v>
          </cell>
          <cell r="I335">
            <v>7575.8602990000272</v>
          </cell>
          <cell r="J335">
            <v>0.95</v>
          </cell>
          <cell r="K335">
            <v>2.4983348875432222E-2</v>
          </cell>
          <cell r="L335">
            <v>7640.7920183938213</v>
          </cell>
          <cell r="M335">
            <v>0.92500000000000004</v>
          </cell>
          <cell r="N335">
            <v>2.4325892326078746E-2</v>
          </cell>
          <cell r="O335">
            <v>7661.971059088205</v>
          </cell>
          <cell r="P335">
            <v>0.80274754901960721</v>
          </cell>
          <cell r="Q335">
            <v>2.1110865343215764E-2</v>
          </cell>
          <cell r="R335">
            <v>8016.324104119587</v>
          </cell>
          <cell r="S335">
            <v>0.7902696078431366</v>
          </cell>
          <cell r="T335">
            <v>2.0782717177259043E-2</v>
          </cell>
          <cell r="U335">
            <v>8069.7732175198698</v>
          </cell>
          <cell r="V335">
            <v>0.76947303921568577</v>
          </cell>
          <cell r="W335">
            <v>2.0235803567331179E-2</v>
          </cell>
          <cell r="X335">
            <v>8088.2867622150779</v>
          </cell>
          <cell r="Y335">
            <v>0.91674999999999995</v>
          </cell>
          <cell r="Z335">
            <v>2.4108931664792093E-2</v>
          </cell>
          <cell r="AA335">
            <v>7711.7370428451359</v>
          </cell>
          <cell r="AB335">
            <v>0.892625</v>
          </cell>
          <cell r="AC335">
            <v>2.3474486094665986E-2</v>
          </cell>
          <cell r="AD335">
            <v>7732.3502401310789</v>
          </cell>
          <cell r="AE335">
            <v>0.87875000000000003</v>
          </cell>
          <cell r="AF335">
            <v>2.3109597709774807E-2</v>
          </cell>
          <cell r="AG335">
            <v>7793.5865471616817</v>
          </cell>
          <cell r="AH335">
            <v>0.76261017156862676</v>
          </cell>
          <cell r="AI335">
            <v>2.0055322076054975E-2</v>
          </cell>
          <cell r="AJ335">
            <v>8128.9950007611287</v>
          </cell>
          <cell r="AK335">
            <v>0.7425414828431367</v>
          </cell>
          <cell r="AL335">
            <v>1.9527550442474582E-2</v>
          </cell>
          <cell r="AM335">
            <v>8146.9816106403214</v>
          </cell>
          <cell r="AN335">
            <v>0.73099938725490143</v>
          </cell>
          <cell r="AO335">
            <v>1.9224013388964616E-2</v>
          </cell>
          <cell r="AP335">
            <v>8197.1835741687282</v>
          </cell>
          <cell r="AQ335">
            <v>0.84799374999999999</v>
          </cell>
          <cell r="AR335">
            <v>2.2300761789932688E-2</v>
          </cell>
          <cell r="AS335">
            <v>7860.4396725381639</v>
          </cell>
          <cell r="AT335">
            <v>0.70541440870097982</v>
          </cell>
          <cell r="AU335">
            <v>1.8551172920350852E-2</v>
          </cell>
          <cell r="AV335">
            <v>8252.7720148500921</v>
          </cell>
        </row>
        <row r="336">
          <cell r="B336">
            <v>72</v>
          </cell>
          <cell r="C336">
            <v>2.8986523195993447E-2</v>
          </cell>
          <cell r="D336">
            <v>0.83529411764705819</v>
          </cell>
          <cell r="E336">
            <v>2.4212272316653332E-2</v>
          </cell>
          <cell r="F336">
            <v>7779.8544357114224</v>
          </cell>
          <cell r="G336">
            <v>0.96499999999999997</v>
          </cell>
          <cell r="H336">
            <v>2.7971994884133676E-2</v>
          </cell>
          <cell r="I336">
            <v>7383.6014587362342</v>
          </cell>
          <cell r="J336">
            <v>0.95</v>
          </cell>
          <cell r="K336">
            <v>2.7537197036193773E-2</v>
          </cell>
          <cell r="L336">
            <v>7449.8994457136705</v>
          </cell>
          <cell r="M336">
            <v>0.92500000000000004</v>
          </cell>
          <cell r="N336">
            <v>2.6812533956293939E-2</v>
          </cell>
          <cell r="O336">
            <v>7475.5867760992942</v>
          </cell>
          <cell r="P336">
            <v>0.80605882352941116</v>
          </cell>
          <cell r="Q336">
            <v>2.3364842785570467E-2</v>
          </cell>
          <cell r="R336">
            <v>7847.0925654099437</v>
          </cell>
          <cell r="S336">
            <v>0.79352941176470526</v>
          </cell>
          <cell r="T336">
            <v>2.3001658700820663E-2</v>
          </cell>
          <cell r="U336">
            <v>7902.0614030555353</v>
          </cell>
          <cell r="V336">
            <v>0.77264705882352891</v>
          </cell>
          <cell r="W336">
            <v>2.2396351892904336E-2</v>
          </cell>
          <cell r="X336">
            <v>7924.6137800986489</v>
          </cell>
          <cell r="Y336">
            <v>0.91674999999999995</v>
          </cell>
          <cell r="Z336">
            <v>2.657339513992699E-2</v>
          </cell>
          <cell r="AA336">
            <v>7525.8153014623367</v>
          </cell>
          <cell r="AB336">
            <v>0.892625</v>
          </cell>
          <cell r="AC336">
            <v>2.5874095267823652E-2</v>
          </cell>
          <cell r="AD336">
            <v>7550.8372919400344</v>
          </cell>
          <cell r="AE336">
            <v>0.87875000000000003</v>
          </cell>
          <cell r="AF336">
            <v>2.5471907258479243E-2</v>
          </cell>
          <cell r="AG336">
            <v>7613.4798973404622</v>
          </cell>
          <cell r="AH336">
            <v>0.76575588235294056</v>
          </cell>
          <cell r="AI336">
            <v>2.219660064629194E-2</v>
          </cell>
          <cell r="AJ336">
            <v>7965.9653878662239</v>
          </cell>
          <cell r="AK336">
            <v>0.74560441176470538</v>
          </cell>
          <cell r="AL336">
            <v>2.1612479576652681E-2</v>
          </cell>
          <cell r="AM336">
            <v>7987.8910162846296</v>
          </cell>
          <cell r="AN336">
            <v>0.7340147058823524</v>
          </cell>
          <cell r="AO336">
            <v>2.1276534298259115E-2</v>
          </cell>
          <cell r="AP336">
            <v>8039.600807387108</v>
          </cell>
          <cell r="AQ336">
            <v>0.84799374999999999</v>
          </cell>
          <cell r="AR336">
            <v>2.4580390504432469E-2</v>
          </cell>
          <cell r="AS336">
            <v>7685.1458798367539</v>
          </cell>
          <cell r="AT336">
            <v>0.70832419117647005</v>
          </cell>
          <cell r="AU336">
            <v>2.0531855597820045E-2</v>
          </cell>
          <cell r="AV336">
            <v>8099.6734141303759</v>
          </cell>
        </row>
        <row r="337">
          <cell r="B337">
            <v>73</v>
          </cell>
          <cell r="C337">
            <v>3.2078526218183953E-2</v>
          </cell>
          <cell r="D337">
            <v>0.83872549019607778</v>
          </cell>
          <cell r="E337">
            <v>2.6905077627114068E-2</v>
          </cell>
          <cell r="F337">
            <v>7591.4864815300543</v>
          </cell>
          <cell r="G337">
            <v>0.96499999999999997</v>
          </cell>
          <cell r="H337">
            <v>3.0955777800547514E-2</v>
          </cell>
          <cell r="I337">
            <v>7177.0673965059823</v>
          </cell>
          <cell r="J337">
            <v>0.95</v>
          </cell>
          <cell r="K337">
            <v>3.0474599907274753E-2</v>
          </cell>
          <cell r="L337">
            <v>7244.750096777223</v>
          </cell>
          <cell r="M337">
            <v>0.92500000000000004</v>
          </cell>
          <cell r="N337">
            <v>2.9672636751820157E-2</v>
          </cell>
          <cell r="O337">
            <v>7275.14735182191</v>
          </cell>
          <cell r="P337">
            <v>0.809370098039215</v>
          </cell>
          <cell r="Q337">
            <v>2.5963399910165073E-2</v>
          </cell>
          <cell r="R337">
            <v>7663.7464812953212</v>
          </cell>
          <cell r="S337">
            <v>0.79678921568627381</v>
          </cell>
          <cell r="T337">
            <v>2.5559823745758364E-2</v>
          </cell>
          <cell r="U337">
            <v>7720.300883629523</v>
          </cell>
          <cell r="V337">
            <v>0.77582107843137194</v>
          </cell>
          <cell r="W337">
            <v>2.4887196805080513E-2</v>
          </cell>
          <cell r="X337">
            <v>7747.1313412642003</v>
          </cell>
          <cell r="Y337">
            <v>0.91674999999999995</v>
          </cell>
          <cell r="Z337">
            <v>2.9407988910520138E-2</v>
          </cell>
          <cell r="AA337">
            <v>7325.8288377064691</v>
          </cell>
          <cell r="AB337">
            <v>0.892625</v>
          </cell>
          <cell r="AC337">
            <v>2.8634094465506452E-2</v>
          </cell>
          <cell r="AD337">
            <v>7355.4662084965421</v>
          </cell>
          <cell r="AE337">
            <v>0.87875000000000003</v>
          </cell>
          <cell r="AF337">
            <v>2.8189004914229151E-2</v>
          </cell>
          <cell r="AG337">
            <v>7419.5500434811102</v>
          </cell>
          <cell r="AH337">
            <v>0.76890159313725426</v>
          </cell>
          <cell r="AI337">
            <v>2.4665229914656823E-2</v>
          </cell>
          <cell r="AJ337">
            <v>7789.1480353895731</v>
          </cell>
          <cell r="AK337">
            <v>0.74866734068627394</v>
          </cell>
          <cell r="AL337">
            <v>2.4016144916902696E-2</v>
          </cell>
          <cell r="AM337">
            <v>7815.2528848346501</v>
          </cell>
          <cell r="AN337">
            <v>0.73703002450980326</v>
          </cell>
          <cell r="AO337">
            <v>2.3642836964826486E-2</v>
          </cell>
          <cell r="AP337">
            <v>7868.5459650644243</v>
          </cell>
          <cell r="AQ337">
            <v>0.84799374999999999</v>
          </cell>
          <cell r="AR337">
            <v>2.7202389742231128E-2</v>
          </cell>
          <cell r="AS337">
            <v>7496.2419930268361</v>
          </cell>
          <cell r="AT337">
            <v>0.71123397365196017</v>
          </cell>
          <cell r="AU337">
            <v>2.2815337671057558E-2</v>
          </cell>
          <cell r="AV337">
            <v>7933.3720892019492</v>
          </cell>
        </row>
        <row r="338">
          <cell r="B338">
            <v>74</v>
          </cell>
          <cell r="C338">
            <v>3.5753994253140367E-2</v>
          </cell>
          <cell r="D338">
            <v>0.84215686274509738</v>
          </cell>
          <cell r="E338">
            <v>3.0110471630830932E-2</v>
          </cell>
          <cell r="F338">
            <v>7387.2369484393012</v>
          </cell>
          <cell r="G338">
            <v>0.96499999999999997</v>
          </cell>
          <cell r="H338">
            <v>3.4502604454280453E-2</v>
          </cell>
          <cell r="I338">
            <v>6954.8956929201895</v>
          </cell>
          <cell r="J338">
            <v>0.95</v>
          </cell>
          <cell r="K338">
            <v>3.3966294540483347E-2</v>
          </cell>
          <cell r="L338">
            <v>7023.9692361497473</v>
          </cell>
          <cell r="M338">
            <v>0.92500000000000004</v>
          </cell>
          <cell r="N338">
            <v>3.3072444684154843E-2</v>
          </cell>
          <cell r="O338">
            <v>7059.2745471353319</v>
          </cell>
          <cell r="P338">
            <v>0.81268137254901895</v>
          </cell>
          <cell r="Q338">
            <v>2.9056605123751848E-2</v>
          </cell>
          <cell r="R338">
            <v>7464.7695665913307</v>
          </cell>
          <cell r="S338">
            <v>0.80004901960784247</v>
          </cell>
          <cell r="T338">
            <v>2.8604948049289383E-2</v>
          </cell>
          <cell r="U338">
            <v>7522.9713537797297</v>
          </cell>
          <cell r="V338">
            <v>0.77899509803921507</v>
          </cell>
          <cell r="W338">
            <v>2.7852186258518614E-2</v>
          </cell>
          <cell r="X338">
            <v>7554.3269588993508</v>
          </cell>
          <cell r="Y338">
            <v>0.91674999999999995</v>
          </cell>
          <cell r="Z338">
            <v>3.2777474231566427E-2</v>
          </cell>
          <cell r="AA338">
            <v>7110.3909444868286</v>
          </cell>
          <cell r="AB338">
            <v>0.892625</v>
          </cell>
          <cell r="AC338">
            <v>3.1914909120209417E-2</v>
          </cell>
          <cell r="AD338">
            <v>7144.8490942446115</v>
          </cell>
          <cell r="AE338">
            <v>0.87875000000000003</v>
          </cell>
          <cell r="AF338">
            <v>3.1418822449947099E-2</v>
          </cell>
          <cell r="AG338">
            <v>7210.400310844052</v>
          </cell>
          <cell r="AH338">
            <v>0.77204730392156795</v>
          </cell>
          <cell r="AI338">
            <v>2.7603774867564254E-2</v>
          </cell>
          <cell r="AJ338">
            <v>7597.0269082573923</v>
          </cell>
          <cell r="AK338">
            <v>0.75173026960784262</v>
          </cell>
          <cell r="AL338">
            <v>2.6877359739470464E-2</v>
          </cell>
          <cell r="AM338">
            <v>7627.5606389902186</v>
          </cell>
          <cell r="AN338">
            <v>0.74004534313725434</v>
          </cell>
          <cell r="AO338">
            <v>2.6459576945592683E-2</v>
          </cell>
          <cell r="AP338">
            <v>7682.5112156621626</v>
          </cell>
          <cell r="AQ338">
            <v>0.84799374999999999</v>
          </cell>
          <cell r="AR338">
            <v>3.0319163664198949E-2</v>
          </cell>
          <cell r="AS338">
            <v>7292.3262967304408</v>
          </cell>
          <cell r="AT338">
            <v>0.7141437561274504</v>
          </cell>
          <cell r="AU338">
            <v>2.5533491752496938E-2</v>
          </cell>
          <cell r="AV338">
            <v>7752.3695261166631</v>
          </cell>
        </row>
        <row r="339">
          <cell r="B339">
            <v>75</v>
          </cell>
          <cell r="C339">
            <v>3.9977491656265594E-2</v>
          </cell>
          <cell r="D339">
            <v>0.84558823529411697</v>
          </cell>
          <cell r="E339">
            <v>3.3804496621106912E-2</v>
          </cell>
          <cell r="F339">
            <v>7164.8037598730934</v>
          </cell>
          <cell r="G339">
            <v>0.96499999999999997</v>
          </cell>
          <cell r="H339">
            <v>3.8578279448296296E-2</v>
          </cell>
          <cell r="I339">
            <v>6714.9336778065854</v>
          </cell>
          <cell r="J339">
            <v>0.95</v>
          </cell>
          <cell r="K339">
            <v>3.7978617073452313E-2</v>
          </cell>
          <cell r="L339">
            <v>6785.3910282313909</v>
          </cell>
          <cell r="M339">
            <v>0.92500000000000004</v>
          </cell>
          <cell r="N339">
            <v>3.6979179782045679E-2</v>
          </cell>
          <cell r="O339">
            <v>6825.8070801649365</v>
          </cell>
          <cell r="P339">
            <v>0.81599264705882291</v>
          </cell>
          <cell r="Q339">
            <v>3.262133923936817E-2</v>
          </cell>
          <cell r="R339">
            <v>7247.8687049550863</v>
          </cell>
          <cell r="S339">
            <v>0.80330882352941113</v>
          </cell>
          <cell r="T339">
            <v>3.2114271790051566E-2</v>
          </cell>
          <cell r="U339">
            <v>7307.7771490285686</v>
          </cell>
          <cell r="V339">
            <v>0.78216911764705821</v>
          </cell>
          <cell r="W339">
            <v>3.1269159374523889E-2</v>
          </cell>
          <cell r="X339">
            <v>7343.9224373823381</v>
          </cell>
          <cell r="Y339">
            <v>0.91674999999999995</v>
          </cell>
          <cell r="Z339">
            <v>3.6649365475881483E-2</v>
          </cell>
          <cell r="AA339">
            <v>6877.3302885275489</v>
          </cell>
          <cell r="AB339">
            <v>0.892625</v>
          </cell>
          <cell r="AC339">
            <v>3.5684908489674073E-2</v>
          </cell>
          <cell r="AD339">
            <v>6916.8218847241842</v>
          </cell>
          <cell r="AE339">
            <v>0.87875000000000003</v>
          </cell>
          <cell r="AF339">
            <v>3.5130220792943395E-2</v>
          </cell>
          <cell r="AG339">
            <v>6983.8580236845992</v>
          </cell>
          <cell r="AH339">
            <v>0.77519301470588176</v>
          </cell>
          <cell r="AI339">
            <v>3.0990272277399759E-2</v>
          </cell>
          <cell r="AJ339">
            <v>7387.3202878190277</v>
          </cell>
          <cell r="AK339">
            <v>0.75479319852941118</v>
          </cell>
          <cell r="AL339">
            <v>3.0174738796415555E-2</v>
          </cell>
          <cell r="AM339">
            <v>7422.5519477614534</v>
          </cell>
          <cell r="AN339">
            <v>0.74306066176470531</v>
          </cell>
          <cell r="AO339">
            <v>2.9705701405797699E-2</v>
          </cell>
          <cell r="AP339">
            <v>7479.2352190159709</v>
          </cell>
          <cell r="AQ339">
            <v>0.84799374999999999</v>
          </cell>
          <cell r="AR339">
            <v>3.3900663065190371E-2</v>
          </cell>
          <cell r="AS339">
            <v>7071.2290622471291</v>
          </cell>
          <cell r="AT339">
            <v>0.71705353860294063</v>
          </cell>
          <cell r="AU339">
            <v>2.8666001856594778E-2</v>
          </cell>
          <cell r="AV339">
            <v>7554.4244627592543</v>
          </cell>
        </row>
        <row r="340">
          <cell r="B340">
            <v>76</v>
          </cell>
          <cell r="C340">
            <v>4.4809583407270183E-2</v>
          </cell>
          <cell r="D340">
            <v>0.84901960784313657</v>
          </cell>
          <cell r="E340">
            <v>3.804421493205485E-2</v>
          </cell>
          <cell r="F340">
            <v>6922.6011753815692</v>
          </cell>
          <cell r="G340">
            <v>0.96499999999999997</v>
          </cell>
          <cell r="H340">
            <v>4.3241247988015728E-2</v>
          </cell>
          <cell r="I340">
            <v>6455.8830899073873</v>
          </cell>
          <cell r="J340">
            <v>0.95</v>
          </cell>
          <cell r="K340">
            <v>4.2569104236906671E-2</v>
          </cell>
          <cell r="L340">
            <v>6527.6912606765518</v>
          </cell>
          <cell r="M340">
            <v>0.92500000000000004</v>
          </cell>
          <cell r="N340">
            <v>4.1448864651724919E-2</v>
          </cell>
          <cell r="O340">
            <v>6573.3943329899566</v>
          </cell>
          <cell r="P340">
            <v>0.81930392156862675</v>
          </cell>
          <cell r="Q340">
            <v>3.6712667409432929E-2</v>
          </cell>
          <cell r="R340">
            <v>7011.4335211683465</v>
          </cell>
          <cell r="S340">
            <v>0.80656862745097968</v>
          </cell>
          <cell r="T340">
            <v>3.6142004185452103E-2</v>
          </cell>
          <cell r="U340">
            <v>7073.0932074835373</v>
          </cell>
          <cell r="V340">
            <v>0.78534313725490135</v>
          </cell>
          <cell r="W340">
            <v>3.5190898812150734E-2</v>
          </cell>
          <cell r="X340">
            <v>7114.2841562536878</v>
          </cell>
          <cell r="Y340">
            <v>0.91674999999999995</v>
          </cell>
          <cell r="Z340">
            <v>4.1079185588614939E-2</v>
          </cell>
          <cell r="AA340">
            <v>6625.2804972849535</v>
          </cell>
          <cell r="AB340">
            <v>0.892625</v>
          </cell>
          <cell r="AC340">
            <v>3.9998154388914547E-2</v>
          </cell>
          <cell r="AD340">
            <v>6669.9957287284269</v>
          </cell>
          <cell r="AE340">
            <v>0.87875000000000003</v>
          </cell>
          <cell r="AF340">
            <v>3.9376421419138677E-2</v>
          </cell>
          <cell r="AG340">
            <v>6738.5135493259904</v>
          </cell>
          <cell r="AH340">
            <v>0.77833872549019534</v>
          </cell>
          <cell r="AI340">
            <v>3.487703403896128E-2</v>
          </cell>
          <cell r="AJ340">
            <v>7158.3852206991569</v>
          </cell>
          <cell r="AK340">
            <v>0.75785612745097974</v>
          </cell>
          <cell r="AL340">
            <v>3.3959217353725459E-2</v>
          </cell>
          <cell r="AM340">
            <v>7198.5783815349259</v>
          </cell>
          <cell r="AN340">
            <v>0.74607598039215628</v>
          </cell>
          <cell r="AO340">
            <v>3.3431353871543203E-2</v>
          </cell>
          <cell r="AP340">
            <v>7257.0592908561566</v>
          </cell>
          <cell r="AQ340">
            <v>0.84799374999999999</v>
          </cell>
          <cell r="AR340">
            <v>3.799824666946882E-2</v>
          </cell>
          <cell r="AS340">
            <v>6831.5097083511073</v>
          </cell>
          <cell r="AT340">
            <v>0.71996332107843075</v>
          </cell>
          <cell r="AU340">
            <v>3.2261256486039183E-2</v>
          </cell>
          <cell r="AV340">
            <v>7337.8693170842926</v>
          </cell>
        </row>
        <row r="341">
          <cell r="B341">
            <v>77</v>
          </cell>
          <cell r="C341">
            <v>5.0370302047767795E-2</v>
          </cell>
          <cell r="D341">
            <v>0.85245098039215617</v>
          </cell>
          <cell r="E341">
            <v>4.2938213363268689E-2</v>
          </cell>
          <cell r="F341">
            <v>6659.2362483764573</v>
          </cell>
          <cell r="G341">
            <v>0.96499999999999997</v>
          </cell>
          <cell r="H341">
            <v>4.8607341476095918E-2</v>
          </cell>
          <cell r="I341">
            <v>6176.7226482350643</v>
          </cell>
          <cell r="J341">
            <v>0.95</v>
          </cell>
          <cell r="K341">
            <v>4.78517869453794E-2</v>
          </cell>
          <cell r="L341">
            <v>6249.8132909744672</v>
          </cell>
          <cell r="M341">
            <v>0.92500000000000004</v>
          </cell>
          <cell r="N341">
            <v>4.6592529394185213E-2</v>
          </cell>
          <cell r="O341">
            <v>6300.9346009794399</v>
          </cell>
          <cell r="P341">
            <v>0.8226151960784307</v>
          </cell>
          <cell r="Q341">
            <v>4.1435375895554287E-2</v>
          </cell>
          <cell r="R341">
            <v>6754.0250942423436</v>
          </cell>
          <cell r="S341">
            <v>0.80982843137254834</v>
          </cell>
          <cell r="T341">
            <v>4.0791302695105253E-2</v>
          </cell>
          <cell r="U341">
            <v>6817.4574431745741</v>
          </cell>
          <cell r="V341">
            <v>0.78851715686274448</v>
          </cell>
          <cell r="W341">
            <v>3.9717847361023538E-2</v>
          </cell>
          <cell r="X341">
            <v>6863.9261023900772</v>
          </cell>
          <cell r="Y341">
            <v>0.91674999999999995</v>
          </cell>
          <cell r="Z341">
            <v>4.6176974402291127E-2</v>
          </cell>
          <cell r="AA341">
            <v>6353.1193701603543</v>
          </cell>
          <cell r="AB341">
            <v>0.892625</v>
          </cell>
          <cell r="AC341">
            <v>4.4961790865388727E-2</v>
          </cell>
          <cell r="AD341">
            <v>6403.2082097973471</v>
          </cell>
          <cell r="AE341">
            <v>0.87875000000000003</v>
          </cell>
          <cell r="AF341">
            <v>4.4262902924475954E-2</v>
          </cell>
          <cell r="AG341">
            <v>6473.1750000691545</v>
          </cell>
          <cell r="AH341">
            <v>0.78148443627450914</v>
          </cell>
          <cell r="AI341">
            <v>3.9363607100776569E-2</v>
          </cell>
          <cell r="AJ341">
            <v>6908.7219756928353</v>
          </cell>
          <cell r="AK341">
            <v>0.76091905637254842</v>
          </cell>
          <cell r="AL341">
            <v>3.8327722703387711E-2</v>
          </cell>
          <cell r="AM341">
            <v>6954.1202936385525</v>
          </cell>
          <cell r="AN341">
            <v>0.74909129901960725</v>
          </cell>
          <cell r="AO341">
            <v>3.7731954992972362E-2</v>
          </cell>
          <cell r="AP341">
            <v>7014.4459736367744</v>
          </cell>
          <cell r="AQ341">
            <v>0.84799374999999999</v>
          </cell>
          <cell r="AR341">
            <v>4.2713701322119289E-2</v>
          </cell>
          <cell r="AS341">
            <v>6571.9243173283112</v>
          </cell>
          <cell r="AT341">
            <v>0.72287310355392098</v>
          </cell>
          <cell r="AU341">
            <v>3.6411336568218329E-2</v>
          </cell>
          <cell r="AV341">
            <v>7101.1404329847992</v>
          </cell>
        </row>
        <row r="342">
          <cell r="B342">
            <v>78</v>
          </cell>
          <cell r="C342">
            <v>5.6556409087085632E-2</v>
          </cell>
          <cell r="D342">
            <v>0.85588235294117576</v>
          </cell>
          <cell r="E342">
            <v>4.8405632483358545E-2</v>
          </cell>
          <cell r="F342">
            <v>6373.3005415072566</v>
          </cell>
          <cell r="G342">
            <v>0.96499999999999997</v>
          </cell>
          <cell r="H342">
            <v>5.4576934769037633E-2</v>
          </cell>
          <cell r="I342">
            <v>5876.4885812691673</v>
          </cell>
          <cell r="J342">
            <v>0.95</v>
          </cell>
          <cell r="K342">
            <v>5.3728588632731347E-2</v>
          </cell>
          <cell r="L342">
            <v>5950.7485569263563</v>
          </cell>
          <cell r="M342">
            <v>0.92500000000000004</v>
          </cell>
          <cell r="N342">
            <v>5.2314678405554212E-2</v>
          </cell>
          <cell r="O342">
            <v>6007.3581203724661</v>
          </cell>
          <cell r="P342">
            <v>0.82592647058823454</v>
          </cell>
          <cell r="Q342">
            <v>4.671143534644099E-2</v>
          </cell>
          <cell r="R342">
            <v>6474.1695256544062</v>
          </cell>
          <cell r="S342">
            <v>0.81308823529411689</v>
          </cell>
          <cell r="T342">
            <v>4.5985350859190616E-2</v>
          </cell>
          <cell r="U342">
            <v>6539.3644729990419</v>
          </cell>
          <cell r="V342">
            <v>0.79169117647058762</v>
          </cell>
          <cell r="W342">
            <v>4.4775210047106655E-2</v>
          </cell>
          <cell r="X342">
            <v>6591.305733158003</v>
          </cell>
          <cell r="Y342">
            <v>0.91674999999999995</v>
          </cell>
          <cell r="Z342">
            <v>5.184808803058575E-2</v>
          </cell>
          <cell r="AA342">
            <v>6059.7515396297604</v>
          </cell>
          <cell r="AB342">
            <v>0.892625</v>
          </cell>
          <cell r="AC342">
            <v>5.0483664661359812E-2</v>
          </cell>
          <cell r="AD342">
            <v>6115.3085014008984</v>
          </cell>
          <cell r="AE342">
            <v>0.87875000000000003</v>
          </cell>
          <cell r="AF342">
            <v>4.9698944485276501E-2</v>
          </cell>
          <cell r="AG342">
            <v>6186.6534834279482</v>
          </cell>
          <cell r="AH342">
            <v>0.78463014705882272</v>
          </cell>
          <cell r="AI342">
            <v>4.4375863579118935E-2</v>
          </cell>
          <cell r="AJ342">
            <v>6636.7697582731616</v>
          </cell>
          <cell r="AK342">
            <v>0.76398198529411698</v>
          </cell>
          <cell r="AL342">
            <v>4.3208077695457918E-2</v>
          </cell>
          <cell r="AM342">
            <v>6687.5846993779733</v>
          </cell>
          <cell r="AN342">
            <v>0.75210661764705811</v>
          </cell>
          <cell r="AO342">
            <v>4.2536449544751317E-2</v>
          </cell>
          <cell r="AP342">
            <v>6749.7772138588753</v>
          </cell>
          <cell r="AQ342">
            <v>0.84799374999999999</v>
          </cell>
          <cell r="AR342">
            <v>4.7959481428291824E-2</v>
          </cell>
          <cell r="AS342">
            <v>6291.2131049263771</v>
          </cell>
          <cell r="AT342">
            <v>0.7257828860294111</v>
          </cell>
          <cell r="AU342">
            <v>4.1047673810685019E-2</v>
          </cell>
          <cell r="AV342">
            <v>6842.5784186612054</v>
          </cell>
        </row>
        <row r="343">
          <cell r="B343">
            <v>79</v>
          </cell>
          <cell r="C343">
            <v>6.3404129627255987E-2</v>
          </cell>
          <cell r="D343">
            <v>0.85931372549019536</v>
          </cell>
          <cell r="E343">
            <v>5.4484038841460615E-2</v>
          </cell>
          <cell r="F343">
            <v>6064.7968977890669</v>
          </cell>
          <cell r="G343">
            <v>0.96499999999999997</v>
          </cell>
          <cell r="H343">
            <v>6.1184985090302027E-2</v>
          </cell>
          <cell r="I343">
            <v>5555.7678472982452</v>
          </cell>
          <cell r="J343">
            <v>0.95</v>
          </cell>
          <cell r="K343">
            <v>6.0233923145893181E-2</v>
          </cell>
          <cell r="L343">
            <v>5631.0232356544402</v>
          </cell>
          <cell r="M343">
            <v>0.92500000000000004</v>
          </cell>
          <cell r="N343">
            <v>5.8648819905211792E-2</v>
          </cell>
          <cell r="O343">
            <v>5693.0851122381855</v>
          </cell>
          <cell r="P343">
            <v>0.82923774509803849</v>
          </cell>
          <cell r="Q343">
            <v>5.2577097482009491E-2</v>
          </cell>
          <cell r="R343">
            <v>6171.7517744349025</v>
          </cell>
          <cell r="S343">
            <v>0.81634803921568555</v>
          </cell>
          <cell r="T343">
            <v>5.1759836899387582E-2</v>
          </cell>
          <cell r="U343">
            <v>6238.6495033120545</v>
          </cell>
          <cell r="V343">
            <v>0.79486519607843076</v>
          </cell>
          <cell r="W343">
            <v>5.0397735928351069E-2</v>
          </cell>
          <cell r="X343">
            <v>6296.1786344711554</v>
          </cell>
          <cell r="Y343">
            <v>0.91674999999999995</v>
          </cell>
          <cell r="Z343">
            <v>5.8125735835786924E-2</v>
          </cell>
          <cell r="AA343">
            <v>5745.5650083595592</v>
          </cell>
          <cell r="AB343">
            <v>0.892625</v>
          </cell>
          <cell r="AC343">
            <v>5.6596111208529372E-2</v>
          </cell>
          <cell r="AD343">
            <v>5806.5853177154131</v>
          </cell>
          <cell r="AE343">
            <v>0.87875000000000003</v>
          </cell>
          <cell r="AF343">
            <v>5.5716378909951202E-2</v>
          </cell>
          <cell r="AG343">
            <v>5879.1833354054206</v>
          </cell>
          <cell r="AH343">
            <v>0.78777585784313653</v>
          </cell>
          <cell r="AI343">
            <v>4.9948242607909012E-2</v>
          </cell>
          <cell r="AJ343">
            <v>6342.2573688740094</v>
          </cell>
          <cell r="AK343">
            <v>0.76704491421568566</v>
          </cell>
          <cell r="AL343">
            <v>4.8633815170858782E-2</v>
          </cell>
          <cell r="AM343">
            <v>6398.6270200922945</v>
          </cell>
          <cell r="AN343">
            <v>0.75512193627450919</v>
          </cell>
          <cell r="AO343">
            <v>4.7877849131933513E-2</v>
          </cell>
          <cell r="AP343">
            <v>6462.6656559632547</v>
          </cell>
          <cell r="AQ343">
            <v>0.84799374999999999</v>
          </cell>
          <cell r="AR343">
            <v>5.3766305648102905E-2</v>
          </cell>
          <cell r="AS343">
            <v>5989.4897868592343</v>
          </cell>
          <cell r="AT343">
            <v>0.72869266850490133</v>
          </cell>
          <cell r="AU343">
            <v>4.6202124412315838E-2</v>
          </cell>
          <cell r="AV343">
            <v>6561.7064917079679</v>
          </cell>
        </row>
        <row r="344">
          <cell r="B344">
            <v>80</v>
          </cell>
          <cell r="C344">
            <v>7.0833509895582319E-2</v>
          </cell>
          <cell r="D344">
            <v>0.86274509803921495</v>
          </cell>
          <cell r="E344">
            <v>6.1111263439325873E-2</v>
          </cell>
          <cell r="F344">
            <v>5734.3622680443577</v>
          </cell>
          <cell r="G344">
            <v>0.96499999999999997</v>
          </cell>
          <cell r="H344">
            <v>6.8354337049236935E-2</v>
          </cell>
          <cell r="I344">
            <v>5215.8382743961229</v>
          </cell>
          <cell r="J344">
            <v>0.95</v>
          </cell>
          <cell r="K344">
            <v>6.7291834400803205E-2</v>
          </cell>
          <cell r="L344">
            <v>5291.8446148452922</v>
          </cell>
          <cell r="M344">
            <v>0.92500000000000004</v>
          </cell>
          <cell r="N344">
            <v>6.5520996653413655E-2</v>
          </cell>
          <cell r="O344">
            <v>5359.1923887854855</v>
          </cell>
          <cell r="P344">
            <v>0.83254901960784244</v>
          </cell>
          <cell r="Q344">
            <v>5.8972369218949466E-2</v>
          </cell>
          <cell r="R344">
            <v>5847.2589797556739</v>
          </cell>
          <cell r="S344">
            <v>0.81960784313725421</v>
          </cell>
          <cell r="T344">
            <v>5.8055700267359581E-2</v>
          </cell>
          <cell r="U344">
            <v>5915.7380225481775</v>
          </cell>
          <cell r="V344">
            <v>0.7980392156862739</v>
          </cell>
          <cell r="W344">
            <v>5.6527918681376438E-2</v>
          </cell>
          <cell r="X344">
            <v>5978.8654862933518</v>
          </cell>
          <cell r="Y344">
            <v>0.91674999999999995</v>
          </cell>
          <cell r="Z344">
            <v>6.4936620196775083E-2</v>
          </cell>
          <cell r="AA344">
            <v>5411.59981445631</v>
          </cell>
          <cell r="AB344">
            <v>0.892625</v>
          </cell>
          <cell r="AC344">
            <v>6.3227761770544164E-2</v>
          </cell>
          <cell r="AD344">
            <v>5477.9551693321782</v>
          </cell>
          <cell r="AE344">
            <v>0.87875000000000003</v>
          </cell>
          <cell r="AF344">
            <v>6.2244946820742962E-2</v>
          </cell>
          <cell r="AG344">
            <v>5551.616529008902</v>
          </cell>
          <cell r="AH344">
            <v>0.79092156862745033</v>
          </cell>
          <cell r="AI344">
            <v>5.6023750758001992E-2</v>
          </cell>
          <cell r="AJ344">
            <v>6025.4727591316923</v>
          </cell>
          <cell r="AK344">
            <v>0.77010784313725433</v>
          </cell>
          <cell r="AL344">
            <v>5.4549441527528261E-2</v>
          </cell>
          <cell r="AM344">
            <v>6087.4373762498635</v>
          </cell>
          <cell r="AN344">
            <v>0.75813725490196016</v>
          </cell>
          <cell r="AO344">
            <v>5.3701522747307613E-2</v>
          </cell>
          <cell r="AP344">
            <v>6153.247124696918</v>
          </cell>
          <cell r="AQ344">
            <v>0.84799374999999999</v>
          </cell>
          <cell r="AR344">
            <v>6.0066373682016956E-2</v>
          </cell>
          <cell r="AS344">
            <v>5667.4570483027701</v>
          </cell>
          <cell r="AT344">
            <v>0.73160245098039156</v>
          </cell>
          <cell r="AU344">
            <v>5.1821969451151847E-2</v>
          </cell>
          <cell r="AV344">
            <v>6258.5417120209759</v>
          </cell>
        </row>
        <row r="345">
          <cell r="B345">
            <v>81</v>
          </cell>
          <cell r="C345">
            <v>7.8954075175448613E-2</v>
          </cell>
          <cell r="D345">
            <v>0.86617647058823455</v>
          </cell>
          <cell r="E345">
            <v>6.8388162174028225E-2</v>
          </cell>
          <cell r="F345">
            <v>5383.9281448253687</v>
          </cell>
          <cell r="G345">
            <v>0.96499999999999997</v>
          </cell>
          <cell r="H345">
            <v>7.6190682544307914E-2</v>
          </cell>
          <cell r="I345">
            <v>4859.3131069937399</v>
          </cell>
          <cell r="J345">
            <v>0.95</v>
          </cell>
          <cell r="K345">
            <v>7.5006371416676182E-2</v>
          </cell>
          <cell r="L345">
            <v>4935.7466833483404</v>
          </cell>
          <cell r="M345">
            <v>0.92500000000000004</v>
          </cell>
          <cell r="N345">
            <v>7.3032519537289967E-2</v>
          </cell>
          <cell r="O345">
            <v>5008.052762214872</v>
          </cell>
          <cell r="P345">
            <v>0.83586029411764629</v>
          </cell>
          <cell r="Q345">
            <v>6.5994576497937232E-2</v>
          </cell>
          <cell r="R345">
            <v>5502.4322642827046</v>
          </cell>
          <cell r="S345">
            <v>0.82286764705882276</v>
          </cell>
          <cell r="T345">
            <v>6.4968754065326803E-2</v>
          </cell>
          <cell r="U345">
            <v>5572.295709050898</v>
          </cell>
          <cell r="V345">
            <v>0.80121323529411703</v>
          </cell>
          <cell r="W345">
            <v>6.325905001097612E-2</v>
          </cell>
          <cell r="X345">
            <v>5640.8926642772731</v>
          </cell>
          <cell r="Y345">
            <v>0.91674999999999995</v>
          </cell>
          <cell r="Z345">
            <v>7.2381148417092506E-2</v>
          </cell>
          <cell r="AA345">
            <v>5060.1888126480226</v>
          </cell>
          <cell r="AB345">
            <v>0.892625</v>
          </cell>
          <cell r="AC345">
            <v>7.0476381353484815E-2</v>
          </cell>
          <cell r="AD345">
            <v>5131.5963248959224</v>
          </cell>
          <cell r="AE345">
            <v>0.87875000000000003</v>
          </cell>
          <cell r="AF345">
            <v>6.9380893560425469E-2</v>
          </cell>
          <cell r="AG345">
            <v>5206.0564533915849</v>
          </cell>
          <cell r="AH345">
            <v>0.79406727941176392</v>
          </cell>
          <cell r="AI345">
            <v>6.2694847673040371E-2</v>
          </cell>
          <cell r="AJ345">
            <v>5687.9031750749673</v>
          </cell>
          <cell r="AK345">
            <v>0.7731707720588229</v>
          </cell>
          <cell r="AL345">
            <v>6.1044983260591948E-2</v>
          </cell>
          <cell r="AM345">
            <v>5755.3710670416312</v>
          </cell>
          <cell r="AN345">
            <v>0.76115257352941113</v>
          </cell>
          <cell r="AO345">
            <v>6.0096097510427306E-2</v>
          </cell>
          <cell r="AP345">
            <v>5822.8083842602009</v>
          </cell>
          <cell r="AQ345">
            <v>0.84799374999999999</v>
          </cell>
          <cell r="AR345">
            <v>6.6952562285810577E-2</v>
          </cell>
          <cell r="AS345">
            <v>5327.0334554126348</v>
          </cell>
          <cell r="AT345">
            <v>0.73451223345588168</v>
          </cell>
          <cell r="AU345">
            <v>5.7992734097562344E-2</v>
          </cell>
          <cell r="AV345">
            <v>5934.2117546118652</v>
          </cell>
        </row>
        <row r="346">
          <cell r="B346">
            <v>82</v>
          </cell>
          <cell r="C346">
            <v>8.8047598821957007E-2</v>
          </cell>
          <cell r="D346">
            <v>0.86960784313725414</v>
          </cell>
          <cell r="E346">
            <v>7.6566882504976272E-2</v>
          </cell>
          <cell r="F346">
            <v>5015.7311937237364</v>
          </cell>
          <cell r="G346">
            <v>0.96499999999999997</v>
          </cell>
          <cell r="H346">
            <v>8.4965932863188515E-2</v>
          </cell>
          <cell r="I346">
            <v>4489.0787246753853</v>
          </cell>
          <cell r="J346">
            <v>0.95</v>
          </cell>
          <cell r="K346">
            <v>8.3645218880859157E-2</v>
          </cell>
          <cell r="L346">
            <v>4565.5342343984867</v>
          </cell>
          <cell r="M346">
            <v>0.92500000000000004</v>
          </cell>
          <cell r="N346">
            <v>8.1444028910310232E-2</v>
          </cell>
          <cell r="O346">
            <v>4642.3020510146353</v>
          </cell>
          <cell r="P346">
            <v>0.83917156862745024</v>
          </cell>
          <cell r="Q346">
            <v>7.3887041617302099E-2</v>
          </cell>
          <cell r="R346">
            <v>5139.3015772927811</v>
          </cell>
          <cell r="S346">
            <v>0.82612745098039142</v>
          </cell>
          <cell r="T346">
            <v>7.2738538379727463E-2</v>
          </cell>
          <cell r="U346">
            <v>5210.2705995502947</v>
          </cell>
          <cell r="V346">
            <v>0.80438725490196017</v>
          </cell>
          <cell r="W346">
            <v>7.0824366317103066E-2</v>
          </cell>
          <cell r="X346">
            <v>5284.0551531212086</v>
          </cell>
          <cell r="Y346">
            <v>0.91674999999999995</v>
          </cell>
          <cell r="Z346">
            <v>8.0717636220029088E-2</v>
          </cell>
          <cell r="AA346">
            <v>4693.9265351812346</v>
          </cell>
          <cell r="AB346">
            <v>0.892625</v>
          </cell>
          <cell r="AC346">
            <v>7.8593487898449374E-2</v>
          </cell>
          <cell r="AD346">
            <v>4769.9399853504165</v>
          </cell>
          <cell r="AE346">
            <v>0.87875000000000003</v>
          </cell>
          <cell r="AF346">
            <v>7.7371827464794721E-2</v>
          </cell>
          <cell r="AG346">
            <v>4844.8556047292577</v>
          </cell>
          <cell r="AH346">
            <v>0.79721299019607772</v>
          </cell>
          <cell r="AI346">
            <v>7.0192689536436995E-2</v>
          </cell>
          <cell r="AJ346">
            <v>5331.3009519346397</v>
          </cell>
          <cell r="AK346">
            <v>0.77623370098039146</v>
          </cell>
          <cell r="AL346">
            <v>6.8345513496004442E-2</v>
          </cell>
          <cell r="AM346">
            <v>5404.03453659558</v>
          </cell>
          <cell r="AN346">
            <v>0.76416789215686209</v>
          </cell>
          <cell r="AO346">
            <v>6.7283148001247906E-2</v>
          </cell>
          <cell r="AP346">
            <v>5472.8803238151659</v>
          </cell>
          <cell r="AQ346">
            <v>0.84799374999999999</v>
          </cell>
          <cell r="AR346">
            <v>7.466381350352691E-2</v>
          </cell>
          <cell r="AS346">
            <v>4970.3749161905234</v>
          </cell>
          <cell r="AT346">
            <v>0.73742201593137191</v>
          </cell>
          <cell r="AU346">
            <v>6.4928237821204229E-2</v>
          </cell>
          <cell r="AV346">
            <v>5590.0705902480304</v>
          </cell>
        </row>
        <row r="347">
          <cell r="B347">
            <v>83</v>
          </cell>
          <cell r="C347">
            <v>9.8217132375627195E-2</v>
          </cell>
          <cell r="D347">
            <v>0.87303921568627374</v>
          </cell>
          <cell r="E347">
            <v>8.5747408216172494E-2</v>
          </cell>
          <cell r="F347">
            <v>4631.6922927373471</v>
          </cell>
          <cell r="G347">
            <v>0.96499999999999997</v>
          </cell>
          <cell r="H347">
            <v>9.4779532742480244E-2</v>
          </cell>
          <cell r="I347">
            <v>4107.6599631370482</v>
          </cell>
          <cell r="J347">
            <v>0.95</v>
          </cell>
          <cell r="K347">
            <v>9.330627575684583E-2</v>
          </cell>
          <cell r="L347">
            <v>4183.6491240541691</v>
          </cell>
          <cell r="M347">
            <v>0.92500000000000004</v>
          </cell>
          <cell r="N347">
            <v>9.0850847447455155E-2</v>
          </cell>
          <cell r="O347">
            <v>4264.2142685614072</v>
          </cell>
          <cell r="P347">
            <v>0.84248284313725408</v>
          </cell>
          <cell r="Q347">
            <v>8.274624892860645E-2</v>
          </cell>
          <cell r="R347">
            <v>4759.5737877674828</v>
          </cell>
          <cell r="S347">
            <v>0.82938725490195997</v>
          </cell>
          <cell r="T347">
            <v>8.1460037805363858E-2</v>
          </cell>
          <cell r="U347">
            <v>4831.2831315761405</v>
          </cell>
          <cell r="V347">
            <v>0.8075612745098032</v>
          </cell>
          <cell r="W347">
            <v>7.9316352599959547E-2</v>
          </cell>
          <cell r="X347">
            <v>4909.8152953167755</v>
          </cell>
          <cell r="Y347">
            <v>0.91674999999999995</v>
          </cell>
          <cell r="Z347">
            <v>9.0040556105356231E-2</v>
          </cell>
          <cell r="AA347">
            <v>4315.0438806709344</v>
          </cell>
          <cell r="AB347">
            <v>0.892625</v>
          </cell>
          <cell r="AC347">
            <v>8.7671067786794218E-2</v>
          </cell>
          <cell r="AD347">
            <v>4395.0537648354493</v>
          </cell>
          <cell r="AE347">
            <v>0.87875000000000003</v>
          </cell>
          <cell r="AF347">
            <v>8.63083050750824E-2</v>
          </cell>
          <cell r="AG347">
            <v>4470.000272788302</v>
          </cell>
          <cell r="AH347">
            <v>0.8003587009803913</v>
          </cell>
          <cell r="AI347">
            <v>7.8608936482176109E-2</v>
          </cell>
          <cell r="AJ347">
            <v>4957.0825993901808</v>
          </cell>
          <cell r="AK347">
            <v>0.77929662990196003</v>
          </cell>
          <cell r="AL347">
            <v>7.6540280258960966E-2</v>
          </cell>
          <cell r="AM347">
            <v>5034.6930212418129</v>
          </cell>
          <cell r="AN347">
            <v>0.76718321078431306</v>
          </cell>
          <cell r="AO347">
            <v>7.535053496996158E-2</v>
          </cell>
          <cell r="AP347">
            <v>5104.6477069947923</v>
          </cell>
          <cell r="AQ347">
            <v>0.84799374999999999</v>
          </cell>
          <cell r="AR347">
            <v>8.3287514397454507E-2</v>
          </cell>
          <cell r="AS347">
            <v>4599.2677704054659</v>
          </cell>
          <cell r="AT347">
            <v>0.74033179840686203</v>
          </cell>
          <cell r="AU347">
            <v>7.2713266246012917E-2</v>
          </cell>
          <cell r="AV347">
            <v>5227.1171575270864</v>
          </cell>
        </row>
        <row r="348">
          <cell r="B348">
            <v>84</v>
          </cell>
          <cell r="C348">
            <v>0.10963312725179283</v>
          </cell>
          <cell r="D348">
            <v>0.87647058823529334</v>
          </cell>
          <cell r="E348">
            <v>9.6090211532453632E-2</v>
          </cell>
          <cell r="F348">
            <v>4234.5366829802979</v>
          </cell>
          <cell r="G348">
            <v>0.96499999999999997</v>
          </cell>
          <cell r="H348">
            <v>0.10579596779798008</v>
          </cell>
          <cell r="I348">
            <v>3718.3378711659248</v>
          </cell>
          <cell r="J348">
            <v>0.95</v>
          </cell>
          <cell r="K348">
            <v>0.10415147088920319</v>
          </cell>
          <cell r="L348">
            <v>3793.2884052152845</v>
          </cell>
          <cell r="M348">
            <v>0.92500000000000004</v>
          </cell>
          <cell r="N348">
            <v>0.10141064270790838</v>
          </cell>
          <cell r="O348">
            <v>3876.806788565073</v>
          </cell>
          <cell r="P348">
            <v>0.84579411764705803</v>
          </cell>
          <cell r="Q348">
            <v>9.2727054128817751E-2</v>
          </cell>
          <cell r="R348">
            <v>4365.7369103308038</v>
          </cell>
          <cell r="S348">
            <v>0.83264705882352863</v>
          </cell>
          <cell r="T348">
            <v>9.1285700955830953E-2</v>
          </cell>
          <cell r="U348">
            <v>4437.7266250295315</v>
          </cell>
          <cell r="V348">
            <v>0.81073529411764633</v>
          </cell>
          <cell r="W348">
            <v>8.8883445667519614E-2</v>
          </cell>
          <cell r="X348">
            <v>4520.3866541527559</v>
          </cell>
          <cell r="Y348">
            <v>0.91674999999999995</v>
          </cell>
          <cell r="Z348">
            <v>0.10050616940808108</v>
          </cell>
          <cell r="AA348">
            <v>3926.5149300363091</v>
          </cell>
          <cell r="AB348">
            <v>0.892625</v>
          </cell>
          <cell r="AC348">
            <v>9.7861270213131582E-2</v>
          </cell>
          <cell r="AD348">
            <v>4009.7347082919555</v>
          </cell>
          <cell r="AE348">
            <v>0.87875000000000003</v>
          </cell>
          <cell r="AF348">
            <v>9.634011057251296E-2</v>
          </cell>
          <cell r="AG348">
            <v>4084.2021255587879</v>
          </cell>
          <cell r="AH348">
            <v>0.80350441176470511</v>
          </cell>
          <cell r="AI348">
            <v>8.8090701422376863E-2</v>
          </cell>
          <cell r="AJ348">
            <v>4567.4116081978173</v>
          </cell>
          <cell r="AK348">
            <v>0.7823595588235287</v>
          </cell>
          <cell r="AL348">
            <v>8.5772525069156419E-2</v>
          </cell>
          <cell r="AM348">
            <v>4649.3362063781296</v>
          </cell>
          <cell r="AN348">
            <v>0.77019852941176403</v>
          </cell>
          <cell r="AO348">
            <v>8.4439273384143629E-2</v>
          </cell>
          <cell r="AP348">
            <v>4720.009771439547</v>
          </cell>
          <cell r="AQ348">
            <v>0.84799374999999999</v>
          </cell>
          <cell r="AR348">
            <v>9.2968206702474993E-2</v>
          </cell>
          <cell r="AS348">
            <v>4216.2061897600724</v>
          </cell>
          <cell r="AT348">
            <v>0.74324158088235226</v>
          </cell>
          <cell r="AU348">
            <v>8.1483898815698605E-2</v>
          </cell>
          <cell r="AV348">
            <v>4847.0363959527167</v>
          </cell>
        </row>
        <row r="349">
          <cell r="B349">
            <v>85</v>
          </cell>
          <cell r="C349">
            <v>0.1218861041999903</v>
          </cell>
          <cell r="D349">
            <v>0.87990196078431293</v>
          </cell>
          <cell r="E349">
            <v>0.10724782207793254</v>
          </cell>
          <cell r="F349">
            <v>3827.6391573707865</v>
          </cell>
          <cell r="G349">
            <v>0.96499999999999997</v>
          </cell>
          <cell r="H349">
            <v>0.11762009055299064</v>
          </cell>
          <cell r="I349">
            <v>3324.952717486045</v>
          </cell>
          <cell r="J349">
            <v>0.95</v>
          </cell>
          <cell r="K349">
            <v>0.11579179898999077</v>
          </cell>
          <cell r="L349">
            <v>3398.2118383051529</v>
          </cell>
          <cell r="M349">
            <v>0.92500000000000004</v>
          </cell>
          <cell r="N349">
            <v>0.11274464638499103</v>
          </cell>
          <cell r="O349">
            <v>3483.6573204823067</v>
          </cell>
          <cell r="P349">
            <v>0.84910539215686198</v>
          </cell>
          <cell r="Q349">
            <v>0.1034941483052049</v>
          </cell>
          <cell r="R349">
            <v>3960.9149875343819</v>
          </cell>
          <cell r="S349">
            <v>0.83590686274509729</v>
          </cell>
          <cell r="T349">
            <v>0.10188543097403592</v>
          </cell>
          <cell r="U349">
            <v>4032.6256394133566</v>
          </cell>
          <cell r="V349">
            <v>0.81390931372548947</v>
          </cell>
          <cell r="W349">
            <v>9.9204235422087603E-2</v>
          </cell>
          <cell r="X349">
            <v>4118.5991125821884</v>
          </cell>
          <cell r="Y349">
            <v>0.91674999999999995</v>
          </cell>
          <cell r="Z349">
            <v>0.11173908602534111</v>
          </cell>
          <cell r="AA349">
            <v>3531.8759552947199</v>
          </cell>
          <cell r="AB349">
            <v>0.892625</v>
          </cell>
          <cell r="AC349">
            <v>0.10879858376151634</v>
          </cell>
          <cell r="AD349">
            <v>3617.336976520824</v>
          </cell>
          <cell r="AE349">
            <v>0.87875000000000003</v>
          </cell>
          <cell r="AF349">
            <v>0.10710741406574148</v>
          </cell>
          <cell r="AG349">
            <v>3690.7296411819616</v>
          </cell>
          <cell r="AH349">
            <v>0.8066501225490188</v>
          </cell>
          <cell r="AI349">
            <v>9.8319440889944654E-2</v>
          </cell>
          <cell r="AJ349">
            <v>4165.0651159469653</v>
          </cell>
          <cell r="AK349">
            <v>0.78542248774509738</v>
          </cell>
          <cell r="AL349">
            <v>9.5732087182314546E-2</v>
          </cell>
          <cell r="AM349">
            <v>4250.5509000616248</v>
          </cell>
          <cell r="AN349">
            <v>0.773213848039215</v>
          </cell>
          <cell r="AO349">
            <v>9.4244023650983222E-2</v>
          </cell>
          <cell r="AP349">
            <v>4321.4555759731338</v>
          </cell>
          <cell r="AQ349">
            <v>0.84799374999999999</v>
          </cell>
          <cell r="AR349">
            <v>0.10335865457344053</v>
          </cell>
          <cell r="AS349">
            <v>3824.2330612102037</v>
          </cell>
          <cell r="AT349">
            <v>0.74615136335784238</v>
          </cell>
          <cell r="AU349">
            <v>9.0945482823198795E-2</v>
          </cell>
          <cell r="AV349">
            <v>4452.0809727088972</v>
          </cell>
        </row>
        <row r="350">
          <cell r="B350">
            <v>86</v>
          </cell>
          <cell r="C350">
            <v>0.13458909453366558</v>
          </cell>
          <cell r="D350">
            <v>0.88333333333333253</v>
          </cell>
          <cell r="E350">
            <v>0.11888703350473782</v>
          </cell>
          <cell r="F350">
            <v>3417.1331940425571</v>
          </cell>
          <cell r="G350">
            <v>0.96499999999999997</v>
          </cell>
          <cell r="H350">
            <v>0.12987847622498727</v>
          </cell>
          <cell r="I350">
            <v>2933.8714777709242</v>
          </cell>
          <cell r="J350">
            <v>0.95</v>
          </cell>
          <cell r="K350">
            <v>0.12785963980698228</v>
          </cell>
          <cell r="L350">
            <v>3004.7267761987155</v>
          </cell>
          <cell r="M350">
            <v>0.92500000000000004</v>
          </cell>
          <cell r="N350">
            <v>0.12449491244364067</v>
          </cell>
          <cell r="O350">
            <v>3090.8936077580438</v>
          </cell>
          <cell r="P350">
            <v>0.85241666666666582</v>
          </cell>
          <cell r="Q350">
            <v>0.11472598733207198</v>
          </cell>
          <cell r="R350">
            <v>3550.98346439019</v>
          </cell>
          <cell r="S350">
            <v>0.83916666666666584</v>
          </cell>
          <cell r="T350">
            <v>0.11294268182950092</v>
          </cell>
          <cell r="U350">
            <v>3621.7598381847797</v>
          </cell>
          <cell r="V350">
            <v>0.81708333333333261</v>
          </cell>
          <cell r="W350">
            <v>0.10997050599188249</v>
          </cell>
          <cell r="X350">
            <v>3710.016636608384</v>
          </cell>
          <cell r="Y350">
            <v>0.91674999999999995</v>
          </cell>
          <cell r="Z350">
            <v>0.12338455241373791</v>
          </cell>
          <cell r="AA350">
            <v>3137.2273640952094</v>
          </cell>
          <cell r="AB350">
            <v>0.892625</v>
          </cell>
          <cell r="AC350">
            <v>0.12013759050811323</v>
          </cell>
          <cell r="AD350">
            <v>3223.7758364871929</v>
          </cell>
          <cell r="AE350">
            <v>0.87875000000000003</v>
          </cell>
          <cell r="AF350">
            <v>0.11827016682145863</v>
          </cell>
          <cell r="AG350">
            <v>3295.4251332991794</v>
          </cell>
          <cell r="AH350">
            <v>0.80979583333333249</v>
          </cell>
          <cell r="AI350">
            <v>0.10898968796546837</v>
          </cell>
          <cell r="AJ350">
            <v>3755.5582424768472</v>
          </cell>
          <cell r="AK350">
            <v>0.78848541666666594</v>
          </cell>
          <cell r="AL350">
            <v>0.1061215382821666</v>
          </cell>
          <cell r="AM350">
            <v>3843.6367907240601</v>
          </cell>
          <cell r="AN350">
            <v>0.77622916666666597</v>
          </cell>
          <cell r="AO350">
            <v>0.10447198069228836</v>
          </cell>
          <cell r="AP350">
            <v>3914.1842144644488</v>
          </cell>
          <cell r="AQ350">
            <v>0.84799374999999999</v>
          </cell>
          <cell r="AR350">
            <v>0.11413071098270758</v>
          </cell>
          <cell r="AS350">
            <v>3428.9654772282474</v>
          </cell>
          <cell r="AT350">
            <v>0.74906114583333261</v>
          </cell>
          <cell r="AU350">
            <v>0.10081546136805826</v>
          </cell>
          <cell r="AV350">
            <v>4047.18431907791</v>
          </cell>
        </row>
        <row r="351">
          <cell r="B351">
            <v>87</v>
          </cell>
          <cell r="C351">
            <v>0.14837518030481253</v>
          </cell>
          <cell r="D351">
            <v>0.88676470588235212</v>
          </cell>
          <cell r="E351">
            <v>0.13157387312323804</v>
          </cell>
          <cell r="F351">
            <v>3010.8803655122679</v>
          </cell>
          <cell r="G351">
            <v>0.96499999999999997</v>
          </cell>
          <cell r="H351">
            <v>0.14318204899414408</v>
          </cell>
          <cell r="I351">
            <v>2552.8247207980849</v>
          </cell>
          <cell r="J351">
            <v>0.95</v>
          </cell>
          <cell r="K351">
            <v>0.14095642128957189</v>
          </cell>
          <cell r="L351">
            <v>2620.5434928755526</v>
          </cell>
          <cell r="M351">
            <v>0.92500000000000004</v>
          </cell>
          <cell r="N351">
            <v>0.1372470417819516</v>
          </cell>
          <cell r="O351">
            <v>2706.0930786875974</v>
          </cell>
          <cell r="P351">
            <v>0.85572794117646978</v>
          </cell>
          <cell r="Q351">
            <v>0.12696878756392471</v>
          </cell>
          <cell r="R351">
            <v>3143.5933804381639</v>
          </cell>
          <cell r="S351">
            <v>0.8424264705882345</v>
          </cell>
          <cell r="T351">
            <v>0.12499517946707614</v>
          </cell>
          <cell r="U351">
            <v>3212.7085691178113</v>
          </cell>
          <cell r="V351">
            <v>0.82025735294117574</v>
          </cell>
          <cell r="W351">
            <v>0.1217058326389952</v>
          </cell>
          <cell r="X351">
            <v>3302.0242298422581</v>
          </cell>
          <cell r="Y351">
            <v>0.91674999999999995</v>
          </cell>
          <cell r="Z351">
            <v>0.13602294654443689</v>
          </cell>
          <cell r="AA351">
            <v>2750.1419699561911</v>
          </cell>
          <cell r="AB351">
            <v>0.892625</v>
          </cell>
          <cell r="AC351">
            <v>0.1324433953195833</v>
          </cell>
          <cell r="AD351">
            <v>2836.4791751533444</v>
          </cell>
          <cell r="AE351">
            <v>0.87875000000000003</v>
          </cell>
          <cell r="AF351">
            <v>0.13038468969285402</v>
          </cell>
          <cell r="AG351">
            <v>2905.674653036258</v>
          </cell>
          <cell r="AH351">
            <v>0.8129415441176463</v>
          </cell>
          <cell r="AI351">
            <v>0.12062034818572848</v>
          </cell>
          <cell r="AJ351">
            <v>3346.2411214931531</v>
          </cell>
          <cell r="AK351">
            <v>0.79154834558823461</v>
          </cell>
          <cell r="AL351">
            <v>0.11744612849663037</v>
          </cell>
          <cell r="AM351">
            <v>3435.7441418944927</v>
          </cell>
          <cell r="AN351">
            <v>0.77924448529411694</v>
          </cell>
          <cell r="AO351">
            <v>0.11562054100704544</v>
          </cell>
          <cell r="AP351">
            <v>3505.2616367848591</v>
          </cell>
          <cell r="AQ351">
            <v>0.84799374999999999</v>
          </cell>
          <cell r="AR351">
            <v>0.12582122555360412</v>
          </cell>
          <cell r="AS351">
            <v>3037.6152093770283</v>
          </cell>
          <cell r="AT351">
            <v>0.75197092830882284</v>
          </cell>
          <cell r="AU351">
            <v>0.11157382207179885</v>
          </cell>
          <cell r="AV351">
            <v>3639.1655647084995</v>
          </cell>
        </row>
        <row r="352">
          <cell r="B352">
            <v>88</v>
          </cell>
          <cell r="C352">
            <v>0.16317605406180086</v>
          </cell>
          <cell r="D352">
            <v>0.89019607843137172</v>
          </cell>
          <cell r="E352">
            <v>0.14525868341972062</v>
          </cell>
          <cell r="F352">
            <v>2614.7271743111078</v>
          </cell>
          <cell r="G352">
            <v>0.96499999999999997</v>
          </cell>
          <cell r="H352">
            <v>0.15746489216963783</v>
          </cell>
          <cell r="I352">
            <v>2187.3060465513113</v>
          </cell>
          <cell r="J352">
            <v>0.95</v>
          </cell>
          <cell r="K352">
            <v>0.15501725135871081</v>
          </cell>
          <cell r="L352">
            <v>2251.1610602861401</v>
          </cell>
          <cell r="M352">
            <v>0.92500000000000004</v>
          </cell>
          <cell r="N352">
            <v>0.15093785000716581</v>
          </cell>
          <cell r="O352">
            <v>2334.6898088511107</v>
          </cell>
          <cell r="P352">
            <v>0.85903921568627373</v>
          </cell>
          <cell r="Q352">
            <v>0.1401746295000304</v>
          </cell>
          <cell r="R352">
            <v>2744.4551403299506</v>
          </cell>
          <cell r="S352">
            <v>0.84568627450980305</v>
          </cell>
          <cell r="T352">
            <v>0.13799574924873459</v>
          </cell>
          <cell r="U352">
            <v>2811.135484945517</v>
          </cell>
          <cell r="V352">
            <v>0.82343137254901888</v>
          </cell>
          <cell r="W352">
            <v>0.13436428216324159</v>
          </cell>
          <cell r="X352">
            <v>2900.148621555169</v>
          </cell>
          <cell r="Y352">
            <v>0.91674999999999995</v>
          </cell>
          <cell r="Z352">
            <v>0.14959164756115592</v>
          </cell>
          <cell r="AA352">
            <v>2376.0595557872275</v>
          </cell>
          <cell r="AB352">
            <v>0.892625</v>
          </cell>
          <cell r="AC352">
            <v>0.14565502525691498</v>
          </cell>
          <cell r="AD352">
            <v>2460.8062424427444</v>
          </cell>
          <cell r="AE352">
            <v>0.87875000000000003</v>
          </cell>
          <cell r="AF352">
            <v>0.1433909575068075</v>
          </cell>
          <cell r="AG352">
            <v>2526.8191650517342</v>
          </cell>
          <cell r="AH352">
            <v>0.81608725490195999</v>
          </cell>
          <cell r="AI352">
            <v>0.13316589802502887</v>
          </cell>
          <cell r="AJ352">
            <v>2942.6163523052464</v>
          </cell>
          <cell r="AK352">
            <v>0.79461127450980329</v>
          </cell>
          <cell r="AL352">
            <v>0.12966153228752814</v>
          </cell>
          <cell r="AM352">
            <v>3032.2292939240069</v>
          </cell>
          <cell r="AN352">
            <v>0.78225980392156791</v>
          </cell>
          <cell r="AO352">
            <v>0.1276460680550795</v>
          </cell>
          <cell r="AP352">
            <v>3099.9813899685519</v>
          </cell>
          <cell r="AQ352">
            <v>0.84799374999999999</v>
          </cell>
          <cell r="AR352">
            <v>0.13837227399406923</v>
          </cell>
          <cell r="AS352">
            <v>2655.4187409729429</v>
          </cell>
          <cell r="AT352">
            <v>0.75488071078431307</v>
          </cell>
          <cell r="AU352">
            <v>0.12317845567315172</v>
          </cell>
          <cell r="AV352">
            <v>3233.1299535018957</v>
          </cell>
        </row>
        <row r="353">
          <cell r="B353">
            <v>89</v>
          </cell>
          <cell r="C353">
            <v>0.17940000164795816</v>
          </cell>
          <cell r="D353">
            <v>0.89362745098039131</v>
          </cell>
          <cell r="E353">
            <v>0.16031676617854285</v>
          </cell>
          <cell r="F353">
            <v>2234.9153474689101</v>
          </cell>
          <cell r="G353">
            <v>0.96499999999999997</v>
          </cell>
          <cell r="H353">
            <v>0.17312100159027963</v>
          </cell>
          <cell r="I353">
            <v>1842.8821357891125</v>
          </cell>
          <cell r="J353">
            <v>0.95</v>
          </cell>
          <cell r="K353">
            <v>0.17043000156556024</v>
          </cell>
          <cell r="L353">
            <v>1902.1922603548217</v>
          </cell>
          <cell r="M353">
            <v>0.92500000000000004</v>
          </cell>
          <cell r="N353">
            <v>0.16594500152436131</v>
          </cell>
          <cell r="O353">
            <v>1982.2967486694829</v>
          </cell>
          <cell r="P353">
            <v>0.86235049019607757</v>
          </cell>
          <cell r="Q353">
            <v>0.15470567936229385</v>
          </cell>
          <cell r="R353">
            <v>2359.7521578547462</v>
          </cell>
          <cell r="S353">
            <v>0.84894607843137171</v>
          </cell>
          <cell r="T353">
            <v>0.15230092786961572</v>
          </cell>
          <cell r="U353">
            <v>2423.2107374607554</v>
          </cell>
          <cell r="V353">
            <v>0.82660539215686202</v>
          </cell>
          <cell r="W353">
            <v>0.14829300871515214</v>
          </cell>
          <cell r="X353">
            <v>2510.4722338531942</v>
          </cell>
          <cell r="Y353">
            <v>0.91674999999999995</v>
          </cell>
          <cell r="Z353">
            <v>0.16446495151076565</v>
          </cell>
          <cell r="AA353">
            <v>2020.6208921335879</v>
          </cell>
          <cell r="AB353">
            <v>0.892625</v>
          </cell>
          <cell r="AC353">
            <v>0.16013692647100866</v>
          </cell>
          <cell r="AD353">
            <v>2102.3774470473722</v>
          </cell>
          <cell r="AE353">
            <v>0.87875000000000003</v>
          </cell>
          <cell r="AF353">
            <v>0.15764775144814325</v>
          </cell>
          <cell r="AG353">
            <v>2164.4961455284142</v>
          </cell>
          <cell r="AH353">
            <v>0.81923296568627368</v>
          </cell>
          <cell r="AI353">
            <v>0.14697039539417917</v>
          </cell>
          <cell r="AJ353">
            <v>2550.7602032073837</v>
          </cell>
          <cell r="AK353">
            <v>0.79767420343137174</v>
          </cell>
          <cell r="AL353">
            <v>0.1431027534101218</v>
          </cell>
          <cell r="AM353">
            <v>2639.065797426691</v>
          </cell>
          <cell r="AN353">
            <v>0.78527512254901888</v>
          </cell>
          <cell r="AO353">
            <v>0.14087835827939454</v>
          </cell>
          <cell r="AP353">
            <v>2704.280954495146</v>
          </cell>
          <cell r="AQ353">
            <v>0.84799374999999999</v>
          </cell>
          <cell r="AR353">
            <v>0.15213008014745821</v>
          </cell>
          <cell r="AS353">
            <v>2287.9824113780483</v>
          </cell>
          <cell r="AT353">
            <v>0.75779049325980319</v>
          </cell>
          <cell r="AU353">
            <v>0.13594761573961572</v>
          </cell>
          <cell r="AV353">
            <v>2834.8779988389233</v>
          </cell>
        </row>
        <row r="354">
          <cell r="B354">
            <v>90</v>
          </cell>
          <cell r="C354">
            <v>0.19725069060206851</v>
          </cell>
          <cell r="D354">
            <v>0.89705882352941091</v>
          </cell>
          <cell r="E354">
            <v>0.17694547245185541</v>
          </cell>
          <cell r="F354">
            <v>1876.6209462799</v>
          </cell>
          <cell r="G354">
            <v>0.96499999999999997</v>
          </cell>
          <cell r="H354">
            <v>0.1903469164309961</v>
          </cell>
          <cell r="I354">
            <v>1523.8405346284676</v>
          </cell>
          <cell r="J354">
            <v>1</v>
          </cell>
          <cell r="K354">
            <v>0.19725069060206851</v>
          </cell>
          <cell r="L354">
            <v>1578.0016304445528</v>
          </cell>
          <cell r="M354">
            <v>0.92500000000000004</v>
          </cell>
          <cell r="N354">
            <v>0.18245688880691338</v>
          </cell>
          <cell r="O354">
            <v>1653.344511689789</v>
          </cell>
          <cell r="P354">
            <v>0.86566176470588152</v>
          </cell>
          <cell r="Q354">
            <v>0.17075238091604047</v>
          </cell>
          <cell r="R354">
            <v>1994.6850971471888</v>
          </cell>
          <cell r="S354">
            <v>0.89705882352941091</v>
          </cell>
          <cell r="T354">
            <v>0.17694547245185541</v>
          </cell>
          <cell r="U354">
            <v>2054.1534937218667</v>
          </cell>
          <cell r="V354">
            <v>0.82977941176470515</v>
          </cell>
          <cell r="W354">
            <v>0.16367456201796626</v>
          </cell>
          <cell r="X354">
            <v>2138.1867529992551</v>
          </cell>
          <cell r="Y354">
            <v>0.96499999999999997</v>
          </cell>
          <cell r="Z354">
            <v>0.1903469164309961</v>
          </cell>
          <cell r="AA354">
            <v>1688.2995750871974</v>
          </cell>
          <cell r="AB354">
            <v>0.892625</v>
          </cell>
          <cell r="AC354">
            <v>0.1760708976986714</v>
          </cell>
          <cell r="AD354">
            <v>1765.7091843952403</v>
          </cell>
          <cell r="AE354">
            <v>0.92500000000000004</v>
          </cell>
          <cell r="AF354">
            <v>0.18245688880691338</v>
          </cell>
          <cell r="AG354">
            <v>1823.2681951676866</v>
          </cell>
          <cell r="AH354">
            <v>0.86566176470588152</v>
          </cell>
          <cell r="AI354">
            <v>0.17075238091604047</v>
          </cell>
          <cell r="AJ354">
            <v>2175.8739675862575</v>
          </cell>
          <cell r="AK354">
            <v>0.80073713235294042</v>
          </cell>
          <cell r="AL354">
            <v>0.15794595234733744</v>
          </cell>
          <cell r="AM354">
            <v>2261.4082153844529</v>
          </cell>
          <cell r="AN354">
            <v>0.82977941176470515</v>
          </cell>
          <cell r="AO354">
            <v>0.16367456201796626</v>
          </cell>
          <cell r="AP354">
            <v>2323.3062932996359</v>
          </cell>
          <cell r="AQ354">
            <v>0.892625</v>
          </cell>
          <cell r="AR354">
            <v>0.1760708976986714</v>
          </cell>
          <cell r="AS354">
            <v>1939.911463759131</v>
          </cell>
          <cell r="AT354">
            <v>0.80073713235294042</v>
          </cell>
          <cell r="AU354">
            <v>0.15794595234733744</v>
          </cell>
          <cell r="AV354">
            <v>2449.4830939840786</v>
          </cell>
        </row>
        <row r="355">
          <cell r="B355">
            <v>91</v>
          </cell>
          <cell r="C355">
            <v>0.21479325905116742</v>
          </cell>
          <cell r="D355">
            <v>0.9004901960784305</v>
          </cell>
          <cell r="E355">
            <v>0.19341922395931085</v>
          </cell>
          <cell r="F355">
            <v>1544.561366327355</v>
          </cell>
          <cell r="G355">
            <v>0.96499999999999997</v>
          </cell>
          <cell r="H355">
            <v>0.20727549498437656</v>
          </cell>
          <cell r="I355">
            <v>1233.7821877293782</v>
          </cell>
          <cell r="J355">
            <v>1</v>
          </cell>
          <cell r="K355">
            <v>0.21479325905116742</v>
          </cell>
          <cell r="L355">
            <v>1266.7397190681745</v>
          </cell>
          <cell r="M355">
            <v>0.92500000000000004</v>
          </cell>
          <cell r="N355">
            <v>0.19868376462232987</v>
          </cell>
          <cell r="O355">
            <v>1351.6804159608846</v>
          </cell>
          <cell r="P355">
            <v>0.86897303921568536</v>
          </cell>
          <cell r="Q355">
            <v>0.18664955112073497</v>
          </cell>
          <cell r="R355">
            <v>1654.0878676315629</v>
          </cell>
          <cell r="S355">
            <v>0.9004901960784305</v>
          </cell>
          <cell r="T355">
            <v>0.19341922395931085</v>
          </cell>
          <cell r="U355">
            <v>1690.6803332866216</v>
          </cell>
          <cell r="V355">
            <v>0.83295343137254829</v>
          </cell>
          <cell r="W355">
            <v>0.17891278216236256</v>
          </cell>
          <cell r="X355">
            <v>1788.2199726894846</v>
          </cell>
          <cell r="Y355">
            <v>0.96499999999999997</v>
          </cell>
          <cell r="Z355">
            <v>0.20727549498437656</v>
          </cell>
          <cell r="AA355">
            <v>1366.9369569575883</v>
          </cell>
          <cell r="AB355">
            <v>0.892625</v>
          </cell>
          <cell r="AC355">
            <v>0.19172983286054832</v>
          </cell>
          <cell r="AD355">
            <v>1454.8191832239816</v>
          </cell>
          <cell r="AE355">
            <v>0.92500000000000004</v>
          </cell>
          <cell r="AF355">
            <v>0.19868376462232987</v>
          </cell>
          <cell r="AG355">
            <v>1490.6003528167944</v>
          </cell>
          <cell r="AH355">
            <v>0.86897303921568536</v>
          </cell>
          <cell r="AI355">
            <v>0.18664955112073497</v>
          </cell>
          <cell r="AJ355">
            <v>1804.3383070476725</v>
          </cell>
          <cell r="AK355">
            <v>0.80380006127450898</v>
          </cell>
          <cell r="AL355">
            <v>0.17265083478667986</v>
          </cell>
          <cell r="AM355">
            <v>1904.2279411594627</v>
          </cell>
          <cell r="AN355">
            <v>0.83295343137254829</v>
          </cell>
          <cell r="AO355">
            <v>0.17891278216236256</v>
          </cell>
          <cell r="AP355">
            <v>1943.0401533102333</v>
          </cell>
          <cell r="AQ355">
            <v>0.892625</v>
          </cell>
          <cell r="AR355">
            <v>0.19172983286054832</v>
          </cell>
          <cell r="AS355">
            <v>1598.3495108791174</v>
          </cell>
          <cell r="AT355">
            <v>0.80380006127450898</v>
          </cell>
          <cell r="AU355">
            <v>0.17265083478667986</v>
          </cell>
          <cell r="AV355">
            <v>2062.5971539460606</v>
          </cell>
        </row>
        <row r="356">
          <cell r="B356">
            <v>92</v>
          </cell>
          <cell r="C356">
            <v>0.23362726014690219</v>
          </cell>
          <cell r="D356">
            <v>0.9039215686274501</v>
          </cell>
          <cell r="E356">
            <v>0.21118071946612119</v>
          </cell>
          <cell r="F356">
            <v>1245.8135054947852</v>
          </cell>
          <cell r="G356">
            <v>0.96499999999999997</v>
          </cell>
          <cell r="H356">
            <v>0.22545030604176061</v>
          </cell>
          <cell r="I356">
            <v>978.04937406486431</v>
          </cell>
          <cell r="J356">
            <v>1</v>
          </cell>
          <cell r="K356">
            <v>0.23362726014690219</v>
          </cell>
          <cell r="L356">
            <v>994.65256643996111</v>
          </cell>
          <cell r="M356">
            <v>0.92500000000000004</v>
          </cell>
          <cell r="N356">
            <v>0.21610521563588453</v>
          </cell>
          <cell r="O356">
            <v>1083.1234623514993</v>
          </cell>
          <cell r="P356">
            <v>0.87228431372548931</v>
          </cell>
          <cell r="Q356">
            <v>0.20378939428480694</v>
          </cell>
          <cell r="R356">
            <v>1345.353109623878</v>
          </cell>
          <cell r="S356">
            <v>0.9039215686274501</v>
          </cell>
          <cell r="T356">
            <v>0.21118071946612119</v>
          </cell>
          <cell r="U356">
            <v>1363.6702552590541</v>
          </cell>
          <cell r="V356">
            <v>0.83612745098039143</v>
          </cell>
          <cell r="W356">
            <v>0.19534216550616212</v>
          </cell>
          <cell r="X356">
            <v>1468.2845622573047</v>
          </cell>
          <cell r="Y356">
            <v>0.96499999999999997</v>
          </cell>
          <cell r="Z356">
            <v>0.22545030604176061</v>
          </cell>
          <cell r="AA356">
            <v>1083.6044225917667</v>
          </cell>
          <cell r="AB356">
            <v>0.892625</v>
          </cell>
          <cell r="AC356">
            <v>0.20854153308862858</v>
          </cell>
          <cell r="AD356">
            <v>1175.8869443821281</v>
          </cell>
          <cell r="AE356">
            <v>0.92500000000000004</v>
          </cell>
          <cell r="AF356">
            <v>0.21610521563588453</v>
          </cell>
          <cell r="AG356">
            <v>1194.4422631717805</v>
          </cell>
          <cell r="AH356">
            <v>0.87228431372548931</v>
          </cell>
          <cell r="AI356">
            <v>0.20378939428480694</v>
          </cell>
          <cell r="AJ356">
            <v>1467.5593719672775</v>
          </cell>
          <cell r="AK356">
            <v>0.80686299019607766</v>
          </cell>
          <cell r="AL356">
            <v>0.18850518971344643</v>
          </cell>
          <cell r="AM356">
            <v>1575.4613974941608</v>
          </cell>
          <cell r="AN356">
            <v>0.83612745098039143</v>
          </cell>
          <cell r="AO356">
            <v>0.19534216550616212</v>
          </cell>
          <cell r="AP356">
            <v>1595.4054336283159</v>
          </cell>
          <cell r="AQ356">
            <v>0.892625</v>
          </cell>
          <cell r="AR356">
            <v>0.20854153308862858</v>
          </cell>
          <cell r="AS356">
            <v>1291.898226305525</v>
          </cell>
          <cell r="AT356">
            <v>0.80686299019607766</v>
          </cell>
          <cell r="AU356">
            <v>0.18850518971344643</v>
          </cell>
          <cell r="AV356">
            <v>1706.4880334886432</v>
          </cell>
        </row>
        <row r="357">
          <cell r="B357">
            <v>93</v>
          </cell>
          <cell r="C357">
            <v>0.25321277913076257</v>
          </cell>
          <cell r="D357">
            <v>0.9073529411764697</v>
          </cell>
          <cell r="E357">
            <v>0.22975335988776521</v>
          </cell>
          <cell r="F357">
            <v>982.72171308378597</v>
          </cell>
          <cell r="G357">
            <v>0.96499999999999997</v>
          </cell>
          <cell r="H357">
            <v>0.24435033186118588</v>
          </cell>
          <cell r="I357">
            <v>757.5478433579882</v>
          </cell>
          <cell r="J357">
            <v>1</v>
          </cell>
          <cell r="K357">
            <v>0.25321277913076257</v>
          </cell>
          <cell r="L357">
            <v>762.27461254450839</v>
          </cell>
          <cell r="M357">
            <v>0.92500000000000004</v>
          </cell>
          <cell r="N357">
            <v>0.23422182069595537</v>
          </cell>
          <cell r="O357">
            <v>849.05483295974273</v>
          </cell>
          <cell r="P357">
            <v>0.87559558823529327</v>
          </cell>
          <cell r="Q357">
            <v>0.22171199229169344</v>
          </cell>
          <cell r="R357">
            <v>1071.1844143144465</v>
          </cell>
          <cell r="S357">
            <v>0.9073529411764697</v>
          </cell>
          <cell r="T357">
            <v>0.22975335988776521</v>
          </cell>
          <cell r="U357">
            <v>1075.6893896388979</v>
          </cell>
          <cell r="V357">
            <v>0.83930147058823446</v>
          </cell>
          <cell r="W357">
            <v>0.21252185789618283</v>
          </cell>
          <cell r="X357">
            <v>1181.4666762866955</v>
          </cell>
          <cell r="Y357">
            <v>0.96499999999999997</v>
          </cell>
          <cell r="Z357">
            <v>0.24435033186118588</v>
          </cell>
          <cell r="AA357">
            <v>839.30547389024753</v>
          </cell>
          <cell r="AB357">
            <v>0.892625</v>
          </cell>
          <cell r="AC357">
            <v>0.22602405697159694</v>
          </cell>
          <cell r="AD357">
            <v>930.66567826177629</v>
          </cell>
          <cell r="AE357">
            <v>0.92500000000000004</v>
          </cell>
          <cell r="AF357">
            <v>0.23422182069595537</v>
          </cell>
          <cell r="AG357">
            <v>936.31706032442901</v>
          </cell>
          <cell r="AH357">
            <v>0.87559558823529327</v>
          </cell>
          <cell r="AI357">
            <v>0.22171199229169344</v>
          </cell>
          <cell r="AJ357">
            <v>1168.4863364770742</v>
          </cell>
          <cell r="AK357">
            <v>0.80992591911764633</v>
          </cell>
          <cell r="AL357">
            <v>0.20508359286981645</v>
          </cell>
          <cell r="AM357">
            <v>1278.4787478733126</v>
          </cell>
          <cell r="AN357">
            <v>0.83930147058823446</v>
          </cell>
          <cell r="AO357">
            <v>0.21252185789618283</v>
          </cell>
          <cell r="AP357">
            <v>1283.7554813630632</v>
          </cell>
          <cell r="AQ357">
            <v>0.892625</v>
          </cell>
          <cell r="AR357">
            <v>0.22602405697159694</v>
          </cell>
          <cell r="AS357">
            <v>1022.4837895972909</v>
          </cell>
          <cell r="AT357">
            <v>0.80992591911764633</v>
          </cell>
          <cell r="AU357">
            <v>0.20508359286981645</v>
          </cell>
          <cell r="AV357">
            <v>1384.8061829921403</v>
          </cell>
        </row>
        <row r="358">
          <cell r="B358">
            <v>94</v>
          </cell>
          <cell r="C358">
            <v>0.2732786867786508</v>
          </cell>
          <cell r="D358">
            <v>0.91078431372548929</v>
          </cell>
          <cell r="E358">
            <v>0.24889794119349642</v>
          </cell>
          <cell r="F358">
            <v>756.93809766812569</v>
          </cell>
          <cell r="G358">
            <v>0.96499999999999997</v>
          </cell>
          <cell r="H358">
            <v>0.26371393274139804</v>
          </cell>
          <cell r="I358">
            <v>572.44077643273806</v>
          </cell>
          <cell r="J358">
            <v>1</v>
          </cell>
          <cell r="K358">
            <v>0.2732786867786508</v>
          </cell>
          <cell r="L358">
            <v>569.25693944128818</v>
          </cell>
          <cell r="M358">
            <v>0.92500000000000004</v>
          </cell>
          <cell r="N358">
            <v>0.252782785270252</v>
          </cell>
          <cell r="O358">
            <v>650.18766411321144</v>
          </cell>
          <cell r="P358">
            <v>0.87890686274509711</v>
          </cell>
          <cell r="Q358">
            <v>0.24018651325172402</v>
          </cell>
          <cell r="R358">
            <v>833.6899837049798</v>
          </cell>
          <cell r="S358">
            <v>0.91078431372548929</v>
          </cell>
          <cell r="T358">
            <v>0.24889794119349642</v>
          </cell>
          <cell r="U358">
            <v>828.54613817374161</v>
          </cell>
          <cell r="V358">
            <v>0.84247549019607759</v>
          </cell>
          <cell r="W358">
            <v>0.23023059560398418</v>
          </cell>
          <cell r="X358">
            <v>930.37918319981895</v>
          </cell>
          <cell r="Y358">
            <v>0.96499999999999997</v>
          </cell>
          <cell r="Z358">
            <v>0.26371393274139804</v>
          </cell>
          <cell r="AA358">
            <v>634.22090281225564</v>
          </cell>
          <cell r="AB358">
            <v>0.892625</v>
          </cell>
          <cell r="AC358">
            <v>0.24393538778579318</v>
          </cell>
          <cell r="AD358">
            <v>720.31284597682657</v>
          </cell>
          <cell r="AE358">
            <v>0.92500000000000004</v>
          </cell>
          <cell r="AF358">
            <v>0.252782785270252</v>
          </cell>
          <cell r="AG358">
            <v>717.01117370655652</v>
          </cell>
          <cell r="AH358">
            <v>0.87890686274509711</v>
          </cell>
          <cell r="AI358">
            <v>0.24018651325172402</v>
          </cell>
          <cell r="AJ358">
            <v>909.41890285112004</v>
          </cell>
          <cell r="AK358">
            <v>0.8129888480392149</v>
          </cell>
          <cell r="AL358">
            <v>0.22217252475784474</v>
          </cell>
          <cell r="AM358">
            <v>1016.2837328517494</v>
          </cell>
          <cell r="AN358">
            <v>0.84247549019607759</v>
          </cell>
          <cell r="AO358">
            <v>0.23023059560398418</v>
          </cell>
          <cell r="AP358">
            <v>1010.9293813793764</v>
          </cell>
          <cell r="AQ358">
            <v>0.892625</v>
          </cell>
          <cell r="AR358">
            <v>0.24393538778579318</v>
          </cell>
          <cell r="AS358">
            <v>791.37785528481845</v>
          </cell>
          <cell r="AT358">
            <v>0.8129888480392149</v>
          </cell>
          <cell r="AU358">
            <v>0.22217252475784474</v>
          </cell>
          <cell r="AV358">
            <v>1100.8051555557756</v>
          </cell>
        </row>
        <row r="359">
          <cell r="B359">
            <v>95</v>
          </cell>
          <cell r="C359">
            <v>0.29467984265373381</v>
          </cell>
          <cell r="D359">
            <v>0.91421568627450889</v>
          </cell>
          <cell r="E359">
            <v>0.26940093458294756</v>
          </cell>
          <cell r="F359">
            <v>568.53776354760748</v>
          </cell>
          <cell r="G359">
            <v>0.96499999999999997</v>
          </cell>
          <cell r="H359">
            <v>0.28436604816085315</v>
          </cell>
          <cell r="I359">
            <v>421.48016801812133</v>
          </cell>
          <cell r="J359">
            <v>1</v>
          </cell>
          <cell r="K359">
            <v>0.29467984265373381</v>
          </cell>
          <cell r="L359">
            <v>413.69115059113903</v>
          </cell>
          <cell r="M359">
            <v>0.92500000000000004</v>
          </cell>
          <cell r="N359">
            <v>0.27257885445470381</v>
          </cell>
          <cell r="O359">
            <v>485.83141543031479</v>
          </cell>
          <cell r="P359">
            <v>0.88221813725490106</v>
          </cell>
          <cell r="Q359">
            <v>0.25997190187254438</v>
          </cell>
          <cell r="R359">
            <v>633.4488933859941</v>
          </cell>
          <cell r="S359">
            <v>0.91421568627450889</v>
          </cell>
          <cell r="T359">
            <v>0.26940093458294756</v>
          </cell>
          <cell r="U359">
            <v>622.32271019847508</v>
          </cell>
          <cell r="V359">
            <v>0.84564950980392073</v>
          </cell>
          <cell r="W359">
            <v>0.24919586448922648</v>
          </cell>
          <cell r="X359">
            <v>716.17742971417636</v>
          </cell>
          <cell r="Y359">
            <v>0.96499999999999997</v>
          </cell>
          <cell r="Z359">
            <v>0.28436604816085315</v>
          </cell>
          <cell r="AA359">
            <v>466.96801430483578</v>
          </cell>
          <cell r="AB359">
            <v>0.892625</v>
          </cell>
          <cell r="AC359">
            <v>0.26303859454878914</v>
          </cell>
          <cell r="AD359">
            <v>544.60305256638105</v>
          </cell>
          <cell r="AE359">
            <v>0.92500000000000004</v>
          </cell>
          <cell r="AF359">
            <v>0.27257885445470381</v>
          </cell>
          <cell r="AG359">
            <v>535.76309214712069</v>
          </cell>
          <cell r="AH359">
            <v>0.88221813725490106</v>
          </cell>
          <cell r="AI359">
            <v>0.25997190187254438</v>
          </cell>
          <cell r="AJ359">
            <v>690.98874749010122</v>
          </cell>
          <cell r="AK359">
            <v>0.81605177696078357</v>
          </cell>
          <cell r="AL359">
            <v>0.24047400923210357</v>
          </cell>
          <cell r="AM359">
            <v>790.49341005374924</v>
          </cell>
          <cell r="AN359">
            <v>0.84564950980392073</v>
          </cell>
          <cell r="AO359">
            <v>0.24919586448922648</v>
          </cell>
          <cell r="AP359">
            <v>778.1825077908353</v>
          </cell>
          <cell r="AQ359">
            <v>0.892625</v>
          </cell>
          <cell r="AR359">
            <v>0.26303859454878914</v>
          </cell>
          <cell r="AS359">
            <v>598.33279127082699</v>
          </cell>
          <cell r="AT359">
            <v>0.81605177696078357</v>
          </cell>
          <cell r="AU359">
            <v>0.24047400923210357</v>
          </cell>
          <cell r="AV359">
            <v>856.23649487949695</v>
          </cell>
        </row>
        <row r="360">
          <cell r="B360">
            <v>96</v>
          </cell>
          <cell r="C360">
            <v>0.31649950009274563</v>
          </cell>
          <cell r="D360">
            <v>0.91764705882352848</v>
          </cell>
          <cell r="E360">
            <v>0.2904348353792251</v>
          </cell>
          <cell r="F360">
            <v>415.37315870218316</v>
          </cell>
          <cell r="G360">
            <v>0.96499999999999997</v>
          </cell>
          <cell r="H360">
            <v>0.30542201758949955</v>
          </cell>
          <cell r="I360">
            <v>301.62551826063572</v>
          </cell>
          <cell r="J360">
            <v>1</v>
          </cell>
          <cell r="K360">
            <v>0.31649950009274563</v>
          </cell>
          <cell r="L360">
            <v>291.78470742770008</v>
          </cell>
          <cell r="M360">
            <v>0.92500000000000004</v>
          </cell>
          <cell r="N360">
            <v>0.29276203758578973</v>
          </cell>
          <cell r="O360">
            <v>353.40404475421224</v>
          </cell>
          <cell r="P360">
            <v>0.88552941176470501</v>
          </cell>
          <cell r="Q360">
            <v>0.28026961614095225</v>
          </cell>
          <cell r="R360">
            <v>468.76997983337861</v>
          </cell>
          <cell r="S360">
            <v>0.91764705882352848</v>
          </cell>
          <cell r="T360">
            <v>0.2904348353792251</v>
          </cell>
          <cell r="U360">
            <v>454.66839045881306</v>
          </cell>
          <cell r="V360">
            <v>0.84882352941176387</v>
          </cell>
          <cell r="W360">
            <v>0.26865222272578321</v>
          </cell>
          <cell r="X360">
            <v>537.70897598887996</v>
          </cell>
          <cell r="Y360">
            <v>0.96499999999999997</v>
          </cell>
          <cell r="Z360">
            <v>0.30542201758949955</v>
          </cell>
          <cell r="AA360">
            <v>334.17816545944885</v>
          </cell>
          <cell r="AB360">
            <v>0.892625</v>
          </cell>
          <cell r="AC360">
            <v>0.28251536627028706</v>
          </cell>
          <cell r="AD360">
            <v>401.3514310323398</v>
          </cell>
          <cell r="AE360">
            <v>0.92500000000000004</v>
          </cell>
          <cell r="AF360">
            <v>0.29276203758578973</v>
          </cell>
          <cell r="AG360">
            <v>389.72540223054858</v>
          </cell>
          <cell r="AH360">
            <v>0.88552941176470501</v>
          </cell>
          <cell r="AI360">
            <v>0.28026961614095225</v>
          </cell>
          <cell r="AJ360">
            <v>511.35108863257227</v>
          </cell>
          <cell r="AK360">
            <v>0.81911470588235213</v>
          </cell>
          <cell r="AL360">
            <v>0.25924939493038079</v>
          </cell>
          <cell r="AM360">
            <v>600.40029046656684</v>
          </cell>
          <cell r="AN360">
            <v>0.84882352941176387</v>
          </cell>
          <cell r="AO360">
            <v>0.26865222272578321</v>
          </cell>
          <cell r="AP360">
            <v>584.26264503150389</v>
          </cell>
          <cell r="AQ360">
            <v>0.892625</v>
          </cell>
          <cell r="AR360">
            <v>0.28251536627028706</v>
          </cell>
          <cell r="AS360">
            <v>440.94817478249462</v>
          </cell>
          <cell r="AT360">
            <v>0.81911470588235213</v>
          </cell>
          <cell r="AU360">
            <v>0.25924939493038079</v>
          </cell>
          <cell r="AV360">
            <v>650.33387210498074</v>
          </cell>
        </row>
        <row r="361">
          <cell r="B361">
            <v>97</v>
          </cell>
          <cell r="C361">
            <v>0.33945521325638484</v>
          </cell>
          <cell r="D361">
            <v>0.92107843137254808</v>
          </cell>
          <cell r="E361">
            <v>0.31266487534742471</v>
          </cell>
          <cell r="F361">
            <v>294.73432373356587</v>
          </cell>
          <cell r="G361">
            <v>0.96499999999999997</v>
          </cell>
          <cell r="H361">
            <v>0.32757428079241135</v>
          </cell>
          <cell r="I361">
            <v>209.50244391699394</v>
          </cell>
          <cell r="J361">
            <v>1</v>
          </cell>
          <cell r="K361">
            <v>0.33945521325638484</v>
          </cell>
          <cell r="L361">
            <v>199.43499339212497</v>
          </cell>
          <cell r="M361">
            <v>0.92500000000000004</v>
          </cell>
          <cell r="N361">
            <v>0.31399607226215598</v>
          </cell>
          <cell r="O361">
            <v>249.94075652090942</v>
          </cell>
          <cell r="P361">
            <v>0.88884068627450885</v>
          </cell>
          <cell r="Q361">
            <v>0.30172160471026488</v>
          </cell>
          <cell r="R361">
            <v>337.38799752707564</v>
          </cell>
          <cell r="S361">
            <v>0.92107843137254808</v>
          </cell>
          <cell r="T361">
            <v>0.31266487534742471</v>
          </cell>
          <cell r="U361">
            <v>322.61685132377045</v>
          </cell>
          <cell r="V361">
            <v>0.851997549019607</v>
          </cell>
          <cell r="W361">
            <v>0.28921500969636788</v>
          </cell>
          <cell r="X361">
            <v>393.25226440986256</v>
          </cell>
          <cell r="Y361">
            <v>0.96499999999999997</v>
          </cell>
          <cell r="Z361">
            <v>0.32757428079241135</v>
          </cell>
          <cell r="AA361">
            <v>232.11279593046638</v>
          </cell>
          <cell r="AB361">
            <v>0.892625</v>
          </cell>
          <cell r="AC361">
            <v>0.30300620973298054</v>
          </cell>
          <cell r="AD361">
            <v>287.96348449113447</v>
          </cell>
          <cell r="AE361">
            <v>0.92500000000000004</v>
          </cell>
          <cell r="AF361">
            <v>0.31399607226215598</v>
          </cell>
          <cell r="AG361">
            <v>275.62859937459166</v>
          </cell>
          <cell r="AH361">
            <v>0.88884068627450885</v>
          </cell>
          <cell r="AI361">
            <v>0.30172160471026488</v>
          </cell>
          <cell r="AJ361">
            <v>368.03491530826318</v>
          </cell>
          <cell r="AK361">
            <v>0.8221776348039207</v>
          </cell>
          <cell r="AL361">
            <v>0.27909248435699502</v>
          </cell>
          <cell r="AM361">
            <v>444.7468784470845</v>
          </cell>
          <cell r="AN361">
            <v>0.851997549019607</v>
          </cell>
          <cell r="AO361">
            <v>0.28921500969636788</v>
          </cell>
          <cell r="AP361">
            <v>427.29918678814505</v>
          </cell>
          <cell r="AQ361">
            <v>0.892625</v>
          </cell>
          <cell r="AR361">
            <v>0.30300620973298054</v>
          </cell>
          <cell r="AS361">
            <v>316.37353967760362</v>
          </cell>
          <cell r="AT361">
            <v>0.8221776348039207</v>
          </cell>
          <cell r="AU361">
            <v>0.27909248435699502</v>
          </cell>
          <cell r="AV361">
            <v>481.73520925903284</v>
          </cell>
        </row>
        <row r="362">
          <cell r="B362">
            <v>98</v>
          </cell>
          <cell r="C362">
            <v>0.36359515019682648</v>
          </cell>
          <cell r="D362">
            <v>0.92450980392156767</v>
          </cell>
          <cell r="E362">
            <v>0.336147281015301</v>
          </cell>
          <cell r="F362">
            <v>202.58125314280298</v>
          </cell>
          <cell r="G362">
            <v>0.96499999999999997</v>
          </cell>
          <cell r="H362">
            <v>0.35086931993993753</v>
          </cell>
          <cell r="I362">
            <v>140.87483152663216</v>
          </cell>
          <cell r="J362">
            <v>1</v>
          </cell>
          <cell r="K362">
            <v>0.36359515019682648</v>
          </cell>
          <cell r="L362">
            <v>131.73574517941549</v>
          </cell>
          <cell r="M362">
            <v>0.92500000000000004</v>
          </cell>
          <cell r="N362">
            <v>0.3363255139320645</v>
          </cell>
          <cell r="O362">
            <v>171.46034067511201</v>
          </cell>
          <cell r="P362">
            <v>0.8921519607843128</v>
          </cell>
          <cell r="Q362">
            <v>0.32438212617976547</v>
          </cell>
          <cell r="R362">
            <v>235.59074950322349</v>
          </cell>
          <cell r="S362">
            <v>0.92450980392156767</v>
          </cell>
          <cell r="T362">
            <v>0.336147281015301</v>
          </cell>
          <cell r="U362">
            <v>221.7458937196451</v>
          </cell>
          <cell r="V362">
            <v>0.85517156862745014</v>
          </cell>
          <cell r="W362">
            <v>0.31093623493915346</v>
          </cell>
          <cell r="X362">
            <v>279.5178069454455</v>
          </cell>
          <cell r="Y362">
            <v>0.96499999999999997</v>
          </cell>
          <cell r="Z362">
            <v>0.35086931993993753</v>
          </cell>
          <cell r="AA362">
            <v>156.0786137408281</v>
          </cell>
          <cell r="AB362">
            <v>0.892625</v>
          </cell>
          <cell r="AC362">
            <v>0.32455412094444225</v>
          </cell>
          <cell r="AD362">
            <v>200.70876051397389</v>
          </cell>
          <cell r="AE362">
            <v>0.92500000000000004</v>
          </cell>
          <cell r="AF362">
            <v>0.3363255139320645</v>
          </cell>
          <cell r="AG362">
            <v>189.08230176785054</v>
          </cell>
          <cell r="AH362">
            <v>0.8921519607843128</v>
          </cell>
          <cell r="AI362">
            <v>0.32438212617976547</v>
          </cell>
          <cell r="AJ362">
            <v>256.99083007204757</v>
          </cell>
          <cell r="AK362">
            <v>0.82524056372548937</v>
          </cell>
          <cell r="AL362">
            <v>0.30005346671628308</v>
          </cell>
          <cell r="AM362">
            <v>320.62136723126918</v>
          </cell>
          <cell r="AN362">
            <v>0.85517156862745014</v>
          </cell>
          <cell r="AO362">
            <v>0.31093623493915346</v>
          </cell>
          <cell r="AP362">
            <v>303.71784833796153</v>
          </cell>
          <cell r="AQ362">
            <v>0.892625</v>
          </cell>
          <cell r="AR362">
            <v>0.32455412094444225</v>
          </cell>
          <cell r="AS362">
            <v>220.51039256008622</v>
          </cell>
          <cell r="AT362">
            <v>0.82524056372548937</v>
          </cell>
          <cell r="AU362">
            <v>0.30005346671628308</v>
          </cell>
          <cell r="AV362">
            <v>347.28653290469248</v>
          </cell>
        </row>
        <row r="363">
          <cell r="B363">
            <v>99</v>
          </cell>
          <cell r="C363">
            <v>0.38794878468039229</v>
          </cell>
          <cell r="D363">
            <v>0.92794117647058727</v>
          </cell>
          <cell r="E363">
            <v>0.35999365166665775</v>
          </cell>
          <cell r="F363">
            <v>134.48411571417736</v>
          </cell>
          <cell r="G363">
            <v>0.96499999999999997</v>
          </cell>
          <cell r="H363">
            <v>0.37437057721657857</v>
          </cell>
          <cell r="I363">
            <v>91.446175192229461</v>
          </cell>
          <cell r="J363">
            <v>1</v>
          </cell>
          <cell r="K363">
            <v>0.38794878468039229</v>
          </cell>
          <cell r="L363">
            <v>83.837267124615067</v>
          </cell>
          <cell r="M363">
            <v>0.92500000000000004</v>
          </cell>
          <cell r="N363">
            <v>0.35885262582936289</v>
          </cell>
          <cell r="O363">
            <v>113.7938534785881</v>
          </cell>
          <cell r="P363">
            <v>0.89546323529411664</v>
          </cell>
          <cell r="Q363">
            <v>0.34739387385832471</v>
          </cell>
          <cell r="R363">
            <v>159.16932127108333</v>
          </cell>
          <cell r="S363">
            <v>0.92794117647058727</v>
          </cell>
          <cell r="T363">
            <v>0.35999365166665775</v>
          </cell>
          <cell r="U363">
            <v>147.2066144694785</v>
          </cell>
          <cell r="V363">
            <v>0.85834558823529328</v>
          </cell>
          <cell r="W363">
            <v>0.33299412779165843</v>
          </cell>
          <cell r="X363">
            <v>192.60559245537951</v>
          </cell>
          <cell r="Y363">
            <v>0.96499999999999997</v>
          </cell>
          <cell r="Z363">
            <v>0.37437057721657857</v>
          </cell>
          <cell r="AA363">
            <v>101.31541668041555</v>
          </cell>
          <cell r="AB363">
            <v>0.892625</v>
          </cell>
          <cell r="AC363">
            <v>0.34629278392533519</v>
          </cell>
          <cell r="AD363">
            <v>135.56790517951251</v>
          </cell>
          <cell r="AE363">
            <v>0.92500000000000004</v>
          </cell>
          <cell r="AF363">
            <v>0.35885262582936289</v>
          </cell>
          <cell r="AG363">
            <v>125.48909945032051</v>
          </cell>
          <cell r="AH363">
            <v>0.89546323529411664</v>
          </cell>
          <cell r="AI363">
            <v>0.34739387385832471</v>
          </cell>
          <cell r="AJ363">
            <v>173.62759820457396</v>
          </cell>
          <cell r="AK363">
            <v>0.82830349264705794</v>
          </cell>
          <cell r="AL363">
            <v>0.32133933331895037</v>
          </cell>
          <cell r="AM363">
            <v>224.41781449021238</v>
          </cell>
          <cell r="AN363">
            <v>0.85834558823529328</v>
          </cell>
          <cell r="AO363">
            <v>0.33299412779165843</v>
          </cell>
          <cell r="AP363">
            <v>209.28096409193495</v>
          </cell>
          <cell r="AQ363">
            <v>0.892625</v>
          </cell>
          <cell r="AR363">
            <v>0.34629278392533519</v>
          </cell>
          <cell r="AS363">
            <v>148.94283594363355</v>
          </cell>
          <cell r="AT363">
            <v>0.82830349264705794</v>
          </cell>
          <cell r="AU363">
            <v>0.32133933331895037</v>
          </cell>
          <cell r="AV363">
            <v>243.08200476276099</v>
          </cell>
        </row>
        <row r="364">
          <cell r="B364">
            <v>100</v>
          </cell>
          <cell r="C364">
            <v>0.41321042719143553</v>
          </cell>
          <cell r="D364">
            <v>0.93137254901960687</v>
          </cell>
          <cell r="E364">
            <v>0.384852848854768</v>
          </cell>
          <cell r="F364">
            <v>86.070687807069305</v>
          </cell>
          <cell r="G364">
            <v>0.96499999999999997</v>
          </cell>
          <cell r="H364">
            <v>0.39874806223973525</v>
          </cell>
          <cell r="I364">
            <v>57.211417801266144</v>
          </cell>
          <cell r="J364">
            <v>1</v>
          </cell>
          <cell r="K364">
            <v>0.41321042719143553</v>
          </cell>
          <cell r="L364">
            <v>51.312701232695247</v>
          </cell>
          <cell r="M364">
            <v>0.92500000000000004</v>
          </cell>
          <cell r="N364">
            <v>0.3822196451520779</v>
          </cell>
          <cell r="O364">
            <v>72.95863035455497</v>
          </cell>
          <cell r="P364">
            <v>0.8987745098039206</v>
          </cell>
          <cell r="Q364">
            <v>0.37138299914485107</v>
          </cell>
          <cell r="R364">
            <v>103.87487415532146</v>
          </cell>
          <cell r="S364">
            <v>0.93137254901960687</v>
          </cell>
          <cell r="T364">
            <v>0.384852848854768</v>
          </cell>
          <cell r="U364">
            <v>94.213167777125079</v>
          </cell>
          <cell r="V364">
            <v>0.86151960784313641</v>
          </cell>
          <cell r="W364">
            <v>0.35598888519066041</v>
          </cell>
          <cell r="X364">
            <v>128.4690611879048</v>
          </cell>
          <cell r="Y364">
            <v>0.96499999999999997</v>
          </cell>
          <cell r="Z364">
            <v>0.39874806223973525</v>
          </cell>
          <cell r="AA364">
            <v>63.385905656830204</v>
          </cell>
          <cell r="AB364">
            <v>0.892625</v>
          </cell>
          <cell r="AC364">
            <v>0.36884195757175514</v>
          </cell>
          <cell r="AD364">
            <v>88.621717883973261</v>
          </cell>
          <cell r="AE364">
            <v>0.92500000000000004</v>
          </cell>
          <cell r="AF364">
            <v>0.3822196451520779</v>
          </cell>
          <cell r="AG364">
            <v>80.457006599610935</v>
          </cell>
          <cell r="AH364">
            <v>0.8987745098039206</v>
          </cell>
          <cell r="AI364">
            <v>0.37138299914485107</v>
          </cell>
          <cell r="AJ364">
            <v>113.31043425557031</v>
          </cell>
          <cell r="AK364">
            <v>0.83136642156862661</v>
          </cell>
          <cell r="AL364">
            <v>0.34352927420898727</v>
          </cell>
          <cell r="AM364">
            <v>152.30354359703165</v>
          </cell>
          <cell r="AN364">
            <v>0.86151960784313641</v>
          </cell>
          <cell r="AO364">
            <v>0.35598888519066041</v>
          </cell>
          <cell r="AP364">
            <v>139.59163199074371</v>
          </cell>
          <cell r="AQ364">
            <v>0.892625</v>
          </cell>
          <cell r="AR364">
            <v>0.36884195757175514</v>
          </cell>
          <cell r="AS364">
            <v>97.365006638978215</v>
          </cell>
          <cell r="AT364">
            <v>0.83136642156862661</v>
          </cell>
          <cell r="AU364">
            <v>0.34352927420898727</v>
          </cell>
          <cell r="AV364">
            <v>164.97019541046146</v>
          </cell>
        </row>
        <row r="365">
          <cell r="B365">
            <v>101</v>
          </cell>
          <cell r="C365">
            <v>0.43837551672087227</v>
          </cell>
          <cell r="D365">
            <v>0.93480392156862646</v>
          </cell>
          <cell r="E365">
            <v>0.4097951521503444</v>
          </cell>
          <cell r="F365">
            <v>52.946138401629341</v>
          </cell>
          <cell r="G365">
            <v>0.96499999999999997</v>
          </cell>
          <cell r="H365">
            <v>0.42303237363564172</v>
          </cell>
          <cell r="I365">
            <v>34.398475815023374</v>
          </cell>
          <cell r="J365">
            <v>1</v>
          </cell>
          <cell r="K365">
            <v>0.43837551672087227</v>
          </cell>
          <cell r="L365">
            <v>30.109758035986744</v>
          </cell>
          <cell r="M365">
            <v>0.92500000000000004</v>
          </cell>
          <cell r="N365">
            <v>0.40549735296680689</v>
          </cell>
          <cell r="O365">
            <v>45.072408549655357</v>
          </cell>
          <cell r="P365">
            <v>0.90208578431372455</v>
          </cell>
          <cell r="Q365">
            <v>0.39545232182508233</v>
          </cell>
          <cell r="R365">
            <v>65.297511855724196</v>
          </cell>
          <cell r="S365">
            <v>0.93480392156862646</v>
          </cell>
          <cell r="T365">
            <v>0.4097951521503444</v>
          </cell>
          <cell r="U365">
            <v>57.954961758466261</v>
          </cell>
          <cell r="V365">
            <v>0.86469362745097955</v>
          </cell>
          <cell r="W365">
            <v>0.37906051573906857</v>
          </cell>
          <cell r="X365">
            <v>82.735503314131833</v>
          </cell>
          <cell r="Y365">
            <v>0.96499999999999997</v>
          </cell>
          <cell r="Z365">
            <v>0.42303237363564172</v>
          </cell>
          <cell r="AA365">
            <v>38.110898602858484</v>
          </cell>
          <cell r="AB365">
            <v>0.892625</v>
          </cell>
          <cell r="AC365">
            <v>0.39130494561296864</v>
          </cell>
          <cell r="AD365">
            <v>55.934309976276737</v>
          </cell>
          <cell r="AE365">
            <v>0.92500000000000004</v>
          </cell>
          <cell r="AF365">
            <v>0.40549735296680689</v>
          </cell>
          <cell r="AG365">
            <v>49.704758087109255</v>
          </cell>
          <cell r="AH365">
            <v>0.90208578431372455</v>
          </cell>
          <cell r="AI365">
            <v>0.39545232182508233</v>
          </cell>
          <cell r="AJ365">
            <v>71.228865347331137</v>
          </cell>
          <cell r="AK365">
            <v>0.83442935049019529</v>
          </cell>
          <cell r="AL365">
            <v>0.36579339768820118</v>
          </cell>
          <cell r="AM365">
            <v>99.982817805686523</v>
          </cell>
          <cell r="AN365">
            <v>0.86469362745097955</v>
          </cell>
          <cell r="AO365">
            <v>0.37906051573906857</v>
          </cell>
          <cell r="AP365">
            <v>89.898562536413934</v>
          </cell>
          <cell r="AQ365">
            <v>0.892625</v>
          </cell>
          <cell r="AR365">
            <v>0.39130494561296864</v>
          </cell>
          <cell r="AS365">
            <v>61.452706991270553</v>
          </cell>
          <cell r="AT365">
            <v>0.83442935049019529</v>
          </cell>
          <cell r="AU365">
            <v>0.36579339768820118</v>
          </cell>
          <cell r="AV365">
            <v>108.29810391499083</v>
          </cell>
        </row>
        <row r="366">
          <cell r="B366">
            <v>102</v>
          </cell>
          <cell r="C366">
            <v>0.46281707236883141</v>
          </cell>
          <cell r="D366">
            <v>0.93823529411764606</v>
          </cell>
          <cell r="E366">
            <v>0.43423131201663839</v>
          </cell>
          <cell r="F366">
            <v>31.249067559560451</v>
          </cell>
          <cell r="G366">
            <v>0.96499999999999997</v>
          </cell>
          <cell r="H366">
            <v>0.44661847483592232</v>
          </cell>
          <cell r="I366">
            <v>19.846806941545822</v>
          </cell>
          <cell r="J366">
            <v>1</v>
          </cell>
          <cell r="K366">
            <v>0.46281707236883141</v>
          </cell>
          <cell r="L366">
            <v>16.91037729862062</v>
          </cell>
          <cell r="M366">
            <v>0.92500000000000004</v>
          </cell>
          <cell r="N366">
            <v>0.42810579194116904</v>
          </cell>
          <cell r="O366">
            <v>26.795666190931634</v>
          </cell>
          <cell r="P366">
            <v>0.90539705882352839</v>
          </cell>
          <cell r="Q366">
            <v>0.41903321609605604</v>
          </cell>
          <cell r="R366">
            <v>39.475459182977225</v>
          </cell>
          <cell r="S366">
            <v>0.93823529411764606</v>
          </cell>
          <cell r="T366">
            <v>0.43423131201663839</v>
          </cell>
          <cell r="U366">
            <v>34.205299386788184</v>
          </cell>
          <cell r="V366">
            <v>0.86786764705882269</v>
          </cell>
          <cell r="W366">
            <v>0.40166396361539058</v>
          </cell>
          <cell r="X366">
            <v>51.373740757945605</v>
          </cell>
          <cell r="Y366">
            <v>0.96499999999999997</v>
          </cell>
          <cell r="Z366">
            <v>0.44661847483592232</v>
          </cell>
          <cell r="AA366">
            <v>21.988754705503997</v>
          </cell>
          <cell r="AB366">
            <v>0.892625</v>
          </cell>
          <cell r="AC366">
            <v>0.41312208922322813</v>
          </cell>
          <cell r="AD366">
            <v>34.046937853110833</v>
          </cell>
          <cell r="AE366">
            <v>0.92500000000000004</v>
          </cell>
          <cell r="AF366">
            <v>0.42810579194116904</v>
          </cell>
          <cell r="AG366">
            <v>29.549610252930965</v>
          </cell>
          <cell r="AH366">
            <v>0.90539705882352839</v>
          </cell>
          <cell r="AI366">
            <v>0.41903321609605604</v>
          </cell>
          <cell r="AJ366">
            <v>43.061245164762894</v>
          </cell>
          <cell r="AK366">
            <v>0.83749227941176385</v>
          </cell>
          <cell r="AL366">
            <v>0.38760572488885187</v>
          </cell>
          <cell r="AM366">
            <v>63.409763170104071</v>
          </cell>
          <cell r="AN366">
            <v>0.86786764705882269</v>
          </cell>
          <cell r="AO366">
            <v>0.40166396361539058</v>
          </cell>
          <cell r="AP366">
            <v>55.821567057159967</v>
          </cell>
          <cell r="AQ366">
            <v>0.892625</v>
          </cell>
          <cell r="AR366">
            <v>0.41312208922322813</v>
          </cell>
          <cell r="AS366">
            <v>37.405958824281726</v>
          </cell>
          <cell r="AT366">
            <v>0.83749227941176385</v>
          </cell>
          <cell r="AU366">
            <v>0.38760572488885187</v>
          </cell>
          <cell r="AV366">
            <v>68.683372520736455</v>
          </cell>
        </row>
        <row r="367">
          <cell r="B367">
            <v>103</v>
          </cell>
          <cell r="C367">
            <v>0.48761713982932975</v>
          </cell>
          <cell r="D367">
            <v>0.94166666666666565</v>
          </cell>
          <cell r="E367">
            <v>0.45917280667261834</v>
          </cell>
          <cell r="F367">
            <v>17.679743953875946</v>
          </cell>
          <cell r="G367">
            <v>0.96499999999999997</v>
          </cell>
          <cell r="H367">
            <v>0.47055053993530321</v>
          </cell>
          <cell r="I367">
            <v>10.982856294949631</v>
          </cell>
          <cell r="J367">
            <v>1</v>
          </cell>
          <cell r="K367">
            <v>0.48761713982932975</v>
          </cell>
          <cell r="L367">
            <v>9.0839659846206775</v>
          </cell>
          <cell r="M367">
            <v>0.92500000000000004</v>
          </cell>
          <cell r="N367">
            <v>0.45104585434213001</v>
          </cell>
          <cell r="O367">
            <v>15.324286295671639</v>
          </cell>
          <cell r="P367">
            <v>0.90870833333333234</v>
          </cell>
          <cell r="Q367">
            <v>0.44310175843907668</v>
          </cell>
          <cell r="R367">
            <v>22.93393056466569</v>
          </cell>
          <cell r="S367">
            <v>0.94166666666666565</v>
          </cell>
          <cell r="T367">
            <v>0.45917280667261834</v>
          </cell>
          <cell r="U367">
            <v>19.352287356141236</v>
          </cell>
          <cell r="V367">
            <v>0.87104166666666583</v>
          </cell>
          <cell r="W367">
            <v>0.424734846172172</v>
          </cell>
          <cell r="X367">
            <v>30.738760419359632</v>
          </cell>
          <cell r="Y367">
            <v>0.96499999999999997</v>
          </cell>
          <cell r="Z367">
            <v>0.47055053993530321</v>
          </cell>
          <cell r="AA367">
            <v>12.168170615390592</v>
          </cell>
          <cell r="AB367">
            <v>0.892625</v>
          </cell>
          <cell r="AC367">
            <v>0.43525924944015548</v>
          </cell>
          <cell r="AD367">
            <v>19.981395755580277</v>
          </cell>
          <cell r="AE367">
            <v>0.92500000000000004</v>
          </cell>
          <cell r="AF367">
            <v>0.45104585434213001</v>
          </cell>
          <cell r="AG367">
            <v>16.899250954047066</v>
          </cell>
          <cell r="AH367">
            <v>0.90870833333333234</v>
          </cell>
          <cell r="AI367">
            <v>0.44310175843907668</v>
          </cell>
          <cell r="AJ367">
            <v>25.017153114271558</v>
          </cell>
          <cell r="AK367">
            <v>0.84055520833333242</v>
          </cell>
          <cell r="AL367">
            <v>0.40986912655614594</v>
          </cell>
          <cell r="AM367">
            <v>38.831775951525465</v>
          </cell>
          <cell r="AN367">
            <v>0.87104166666666583</v>
          </cell>
          <cell r="AO367">
            <v>0.424734846172172</v>
          </cell>
          <cell r="AP367">
            <v>33.40005517775878</v>
          </cell>
          <cell r="AQ367">
            <v>0.892625</v>
          </cell>
          <cell r="AR367">
            <v>0.43525924944015548</v>
          </cell>
          <cell r="AS367">
            <v>21.952730965396412</v>
          </cell>
          <cell r="AT367">
            <v>0.84055520833333242</v>
          </cell>
          <cell r="AU367">
            <v>0.40986912655614594</v>
          </cell>
          <cell r="AV367">
            <v>42.061304127025359</v>
          </cell>
        </row>
        <row r="368">
          <cell r="B368">
            <v>104</v>
          </cell>
          <cell r="C368">
            <v>0.51260835689977169</v>
          </cell>
          <cell r="D368">
            <v>0.94509803921568525</v>
          </cell>
          <cell r="E368">
            <v>0.48446515299154841</v>
          </cell>
          <cell r="F368">
            <v>9.5616863013214726</v>
          </cell>
          <cell r="G368">
            <v>0.96499999999999997</v>
          </cell>
          <cell r="H368">
            <v>0.49466706440827968</v>
          </cell>
          <cell r="I368">
            <v>5.8148673353292386</v>
          </cell>
          <cell r="J368">
            <v>1</v>
          </cell>
          <cell r="K368">
            <v>0.51260835689977169</v>
          </cell>
          <cell r="L368">
            <v>4.6544684728930212</v>
          </cell>
          <cell r="M368">
            <v>0.92500000000000004</v>
          </cell>
          <cell r="N368">
            <v>0.47416273013228882</v>
          </cell>
          <cell r="O368">
            <v>8.4123304912570287</v>
          </cell>
          <cell r="P368">
            <v>0.91201960784313618</v>
          </cell>
          <cell r="Q368">
            <v>0.46750887263684415</v>
          </cell>
          <cell r="R368">
            <v>12.771865603542638</v>
          </cell>
          <cell r="S368">
            <v>0.94509803921568525</v>
          </cell>
          <cell r="T368">
            <v>0.48446515299154841</v>
          </cell>
          <cell r="U368">
            <v>10.466243255286839</v>
          </cell>
          <cell r="V368">
            <v>0.87421568627450885</v>
          </cell>
          <cell r="W368">
            <v>0.4481302665171823</v>
          </cell>
          <cell r="X368">
            <v>17.68293774111967</v>
          </cell>
          <cell r="Y368">
            <v>0.96499999999999997</v>
          </cell>
          <cell r="Z368">
            <v>0.49466706440827968</v>
          </cell>
          <cell r="AA368">
            <v>6.4424313622936591</v>
          </cell>
          <cell r="AB368">
            <v>0.892625</v>
          </cell>
          <cell r="AC368">
            <v>0.45756703457765868</v>
          </cell>
          <cell r="AD368">
            <v>11.284308436239696</v>
          </cell>
          <cell r="AE368">
            <v>0.92500000000000004</v>
          </cell>
          <cell r="AF368">
            <v>0.47416273013228882</v>
          </cell>
          <cell r="AG368">
            <v>9.2769138697368501</v>
          </cell>
          <cell r="AH368">
            <v>0.91201960784313618</v>
          </cell>
          <cell r="AI368">
            <v>0.46750887263684415</v>
          </cell>
          <cell r="AJ368">
            <v>13.932008578198209</v>
          </cell>
          <cell r="AK368">
            <v>0.84361813725490098</v>
          </cell>
          <cell r="AL368">
            <v>0.43244570718908087</v>
          </cell>
          <cell r="AM368">
            <v>22.915829859649769</v>
          </cell>
          <cell r="AN368">
            <v>0.87421568627450885</v>
          </cell>
          <cell r="AO368">
            <v>0.4481302665171823</v>
          </cell>
          <cell r="AP368">
            <v>19.213887879691345</v>
          </cell>
          <cell r="AQ368">
            <v>0.892625</v>
          </cell>
          <cell r="AR368">
            <v>0.45756703457765868</v>
          </cell>
          <cell r="AS368">
            <v>12.397601762236309</v>
          </cell>
          <cell r="AT368">
            <v>0.84361813725490098</v>
          </cell>
          <cell r="AU368">
            <v>0.43244570718908087</v>
          </cell>
          <cell r="AV368">
            <v>24.82167414266906</v>
          </cell>
        </row>
        <row r="369">
          <cell r="B369">
            <v>105</v>
          </cell>
          <cell r="C369">
            <v>0.53760736507946216</v>
          </cell>
          <cell r="D369">
            <v>0.94852941176470484</v>
          </cell>
          <cell r="E369">
            <v>0.50993639775919519</v>
          </cell>
          <cell r="F369">
            <v>4.9293824844945719</v>
          </cell>
          <cell r="G369">
            <v>0.96499999999999997</v>
          </cell>
          <cell r="H369">
            <v>0.51879110730168099</v>
          </cell>
          <cell r="I369">
            <v>2.9384439806383287</v>
          </cell>
          <cell r="J369">
            <v>1</v>
          </cell>
          <cell r="K369">
            <v>0.53760736507946216</v>
          </cell>
          <cell r="L369">
            <v>2.2685490367615402</v>
          </cell>
          <cell r="M369">
            <v>0.92500000000000004</v>
          </cell>
          <cell r="N369">
            <v>0.4972868126985025</v>
          </cell>
          <cell r="O369">
            <v>4.4235168987474971</v>
          </cell>
          <cell r="P369">
            <v>0.91533088235294013</v>
          </cell>
          <cell r="Q369">
            <v>0.49208862383762331</v>
          </cell>
          <cell r="R369">
            <v>6.8009051137611323</v>
          </cell>
          <cell r="S369">
            <v>0.94852941176470484</v>
          </cell>
          <cell r="T369">
            <v>0.50993639775919519</v>
          </cell>
          <cell r="U369">
            <v>5.3957131153675384</v>
          </cell>
          <cell r="V369">
            <v>0.87738970588235199</v>
          </cell>
          <cell r="W369">
            <v>0.47169116792725552</v>
          </cell>
          <cell r="X369">
            <v>9.7586781383849708</v>
          </cell>
          <cell r="Y369">
            <v>0.96499999999999997</v>
          </cell>
          <cell r="Z369">
            <v>0.51879110730168099</v>
          </cell>
          <cell r="AA369">
            <v>3.2555727526560205</v>
          </cell>
          <cell r="AB369">
            <v>0.892625</v>
          </cell>
          <cell r="AC369">
            <v>0.47988177425405493</v>
          </cell>
          <cell r="AD369">
            <v>6.120980887809842</v>
          </cell>
          <cell r="AE369">
            <v>0.92500000000000004</v>
          </cell>
          <cell r="AF369">
            <v>0.4972868126985025</v>
          </cell>
          <cell r="AG369">
            <v>4.8781470620603287</v>
          </cell>
          <cell r="AH369">
            <v>0.91533088235294013</v>
          </cell>
          <cell r="AI369">
            <v>0.49208862383762331</v>
          </cell>
          <cell r="AJ369">
            <v>7.4186709542379221</v>
          </cell>
          <cell r="AK369">
            <v>0.84668106617646965</v>
          </cell>
          <cell r="AL369">
            <v>0.45518197704980157</v>
          </cell>
          <cell r="AM369">
            <v>13.00597761016887</v>
          </cell>
          <cell r="AN369">
            <v>0.87738970588235199</v>
          </cell>
          <cell r="AO369">
            <v>0.47169116792725552</v>
          </cell>
          <cell r="AP369">
            <v>10.603563183334005</v>
          </cell>
          <cell r="AQ369">
            <v>0.892625</v>
          </cell>
          <cell r="AR369">
            <v>0.47988177425405493</v>
          </cell>
          <cell r="AS369">
            <v>6.7248678880150861</v>
          </cell>
          <cell r="AT369">
            <v>0.84668106617646965</v>
          </cell>
          <cell r="AU369">
            <v>0.45518197704980157</v>
          </cell>
          <cell r="AV369">
            <v>14.087647714425618</v>
          </cell>
        </row>
        <row r="370">
          <cell r="B370">
            <v>106</v>
          </cell>
          <cell r="C370">
            <v>0.56243449717246785</v>
          </cell>
          <cell r="D370">
            <v>0.95196078431372444</v>
          </cell>
          <cell r="E370">
            <v>0.5354155850533977</v>
          </cell>
          <cell r="F370">
            <v>2.4157109371741381</v>
          </cell>
          <cell r="G370">
            <v>0.96499999999999997</v>
          </cell>
          <cell r="H370">
            <v>0.54274928977143144</v>
          </cell>
          <cell r="I370">
            <v>1.4140053741790108</v>
          </cell>
          <cell r="J370">
            <v>1</v>
          </cell>
          <cell r="K370">
            <v>0.56243449717246785</v>
          </cell>
          <cell r="L370">
            <v>1.0489603665546166</v>
          </cell>
          <cell r="M370">
            <v>0.92500000000000004</v>
          </cell>
          <cell r="N370">
            <v>0.52025190988453274</v>
          </cell>
          <cell r="O370">
            <v>2.22376027925139</v>
          </cell>
          <cell r="P370">
            <v>0.91864215686274409</v>
          </cell>
          <cell r="Q370">
            <v>0.51667603957652886</v>
          </cell>
          <cell r="R370">
            <v>3.4542570754801618</v>
          </cell>
          <cell r="S370">
            <v>0.95196078431372444</v>
          </cell>
          <cell r="T370">
            <v>0.5354155850533977</v>
          </cell>
          <cell r="U370">
            <v>2.6442426059749713</v>
          </cell>
          <cell r="V370">
            <v>0.88056372549019513</v>
          </cell>
          <cell r="W370">
            <v>0.4952594161743929</v>
          </cell>
          <cell r="X370">
            <v>5.155595849863988</v>
          </cell>
          <cell r="Y370">
            <v>0.96499999999999997</v>
          </cell>
          <cell r="Z370">
            <v>0.54274928977143144</v>
          </cell>
          <cell r="AA370">
            <v>1.566610559404422</v>
          </cell>
          <cell r="AB370">
            <v>0.892625</v>
          </cell>
          <cell r="AC370">
            <v>0.50204309303857408</v>
          </cell>
          <cell r="AD370">
            <v>3.1836337191924948</v>
          </cell>
          <cell r="AE370">
            <v>0.92500000000000004</v>
          </cell>
          <cell r="AF370">
            <v>0.52025190988453274</v>
          </cell>
          <cell r="AG370">
            <v>2.4523088576937839</v>
          </cell>
          <cell r="AH370">
            <v>0.91864215686274409</v>
          </cell>
          <cell r="AI370">
            <v>0.51667603957652886</v>
          </cell>
          <cell r="AJ370">
            <v>3.7680273736628354</v>
          </cell>
          <cell r="AK370">
            <v>0.84974399509803833</v>
          </cell>
          <cell r="AL370">
            <v>0.47792533660828918</v>
          </cell>
          <cell r="AM370">
            <v>7.0858910081067501</v>
          </cell>
          <cell r="AN370">
            <v>0.88056372549019513</v>
          </cell>
          <cell r="AO370">
            <v>0.4952594161743929</v>
          </cell>
          <cell r="AP370">
            <v>5.6019560811967413</v>
          </cell>
          <cell r="AQ370">
            <v>0.892625</v>
          </cell>
          <cell r="AR370">
            <v>0.50204309303857408</v>
          </cell>
          <cell r="AS370">
            <v>3.4977263542902879</v>
          </cell>
          <cell r="AT370">
            <v>0.84974399509803833</v>
          </cell>
          <cell r="AU370">
            <v>0.47792533660828918</v>
          </cell>
          <cell r="AV370">
            <v>7.675204375792247</v>
          </cell>
        </row>
        <row r="371">
          <cell r="B371">
            <v>107</v>
          </cell>
          <cell r="C371">
            <v>0.58711561677877067</v>
          </cell>
          <cell r="D371">
            <v>0.95539215686274404</v>
          </cell>
          <cell r="E371">
            <v>0.56092565544206996</v>
          </cell>
          <cell r="F371">
            <v>1.1223016524271552</v>
          </cell>
          <cell r="G371">
            <v>0.96499999999999997</v>
          </cell>
          <cell r="H371">
            <v>0.56656657019151369</v>
          </cell>
          <cell r="I371">
            <v>0.64655496161036552</v>
          </cell>
          <cell r="J371">
            <v>1</v>
          </cell>
          <cell r="K371">
            <v>0.58711561677877067</v>
          </cell>
          <cell r="L371">
            <v>0.45898887023762325</v>
          </cell>
          <cell r="M371">
            <v>0.92500000000000004</v>
          </cell>
          <cell r="N371">
            <v>0.54308194552036293</v>
          </cell>
          <cell r="O371">
            <v>1.0668447468454925</v>
          </cell>
          <cell r="P371">
            <v>0.92195343137254793</v>
          </cell>
          <cell r="Q371">
            <v>0.54129325750159751</v>
          </cell>
          <cell r="R371">
            <v>1.6695252100418689</v>
          </cell>
          <cell r="S371">
            <v>0.95539215686274404</v>
          </cell>
          <cell r="T371">
            <v>0.56092565544206996</v>
          </cell>
          <cell r="U371">
            <v>1.2284739040737611</v>
          </cell>
          <cell r="V371">
            <v>0.88373774509803826</v>
          </cell>
          <cell r="W371">
            <v>0.51885623128391478</v>
          </cell>
          <cell r="X371">
            <v>2.6022384592292265</v>
          </cell>
          <cell r="Y371">
            <v>0.96499999999999997</v>
          </cell>
          <cell r="Z371">
            <v>0.56656657019151369</v>
          </cell>
          <cell r="AA371">
            <v>0.71633379093924698</v>
          </cell>
          <cell r="AB371">
            <v>0.892625</v>
          </cell>
          <cell r="AC371">
            <v>0.52407407742715018</v>
          </cell>
          <cell r="AD371">
            <v>1.5853123997071954</v>
          </cell>
          <cell r="AE371">
            <v>0.92500000000000004</v>
          </cell>
          <cell r="AF371">
            <v>0.54308194552036293</v>
          </cell>
          <cell r="AG371">
            <v>1.1764904908518361</v>
          </cell>
          <cell r="AH371">
            <v>0.92195343137254793</v>
          </cell>
          <cell r="AI371">
            <v>0.54129325750159751</v>
          </cell>
          <cell r="AJ371">
            <v>1.8211779132227721</v>
          </cell>
          <cell r="AK371">
            <v>0.85280692401960689</v>
          </cell>
          <cell r="AL371">
            <v>0.50069626318897775</v>
          </cell>
          <cell r="AM371">
            <v>3.6993641628876821</v>
          </cell>
          <cell r="AN371">
            <v>0.88373774509803826</v>
          </cell>
          <cell r="AO371">
            <v>0.51885623128391478</v>
          </cell>
          <cell r="AP371">
            <v>2.8275345829886538</v>
          </cell>
          <cell r="AQ371">
            <v>0.892625</v>
          </cell>
          <cell r="AR371">
            <v>0.52407407742715018</v>
          </cell>
          <cell r="AS371">
            <v>1.7417169967798563</v>
          </cell>
          <cell r="AT371">
            <v>0.85280692401960689</v>
          </cell>
          <cell r="AU371">
            <v>0.50069626318897775</v>
          </cell>
          <cell r="AV371">
            <v>4.007029740954323</v>
          </cell>
        </row>
        <row r="372">
          <cell r="B372">
            <v>108</v>
          </cell>
          <cell r="C372">
            <v>0.61170018147581462</v>
          </cell>
          <cell r="D372">
            <v>0.95882352941176363</v>
          </cell>
          <cell r="E372">
            <v>0.58651252694445688</v>
          </cell>
          <cell r="F372">
            <v>0.49277386243573496</v>
          </cell>
          <cell r="G372">
            <v>0.96499999999999997</v>
          </cell>
          <cell r="H372">
            <v>0.59029067512416111</v>
          </cell>
          <cell r="I372">
            <v>0.28023853457047493</v>
          </cell>
          <cell r="J372">
            <v>1</v>
          </cell>
          <cell r="K372">
            <v>0.61170018147581462</v>
          </cell>
          <cell r="L372">
            <v>0.18950933659346994</v>
          </cell>
          <cell r="M372">
            <v>0.92500000000000004</v>
          </cell>
          <cell r="N372">
            <v>0.56582266786512858</v>
          </cell>
          <cell r="O372">
            <v>0.48746062616046332</v>
          </cell>
          <cell r="P372">
            <v>0.92526470588235188</v>
          </cell>
          <cell r="Q372">
            <v>0.56598458850140088</v>
          </cell>
          <cell r="R372">
            <v>0.76582247061726694</v>
          </cell>
          <cell r="S372">
            <v>0.95882352941176363</v>
          </cell>
          <cell r="T372">
            <v>0.58651252694445688</v>
          </cell>
          <cell r="U372">
            <v>0.53939137423770811</v>
          </cell>
          <cell r="V372">
            <v>0.8869117647058814</v>
          </cell>
          <cell r="W372">
            <v>0.54252408742362268</v>
          </cell>
          <cell r="X372">
            <v>1.252050819371489</v>
          </cell>
          <cell r="Y372">
            <v>0.96499999999999997</v>
          </cell>
          <cell r="Z372">
            <v>0.59029067512416111</v>
          </cell>
          <cell r="AA372">
            <v>0.31048301189451299</v>
          </cell>
          <cell r="AB372">
            <v>0.892625</v>
          </cell>
          <cell r="AC372">
            <v>0.54601887448984898</v>
          </cell>
          <cell r="AD372">
            <v>0.7544912663968254</v>
          </cell>
          <cell r="AE372">
            <v>0.92500000000000004</v>
          </cell>
          <cell r="AF372">
            <v>0.56582266786512858</v>
          </cell>
          <cell r="AG372">
            <v>0.53755974619381419</v>
          </cell>
          <cell r="AH372">
            <v>0.92526470588235188</v>
          </cell>
          <cell r="AI372">
            <v>0.56598458850140088</v>
          </cell>
          <cell r="AJ372">
            <v>0.83538658808445609</v>
          </cell>
          <cell r="AK372">
            <v>0.85586985294117557</v>
          </cell>
          <cell r="AL372">
            <v>0.52353574436379591</v>
          </cell>
          <cell r="AM372">
            <v>1.8471063503545988</v>
          </cell>
          <cell r="AN372">
            <v>0.8869117647058814</v>
          </cell>
          <cell r="AO372">
            <v>0.54252408742362268</v>
          </cell>
          <cell r="AP372">
            <v>1.3604506454342253</v>
          </cell>
          <cell r="AQ372">
            <v>0.892625</v>
          </cell>
          <cell r="AR372">
            <v>0.54601887448984898</v>
          </cell>
          <cell r="AS372">
            <v>0.8289282685532664</v>
          </cell>
          <cell r="AT372">
            <v>0.85586985294117557</v>
          </cell>
          <cell r="AU372">
            <v>0.52353574436379591</v>
          </cell>
          <cell r="AV372">
            <v>2.0007249231713957</v>
          </cell>
        </row>
        <row r="373">
          <cell r="B373">
            <v>109</v>
          </cell>
          <cell r="C373">
            <v>0.63602666054091517</v>
          </cell>
          <cell r="D373">
            <v>0.96225490196078323</v>
          </cell>
          <cell r="E373">
            <v>0.61201977188324264</v>
          </cell>
          <cell r="F373">
            <v>0.20375581916637187</v>
          </cell>
          <cell r="G373">
            <v>0.96499999999999997</v>
          </cell>
          <cell r="H373">
            <v>0.6137657274219831</v>
          </cell>
          <cell r="I373">
            <v>0.11481634080306372</v>
          </cell>
          <cell r="J373">
            <v>1</v>
          </cell>
          <cell r="K373">
            <v>0.63602666054091517</v>
          </cell>
          <cell r="L373">
            <v>7.3586441007883141E-2</v>
          </cell>
          <cell r="M373">
            <v>0.92500000000000004</v>
          </cell>
          <cell r="N373">
            <v>0.58832466100034653</v>
          </cell>
          <cell r="O373">
            <v>0.21164435418714386</v>
          </cell>
          <cell r="P373">
            <v>0.92857598039215583</v>
          </cell>
          <cell r="Q373">
            <v>0.59059907986732918</v>
          </cell>
          <cell r="R373">
            <v>0.33237875471982692</v>
          </cell>
          <cell r="S373">
            <v>0.96225490196078323</v>
          </cell>
          <cell r="T373">
            <v>0.61201977188324264</v>
          </cell>
          <cell r="U373">
            <v>0.22303157632150672</v>
          </cell>
          <cell r="V373">
            <v>0.89008578431372454</v>
          </cell>
          <cell r="W373">
            <v>0.56611828899199956</v>
          </cell>
          <cell r="X373">
            <v>0.57278309118397286</v>
          </cell>
          <cell r="Y373">
            <v>0.96499999999999997</v>
          </cell>
          <cell r="Z373">
            <v>0.6137657274219831</v>
          </cell>
          <cell r="AA373">
            <v>0.12720778518871798</v>
          </cell>
          <cell r="AB373">
            <v>0.892625</v>
          </cell>
          <cell r="AC373">
            <v>0.56773329786533444</v>
          </cell>
          <cell r="AD373">
            <v>0.34252479430640997</v>
          </cell>
          <cell r="AE373">
            <v>0.92500000000000004</v>
          </cell>
          <cell r="AF373">
            <v>0.58832466100034653</v>
          </cell>
          <cell r="AG373">
            <v>0.23339625646552883</v>
          </cell>
          <cell r="AH373">
            <v>0.92857598039215583</v>
          </cell>
          <cell r="AI373">
            <v>0.59059907986732918</v>
          </cell>
          <cell r="AJ373">
            <v>0.36257065378788594</v>
          </cell>
          <cell r="AK373">
            <v>0.85893278186274413</v>
          </cell>
          <cell r="AL373">
            <v>0.54630414887727952</v>
          </cell>
          <cell r="AM373">
            <v>0.8800801523026095</v>
          </cell>
          <cell r="AN373">
            <v>0.89008578431372454</v>
          </cell>
          <cell r="AO373">
            <v>0.56611828899199956</v>
          </cell>
          <cell r="AP373">
            <v>0.62237340053514378</v>
          </cell>
          <cell r="AQ373">
            <v>0.892625</v>
          </cell>
          <cell r="AR373">
            <v>0.56773329786533444</v>
          </cell>
          <cell r="AS373">
            <v>0.37631778832499263</v>
          </cell>
          <cell r="AT373">
            <v>0.85893278186274413</v>
          </cell>
          <cell r="AU373">
            <v>0.54630414887727952</v>
          </cell>
          <cell r="AV373">
            <v>0.95327391125166072</v>
          </cell>
        </row>
        <row r="374">
          <cell r="B374">
            <v>110</v>
          </cell>
          <cell r="C374">
            <v>0.6599371030338429</v>
          </cell>
          <cell r="D374">
            <v>0.96568627450980282</v>
          </cell>
          <cell r="E374">
            <v>0.63729220243954365</v>
          </cell>
          <cell r="F374">
            <v>7.9053229200285721E-2</v>
          </cell>
          <cell r="G374">
            <v>0.96499999999999997</v>
          </cell>
          <cell r="H374">
            <v>0.63683930442765835</v>
          </cell>
          <cell r="I374">
            <v>4.4346005870140995E-2</v>
          </cell>
          <cell r="J374">
            <v>1</v>
          </cell>
          <cell r="K374">
            <v>0.6599371030338429</v>
          </cell>
          <cell r="L374">
            <v>2.6783502672548171E-2</v>
          </cell>
          <cell r="M374">
            <v>0.92500000000000004</v>
          </cell>
          <cell r="N374">
            <v>0.61044182030630467</v>
          </cell>
          <cell r="O374">
            <v>8.7128761257355178E-2</v>
          </cell>
          <cell r="P374">
            <v>0.93188725490195967</v>
          </cell>
          <cell r="Q374">
            <v>0.61498697535415958</v>
          </cell>
          <cell r="R374">
            <v>0.13607616801484845</v>
          </cell>
          <cell r="S374">
            <v>0.96568627450980282</v>
          </cell>
          <cell r="T374">
            <v>0.63729220243954365</v>
          </cell>
          <cell r="U374">
            <v>8.6531841858458164E-2</v>
          </cell>
          <cell r="V374">
            <v>0.89325980392156767</v>
          </cell>
          <cell r="W374">
            <v>0.58949528725657796</v>
          </cell>
          <cell r="X374">
            <v>0.24852010763935367</v>
          </cell>
          <cell r="Y374">
            <v>0.96499999999999997</v>
          </cell>
          <cell r="Z374">
            <v>0.63683930442765835</v>
          </cell>
          <cell r="AA374">
            <v>4.9132006378625123E-2</v>
          </cell>
          <cell r="AB374">
            <v>0.892625</v>
          </cell>
          <cell r="AC374">
            <v>0.58907635659558399</v>
          </cell>
          <cell r="AD374">
            <v>0.1480620632341865</v>
          </cell>
          <cell r="AE374">
            <v>0.92500000000000004</v>
          </cell>
          <cell r="AF374">
            <v>0.61044182030630467</v>
          </cell>
          <cell r="AG374">
            <v>9.608348300169664E-2</v>
          </cell>
          <cell r="AH374">
            <v>0.93188725490195967</v>
          </cell>
          <cell r="AI374">
            <v>0.61498697535415958</v>
          </cell>
          <cell r="AJ374">
            <v>0.14843675927386454</v>
          </cell>
          <cell r="AK374">
            <v>0.8619957107843127</v>
          </cell>
          <cell r="AL374">
            <v>0.56886295220259764</v>
          </cell>
          <cell r="AM374">
            <v>0.39928871375514591</v>
          </cell>
          <cell r="AN374">
            <v>0.89325980392156767</v>
          </cell>
          <cell r="AO374">
            <v>0.58949528725657796</v>
          </cell>
          <cell r="AP374">
            <v>0.27003643591005577</v>
          </cell>
          <cell r="AQ374">
            <v>0.892625</v>
          </cell>
          <cell r="AR374">
            <v>0.58907635659558399</v>
          </cell>
          <cell r="AS374">
            <v>0.16266964931385572</v>
          </cell>
          <cell r="AT374">
            <v>0.8619957107843127</v>
          </cell>
          <cell r="AU374">
            <v>0.56886295220259764</v>
          </cell>
          <cell r="AV374">
            <v>0.43249641851840692</v>
          </cell>
        </row>
        <row r="375">
          <cell r="B375">
            <v>111</v>
          </cell>
          <cell r="C375">
            <v>0.68792696081891302</v>
          </cell>
          <cell r="D375">
            <v>0.96911764705882242</v>
          </cell>
          <cell r="E375">
            <v>0.66668215761715166</v>
          </cell>
          <cell r="F375">
            <v>2.867322265327759E-2</v>
          </cell>
          <cell r="G375">
            <v>0.96499999999999997</v>
          </cell>
          <cell r="H375">
            <v>0.66384951719025109</v>
          </cell>
          <cell r="I375">
            <v>1.6104726337655549E-2</v>
          </cell>
          <cell r="J375">
            <v>1</v>
          </cell>
          <cell r="K375">
            <v>0.68792696081891302</v>
          </cell>
          <cell r="L375">
            <v>9.1080755097275416E-3</v>
          </cell>
          <cell r="M375">
            <v>0.92500000000000004</v>
          </cell>
          <cell r="N375">
            <v>0.63633243875749457</v>
          </cell>
          <cell r="O375">
            <v>3.3941721634381847E-2</v>
          </cell>
          <cell r="P375">
            <v>0.93519852941176362</v>
          </cell>
          <cell r="Q375">
            <v>0.64334828210055139</v>
          </cell>
          <cell r="R375">
            <v>5.2391097029612366E-2</v>
          </cell>
          <cell r="S375">
            <v>0.96911764705882242</v>
          </cell>
          <cell r="T375">
            <v>0.66668215761715166</v>
          </cell>
          <cell r="U375">
            <v>3.1385773779331064E-2</v>
          </cell>
          <cell r="V375">
            <v>0.89643382352941081</v>
          </cell>
          <cell r="W375">
            <v>0.61668099579586544</v>
          </cell>
          <cell r="X375">
            <v>0.10201867539745721</v>
          </cell>
          <cell r="Y375">
            <v>0.96499999999999997</v>
          </cell>
          <cell r="Z375">
            <v>0.66384951719025109</v>
          </cell>
          <cell r="AA375">
            <v>1.7842813611326228E-2</v>
          </cell>
          <cell r="AB375">
            <v>0.892625</v>
          </cell>
          <cell r="AC375">
            <v>0.61406080340098224</v>
          </cell>
          <cell r="AD375">
            <v>6.0842202474166947E-2</v>
          </cell>
          <cell r="AE375">
            <v>0.92500000000000004</v>
          </cell>
          <cell r="AF375">
            <v>0.63633243875749457</v>
          </cell>
          <cell r="AG375">
            <v>3.7430106736771059E-2</v>
          </cell>
          <cell r="AH375">
            <v>0.93519852941176362</v>
          </cell>
          <cell r="AI375">
            <v>0.64334828210055139</v>
          </cell>
          <cell r="AJ375">
            <v>5.7150085656657093E-2</v>
          </cell>
          <cell r="AK375">
            <v>0.86505863970588137</v>
          </cell>
          <cell r="AL375">
            <v>0.59509716094301002</v>
          </cell>
          <cell r="AM375">
            <v>0.17214815726721566</v>
          </cell>
          <cell r="AN375">
            <v>0.89643382352941081</v>
          </cell>
          <cell r="AO375">
            <v>0.61668099579586544</v>
          </cell>
          <cell r="AP375">
            <v>0.11085122955351494</v>
          </cell>
          <cell r="AQ375">
            <v>0.892625</v>
          </cell>
          <cell r="AR375">
            <v>0.61406080340098224</v>
          </cell>
          <cell r="AS375">
            <v>6.6844804967368249E-2</v>
          </cell>
          <cell r="AT375">
            <v>0.86505863970588137</v>
          </cell>
          <cell r="AU375">
            <v>0.59509716094301002</v>
          </cell>
          <cell r="AV375">
            <v>0.18646522906297575</v>
          </cell>
        </row>
        <row r="376">
          <cell r="B376">
            <v>112</v>
          </cell>
          <cell r="C376">
            <v>0.71540455598143238</v>
          </cell>
          <cell r="D376">
            <v>0.97254901960784201</v>
          </cell>
          <cell r="E376">
            <v>0.69576599954272556</v>
          </cell>
          <cell r="F376">
            <v>9.5572967089534965E-3</v>
          </cell>
          <cell r="G376">
            <v>0.96499999999999997</v>
          </cell>
          <cell r="H376">
            <v>0.69036539652208218</v>
          </cell>
          <cell r="I376">
            <v>5.4136115339217918E-3</v>
          </cell>
          <cell r="J376">
            <v>1</v>
          </cell>
          <cell r="K376">
            <v>0.71540455598143238</v>
          </cell>
          <cell r="L376">
            <v>2.8423848054115017E-3</v>
          </cell>
          <cell r="M376">
            <v>0.92500000000000004</v>
          </cell>
          <cell r="N376">
            <v>0.66174921428282496</v>
          </cell>
          <cell r="O376">
            <v>1.2343503131147631E-2</v>
          </cell>
          <cell r="P376">
            <v>0.93850980392156746</v>
          </cell>
          <cell r="Q376">
            <v>0.67141418955873011</v>
          </cell>
          <cell r="R376">
            <v>1.8685374758247948E-2</v>
          </cell>
          <cell r="S376">
            <v>0.97254901960784201</v>
          </cell>
          <cell r="T376">
            <v>0.69576599954272556</v>
          </cell>
          <cell r="U376">
            <v>1.0461438397642806E-2</v>
          </cell>
          <cell r="V376">
            <v>0.89960784313725395</v>
          </cell>
          <cell r="W376">
            <v>0.64358354957702124</v>
          </cell>
          <cell r="X376">
            <v>3.9105697063578138E-2</v>
          </cell>
          <cell r="Y376">
            <v>0.96499999999999997</v>
          </cell>
          <cell r="Z376">
            <v>0.69036539652208218</v>
          </cell>
          <cell r="AA376">
            <v>5.9978704101316714E-3</v>
          </cell>
          <cell r="AB376">
            <v>0.892625</v>
          </cell>
          <cell r="AC376">
            <v>0.63858799178292602</v>
          </cell>
          <cell r="AD376">
            <v>2.3481390742194762E-2</v>
          </cell>
          <cell r="AE376">
            <v>0.92500000000000004</v>
          </cell>
          <cell r="AF376">
            <v>0.66174921428282496</v>
          </cell>
          <cell r="AG376">
            <v>1.3612115634008205E-2</v>
          </cell>
          <cell r="AH376">
            <v>0.93850980392156746</v>
          </cell>
          <cell r="AI376">
            <v>0.67141418955873011</v>
          </cell>
          <cell r="AJ376">
            <v>2.038267622754739E-2</v>
          </cell>
          <cell r="AK376">
            <v>0.86812156862744994</v>
          </cell>
          <cell r="AL376">
            <v>0.62105812534182536</v>
          </cell>
          <cell r="AM376">
            <v>6.9703277615924819E-2</v>
          </cell>
          <cell r="AN376">
            <v>0.89960784313725395</v>
          </cell>
          <cell r="AO376">
            <v>0.64358354957702124</v>
          </cell>
          <cell r="AP376">
            <v>4.2491382927257279E-2</v>
          </cell>
          <cell r="AQ376">
            <v>0.892625</v>
          </cell>
          <cell r="AR376">
            <v>0.63858799178292602</v>
          </cell>
          <cell r="AS376">
            <v>2.5798030325924134E-2</v>
          </cell>
          <cell r="AT376">
            <v>0.86812156862744994</v>
          </cell>
          <cell r="AU376">
            <v>0.62105812534182536</v>
          </cell>
          <cell r="AV376">
            <v>7.5500300633010844E-2</v>
          </cell>
        </row>
        <row r="377">
          <cell r="B377">
            <v>113</v>
          </cell>
          <cell r="C377">
            <v>0.74233431695755969</v>
          </cell>
          <cell r="D377">
            <v>0.97598039215686161</v>
          </cell>
          <cell r="E377">
            <v>0.72450373777573507</v>
          </cell>
          <cell r="F377">
            <v>2.9076546113220654E-3</v>
          </cell>
          <cell r="G377">
            <v>0.96499999999999997</v>
          </cell>
          <cell r="H377">
            <v>0.71635261586404508</v>
          </cell>
          <cell r="I377">
            <v>1.6762414606893564E-3</v>
          </cell>
          <cell r="J377">
            <v>1</v>
          </cell>
          <cell r="K377">
            <v>0.74233431695755969</v>
          </cell>
          <cell r="L377">
            <v>8.0892976576771628E-4</v>
          </cell>
          <cell r="M377">
            <v>0.92500000000000004</v>
          </cell>
          <cell r="N377">
            <v>0.68665924318574278</v>
          </cell>
          <cell r="O377">
            <v>4.1751996326130966E-3</v>
          </cell>
          <cell r="P377">
            <v>0.94182107843137142</v>
          </cell>
          <cell r="Q377">
            <v>0.69914610695358437</v>
          </cell>
          <cell r="R377">
            <v>6.1397490083377497E-3</v>
          </cell>
          <cell r="S377">
            <v>0.97598039215686161</v>
          </cell>
          <cell r="T377">
            <v>0.72450373777573507</v>
          </cell>
          <cell r="U377">
            <v>3.18272525425221E-3</v>
          </cell>
          <cell r="V377">
            <v>0.90278186274509709</v>
          </cell>
          <cell r="W377">
            <v>0.67016595744255503</v>
          </cell>
          <cell r="X377">
            <v>1.3937913738716824E-2</v>
          </cell>
          <cell r="Y377">
            <v>0.96499999999999997</v>
          </cell>
          <cell r="Z377">
            <v>0.71635261586404508</v>
          </cell>
          <cell r="AA377">
            <v>1.8571482261530564E-3</v>
          </cell>
          <cell r="AB377">
            <v>0.892625</v>
          </cell>
          <cell r="AC377">
            <v>0.66262616967424171</v>
          </cell>
          <cell r="AD377">
            <v>8.4864565838664186E-3</v>
          </cell>
          <cell r="AE377">
            <v>0.92500000000000004</v>
          </cell>
          <cell r="AF377">
            <v>0.68665924318574278</v>
          </cell>
          <cell r="AG377">
            <v>4.6043088084763177E-3</v>
          </cell>
          <cell r="AH377">
            <v>0.94182107843137142</v>
          </cell>
          <cell r="AI377">
            <v>0.69914610695358437</v>
          </cell>
          <cell r="AJ377">
            <v>6.6974581871906648E-3</v>
          </cell>
          <cell r="AK377">
            <v>0.87118449754901861</v>
          </cell>
          <cell r="AL377">
            <v>0.64671014893206558</v>
          </cell>
          <cell r="AM377">
            <v>2.6413490689597734E-2</v>
          </cell>
          <cell r="AN377">
            <v>0.90278186274509709</v>
          </cell>
          <cell r="AO377">
            <v>0.67016595744255503</v>
          </cell>
          <cell r="AP377">
            <v>1.51446278764966E-2</v>
          </cell>
          <cell r="AQ377">
            <v>0.892625</v>
          </cell>
          <cell r="AR377">
            <v>0.66262616967424171</v>
          </cell>
          <cell r="AS377">
            <v>9.3237179481372168E-3</v>
          </cell>
          <cell r="AT377">
            <v>0.87118449754901861</v>
          </cell>
          <cell r="AU377">
            <v>0.64671014893206558</v>
          </cell>
          <cell r="AV377">
            <v>2.8610225459128898E-2</v>
          </cell>
        </row>
        <row r="378">
          <cell r="B378">
            <v>114</v>
          </cell>
          <cell r="C378">
            <v>0.76868205714792714</v>
          </cell>
          <cell r="D378">
            <v>0.9794117647058812</v>
          </cell>
          <cell r="E378">
            <v>0.75285625008899837</v>
          </cell>
          <cell r="F378">
            <v>8.0104797725837691E-4</v>
          </cell>
          <cell r="G378">
            <v>0.96499999999999997</v>
          </cell>
          <cell r="H378">
            <v>0.74177818514774962</v>
          </cell>
          <cell r="I378">
            <v>4.7546150550476803E-4</v>
          </cell>
          <cell r="J378">
            <v>1</v>
          </cell>
          <cell r="K378">
            <v>0.76868205714792714</v>
          </cell>
          <cell r="L378">
            <v>2.0843344062989986E-4</v>
          </cell>
          <cell r="M378">
            <v>0.92500000000000004</v>
          </cell>
          <cell r="N378">
            <v>0.71103090286183268</v>
          </cell>
          <cell r="O378">
            <v>1.3082602127335963E-3</v>
          </cell>
          <cell r="P378">
            <v>0.94513235294117537</v>
          </cell>
          <cell r="Q378">
            <v>0.72650628133588346</v>
          </cell>
          <cell r="R378">
            <v>1.8471673914862818E-3</v>
          </cell>
          <cell r="S378">
            <v>0.9794117647058812</v>
          </cell>
          <cell r="T378">
            <v>0.75285625008899837</v>
          </cell>
          <cell r="U378">
            <v>8.7682891123325711E-4</v>
          </cell>
          <cell r="V378">
            <v>0.90595588235294011</v>
          </cell>
          <cell r="W378">
            <v>0.69639203133232352</v>
          </cell>
          <cell r="X378">
            <v>4.597198433257922E-3</v>
          </cell>
          <cell r="Y378">
            <v>0.96499999999999997</v>
          </cell>
          <cell r="Z378">
            <v>0.74177818514774962</v>
          </cell>
          <cell r="AA378">
            <v>5.2677523630104324E-4</v>
          </cell>
          <cell r="AB378">
            <v>0.892625</v>
          </cell>
          <cell r="AC378">
            <v>0.68614482126166843</v>
          </cell>
          <cell r="AD378">
            <v>2.8631083635922636E-3</v>
          </cell>
          <cell r="AE378">
            <v>0.92500000000000004</v>
          </cell>
          <cell r="AF378">
            <v>0.71103090286183268</v>
          </cell>
          <cell r="AG378">
            <v>1.4427176066545203E-3</v>
          </cell>
          <cell r="AH378">
            <v>0.94513235294117537</v>
          </cell>
          <cell r="AI378">
            <v>0.72650628133588346</v>
          </cell>
          <cell r="AJ378">
            <v>2.0149563691319009E-3</v>
          </cell>
          <cell r="AK378">
            <v>0.87424742647058729</v>
          </cell>
          <cell r="AL378">
            <v>0.67201831023569225</v>
          </cell>
          <cell r="AM378">
            <v>9.3316181919122568E-3</v>
          </cell>
          <cell r="AN378">
            <v>0.90595588235294011</v>
          </cell>
          <cell r="AO378">
            <v>0.69639203133232352</v>
          </cell>
          <cell r="AP378">
            <v>4.9952138355330473E-3</v>
          </cell>
          <cell r="AQ378">
            <v>0.892625</v>
          </cell>
          <cell r="AR378">
            <v>0.68614482126166843</v>
          </cell>
          <cell r="AS378">
            <v>3.1455784370400725E-3</v>
          </cell>
          <cell r="AT378">
            <v>0.87424742647058729</v>
          </cell>
          <cell r="AU378">
            <v>0.67201831023569225</v>
          </cell>
          <cell r="AV378">
            <v>1.0107702291475675E-2</v>
          </cell>
        </row>
        <row r="379">
          <cell r="B379">
            <v>115</v>
          </cell>
          <cell r="C379">
            <v>0.79441423727935812</v>
          </cell>
          <cell r="D379">
            <v>0.9828431372549008</v>
          </cell>
          <cell r="E379">
            <v>0.78078458124760353</v>
          </cell>
          <cell r="F379">
            <v>1.9797400095825804E-4</v>
          </cell>
          <cell r="G379">
            <v>0.96499999999999997</v>
          </cell>
          <cell r="H379">
            <v>0.76660973897458051</v>
          </cell>
          <cell r="I379">
            <v>1.2277453284382443E-4</v>
          </cell>
          <cell r="J379">
            <v>1</v>
          </cell>
          <cell r="K379">
            <v>0.79441423727935812</v>
          </cell>
          <cell r="L379">
            <v>4.8214394708088096E-5</v>
          </cell>
          <cell r="M379">
            <v>0.92500000000000004</v>
          </cell>
          <cell r="N379">
            <v>0.73483316948340627</v>
          </cell>
          <cell r="O379">
            <v>3.7804677249541404E-4</v>
          </cell>
          <cell r="P379">
            <v>0.94844362745097921</v>
          </cell>
          <cell r="Q379">
            <v>0.75345712090393735</v>
          </cell>
          <cell r="R379">
            <v>5.0518867889267922E-4</v>
          </cell>
          <cell r="S379">
            <v>0.9828431372549008</v>
          </cell>
          <cell r="T379">
            <v>0.78078458124760353</v>
          </cell>
          <cell r="U379">
            <v>2.1670278515256795E-4</v>
          </cell>
          <cell r="V379">
            <v>0.90912990196078325</v>
          </cell>
          <cell r="W379">
            <v>0.7222257376540332</v>
          </cell>
          <cell r="X379">
            <v>1.3957460778836626E-3</v>
          </cell>
          <cell r="Y379">
            <v>0.96499999999999997</v>
          </cell>
          <cell r="Z379">
            <v>0.76660973897458051</v>
          </cell>
          <cell r="AA379">
            <v>1.3602485753687842E-4</v>
          </cell>
          <cell r="AB379">
            <v>0.892625</v>
          </cell>
          <cell r="AC379">
            <v>0.70911400855148699</v>
          </cell>
          <cell r="AD379">
            <v>8.9860138720246189E-4</v>
          </cell>
          <cell r="AE379">
            <v>0.92500000000000004</v>
          </cell>
          <cell r="AF379">
            <v>0.73483316948340627</v>
          </cell>
          <cell r="AG379">
            <v>4.1690080422029436E-4</v>
          </cell>
          <cell r="AH379">
            <v>0.94844362745097921</v>
          </cell>
          <cell r="AI379">
            <v>0.75345712090393735</v>
          </cell>
          <cell r="AJ379">
            <v>5.5107791033982985E-4</v>
          </cell>
          <cell r="AK379">
            <v>0.87731035539215585</v>
          </cell>
          <cell r="AL379">
            <v>0.69694783683614214</v>
          </cell>
          <cell r="AM379">
            <v>3.0605999028187362E-3</v>
          </cell>
          <cell r="AN379">
            <v>0.90912990196078325</v>
          </cell>
          <cell r="AO379">
            <v>0.7222257376540332</v>
          </cell>
          <cell r="AP379">
            <v>1.5165867256668616E-3</v>
          </cell>
          <cell r="AQ379">
            <v>0.892625</v>
          </cell>
          <cell r="AR379">
            <v>0.70911400855148699</v>
          </cell>
          <cell r="AS379">
            <v>9.8725608259265358E-4</v>
          </cell>
          <cell r="AT379">
            <v>0.87731035539215585</v>
          </cell>
          <cell r="AU379">
            <v>0.69694783683614214</v>
          </cell>
          <cell r="AV379">
            <v>3.3151412771927572E-3</v>
          </cell>
        </row>
        <row r="380">
          <cell r="B380">
            <v>116</v>
          </cell>
          <cell r="C380">
            <v>0.81966271830564941</v>
          </cell>
          <cell r="D380">
            <v>0.9862745098039204</v>
          </cell>
          <cell r="E380">
            <v>0.80841244570145321</v>
          </cell>
          <cell r="F380">
            <v>4.3398953522151875E-5</v>
          </cell>
          <cell r="G380">
            <v>0.96499999999999997</v>
          </cell>
          <cell r="H380">
            <v>0.79097452316495165</v>
          </cell>
          <cell r="I380">
            <v>2.8654380267694121E-5</v>
          </cell>
          <cell r="J380">
            <v>1</v>
          </cell>
          <cell r="K380">
            <v>0.81966271830564941</v>
          </cell>
          <cell r="L380">
            <v>9.9121931101763713E-6</v>
          </cell>
          <cell r="M380">
            <v>0.92500000000000004</v>
          </cell>
          <cell r="N380">
            <v>0.75818801443272577</v>
          </cell>
          <cell r="O380">
            <v>1.0024546444963672E-4</v>
          </cell>
          <cell r="P380">
            <v>0.95175490196078316</v>
          </cell>
          <cell r="Q380">
            <v>0.7801180101019024</v>
          </cell>
          <cell r="R380">
            <v>1.2455067138093744E-4</v>
          </cell>
          <cell r="S380">
            <v>0.9862745098039204</v>
          </cell>
          <cell r="T380">
            <v>0.80841244570145321</v>
          </cell>
          <cell r="U380">
            <v>4.750459179203079E-5</v>
          </cell>
          <cell r="V380">
            <v>0.91230392156862639</v>
          </cell>
          <cell r="W380">
            <v>0.74778151227384426</v>
          </cell>
          <cell r="X380">
            <v>3.8770233720641071E-4</v>
          </cell>
          <cell r="Y380">
            <v>0.96499999999999997</v>
          </cell>
          <cell r="Z380">
            <v>0.79097452316495165</v>
          </cell>
          <cell r="AA380">
            <v>3.1746877006477555E-5</v>
          </cell>
          <cell r="AB380">
            <v>0.892625</v>
          </cell>
          <cell r="AC380">
            <v>0.73165143392758025</v>
          </cell>
          <cell r="AD380">
            <v>2.6139055543339726E-4</v>
          </cell>
          <cell r="AE380">
            <v>0.92500000000000004</v>
          </cell>
          <cell r="AF380">
            <v>0.75818801443272577</v>
          </cell>
          <cell r="AG380">
            <v>1.1054826489491442E-4</v>
          </cell>
          <cell r="AH380">
            <v>0.95175490196078316</v>
          </cell>
          <cell r="AI380">
            <v>0.7801180101019024</v>
          </cell>
          <cell r="AJ380">
            <v>1.3586433462142353E-4</v>
          </cell>
          <cell r="AK380">
            <v>0.88037328431372441</v>
          </cell>
          <cell r="AL380">
            <v>0.72160915934425973</v>
          </cell>
          <cell r="AM380">
            <v>9.275214211283112E-4</v>
          </cell>
          <cell r="AN380">
            <v>0.91230392156862639</v>
          </cell>
          <cell r="AO380">
            <v>0.74778151227384426</v>
          </cell>
          <cell r="AP380">
            <v>4.2126875900579759E-4</v>
          </cell>
          <cell r="AQ380">
            <v>0.892625</v>
          </cell>
          <cell r="AR380">
            <v>0.73165143392758025</v>
          </cell>
          <cell r="AS380">
            <v>2.8717896439853908E-4</v>
          </cell>
          <cell r="AT380">
            <v>0.88037328431372441</v>
          </cell>
          <cell r="AU380">
            <v>0.72160915934425973</v>
          </cell>
          <cell r="AV380">
            <v>1.0046607352470595E-3</v>
          </cell>
        </row>
        <row r="381">
          <cell r="B381">
            <v>117</v>
          </cell>
          <cell r="C381">
            <v>0.84458118426341355</v>
          </cell>
          <cell r="D381">
            <v>0.98970588235293999</v>
          </cell>
          <cell r="E381">
            <v>0.83588696619011271</v>
          </cell>
          <cell r="F381">
            <v>8.3146993644253808E-6</v>
          </cell>
          <cell r="G381">
            <v>0.96499999999999997</v>
          </cell>
          <cell r="H381">
            <v>0.81502084281419407</v>
          </cell>
          <cell r="I381">
            <v>5.9894954988675637E-6</v>
          </cell>
          <cell r="J381">
            <v>1</v>
          </cell>
          <cell r="K381">
            <v>0.84458118426341355</v>
          </cell>
          <cell r="L381">
            <v>1.7875379611186774E-6</v>
          </cell>
          <cell r="M381">
            <v>0.92500000000000004</v>
          </cell>
          <cell r="N381">
            <v>0.78123759544365756</v>
          </cell>
          <cell r="O381">
            <v>2.4240554802680256E-5</v>
          </cell>
          <cell r="P381">
            <v>0.95506617647058711</v>
          </cell>
          <cell r="Q381">
            <v>0.80663092237345879</v>
          </cell>
          <cell r="R381">
            <v>2.738644946638456E-5</v>
          </cell>
          <cell r="S381">
            <v>0.98970588235293999</v>
          </cell>
          <cell r="T381">
            <v>0.83588696619011271</v>
          </cell>
          <cell r="U381">
            <v>9.101288559385999E-6</v>
          </cell>
          <cell r="V381">
            <v>0.91547794117646952</v>
          </cell>
          <cell r="W381">
            <v>0.77319544372585425</v>
          </cell>
          <cell r="X381">
            <v>9.7785697178096991E-5</v>
          </cell>
          <cell r="Y381">
            <v>0.96499999999999997</v>
          </cell>
          <cell r="Z381">
            <v>0.81502084281419407</v>
          </cell>
          <cell r="AA381">
            <v>6.6359061043026038E-6</v>
          </cell>
          <cell r="AB381">
            <v>0.892625</v>
          </cell>
          <cell r="AC381">
            <v>0.75389427960312949</v>
          </cell>
          <cell r="AD381">
            <v>7.0143780735425497E-5</v>
          </cell>
          <cell r="AE381">
            <v>0.92500000000000004</v>
          </cell>
          <cell r="AF381">
            <v>0.78123759544365756</v>
          </cell>
          <cell r="AG381">
            <v>2.6731895435256256E-5</v>
          </cell>
          <cell r="AH381">
            <v>0.95506617647058711</v>
          </cell>
          <cell r="AI381">
            <v>0.80663092237345879</v>
          </cell>
          <cell r="AJ381">
            <v>2.9874120252739602E-5</v>
          </cell>
          <cell r="AK381">
            <v>0.88343621323529309</v>
          </cell>
          <cell r="AL381">
            <v>0.74613360319544941</v>
          </cell>
          <cell r="AM381">
            <v>2.5821346815411744E-4</v>
          </cell>
          <cell r="AN381">
            <v>0.91547794117646952</v>
          </cell>
          <cell r="AO381">
            <v>0.77319544372585425</v>
          </cell>
          <cell r="AP381">
            <v>1.0625176932271663E-4</v>
          </cell>
          <cell r="AQ381">
            <v>0.892625</v>
          </cell>
          <cell r="AR381">
            <v>0.75389427960312949</v>
          </cell>
          <cell r="AS381">
            <v>7.7064063302510443E-5</v>
          </cell>
          <cell r="AT381">
            <v>0.88343621323529309</v>
          </cell>
          <cell r="AU381">
            <v>0.74613360319544941</v>
          </cell>
          <cell r="AV381">
            <v>2.7968834665924303E-4</v>
          </cell>
        </row>
        <row r="382">
          <cell r="B382">
            <v>118</v>
          </cell>
          <cell r="C382">
            <v>0.86916963515265089</v>
          </cell>
          <cell r="D382">
            <v>0.99313725490195959</v>
          </cell>
          <cell r="E382">
            <v>0.86320474549964143</v>
          </cell>
          <cell r="F382">
            <v>1.3645505379129908E-6</v>
          </cell>
          <cell r="G382">
            <v>0.96499999999999997</v>
          </cell>
          <cell r="H382">
            <v>0.83874869792230811</v>
          </cell>
          <cell r="I382">
            <v>1.1079318293487001E-6</v>
          </cell>
          <cell r="J382">
            <v>1</v>
          </cell>
          <cell r="K382">
            <v>0.86916963515265089</v>
          </cell>
          <cell r="L382">
            <v>2.7781703300125712E-7</v>
          </cell>
          <cell r="M382">
            <v>0.92500000000000004</v>
          </cell>
          <cell r="N382">
            <v>0.8039819125162021</v>
          </cell>
          <cell r="O382">
            <v>5.302922056414128E-6</v>
          </cell>
          <cell r="P382">
            <v>0.95837745098039095</v>
          </cell>
          <cell r="Q382">
            <v>0.83299257940715399</v>
          </cell>
          <cell r="R382">
            <v>5.2956924727806643E-6</v>
          </cell>
          <cell r="S382">
            <v>0.99313725490195959</v>
          </cell>
          <cell r="T382">
            <v>0.86320474549964143</v>
          </cell>
          <cell r="U382">
            <v>1.4936400770600548E-6</v>
          </cell>
          <cell r="V382">
            <v>0.91865196078431266</v>
          </cell>
          <cell r="W382">
            <v>0.79846438958716837</v>
          </cell>
          <cell r="X382">
            <v>2.2178241658436273E-5</v>
          </cell>
          <cell r="Y382">
            <v>0.96499999999999997</v>
          </cell>
          <cell r="Z382">
            <v>0.83874869792230811</v>
          </cell>
          <cell r="AA382">
            <v>1.2275043183380404E-6</v>
          </cell>
          <cell r="AB382">
            <v>0.892625</v>
          </cell>
          <cell r="AC382">
            <v>0.77584254557813503</v>
          </cell>
          <cell r="AD382">
            <v>1.726278568925202E-5</v>
          </cell>
          <cell r="AE382">
            <v>0.92500000000000004</v>
          </cell>
          <cell r="AF382">
            <v>0.8039819125162021</v>
          </cell>
          <cell r="AG382">
            <v>5.847933723765373E-6</v>
          </cell>
          <cell r="AH382">
            <v>0.95837745098039095</v>
          </cell>
          <cell r="AI382">
            <v>0.83299257940715399</v>
          </cell>
          <cell r="AJ382">
            <v>5.7767310781766313E-6</v>
          </cell>
          <cell r="AK382">
            <v>0.88649914215686165</v>
          </cell>
          <cell r="AL382">
            <v>0.77051813595161744</v>
          </cell>
          <cell r="AM382">
            <v>6.5551722766692372E-5</v>
          </cell>
          <cell r="AN382">
            <v>0.91865196078431266</v>
          </cell>
          <cell r="AO382">
            <v>0.79846438958716837</v>
          </cell>
          <cell r="AP382">
            <v>2.4098385394581637E-5</v>
          </cell>
          <cell r="AQ382">
            <v>0.892625</v>
          </cell>
          <cell r="AR382">
            <v>0.77584254557813503</v>
          </cell>
          <cell r="AS382">
            <v>1.8965906815774366E-5</v>
          </cell>
          <cell r="AT382">
            <v>0.88649914215686165</v>
          </cell>
          <cell r="AU382">
            <v>0.77051813595161744</v>
          </cell>
          <cell r="AV382">
            <v>7.1003472794604097E-5</v>
          </cell>
        </row>
        <row r="383">
          <cell r="B383">
            <v>119</v>
          </cell>
          <cell r="C383">
            <v>0.8934280709733613</v>
          </cell>
          <cell r="D383">
            <v>0.99656862745097918</v>
          </cell>
          <cell r="E383">
            <v>0.89036238641609866</v>
          </cell>
          <cell r="F383">
            <v>1.8666403811240875E-7</v>
          </cell>
          <cell r="G383">
            <v>0.96499999999999997</v>
          </cell>
          <cell r="H383">
            <v>0.86215808848929365</v>
          </cell>
          <cell r="I383">
            <v>1.7865545009579704E-7</v>
          </cell>
          <cell r="J383">
            <v>1</v>
          </cell>
          <cell r="K383">
            <v>0.8934280709733613</v>
          </cell>
          <cell r="L383">
            <v>3.6346903788362495E-8</v>
          </cell>
          <cell r="M383">
            <v>0.92500000000000004</v>
          </cell>
          <cell r="N383">
            <v>0.82642096565035927</v>
          </cell>
          <cell r="O383">
            <v>1.0394686395739459E-6</v>
          </cell>
          <cell r="P383">
            <v>0.96168872549019491</v>
          </cell>
          <cell r="Q383">
            <v>0.85919970289153524</v>
          </cell>
          <cell r="R383">
            <v>8.8441994013204912E-7</v>
          </cell>
          <cell r="S383">
            <v>0.99656862745097918</v>
          </cell>
          <cell r="T383">
            <v>0.89036238641609866</v>
          </cell>
          <cell r="U383">
            <v>2.0432287447336538E-7</v>
          </cell>
          <cell r="V383">
            <v>0.9218259803921558</v>
          </cell>
          <cell r="W383">
            <v>0.82358520743489128</v>
          </cell>
          <cell r="X383">
            <v>4.4697054705162457E-6</v>
          </cell>
          <cell r="Y383">
            <v>0.96499999999999997</v>
          </cell>
          <cell r="Z383">
            <v>0.86215808848929365</v>
          </cell>
          <cell r="AA383">
            <v>1.9793666963799861E-7</v>
          </cell>
          <cell r="AB383">
            <v>0.892625</v>
          </cell>
          <cell r="AC383">
            <v>0.79749623185259666</v>
          </cell>
          <cell r="AD383">
            <v>3.8695820963329327E-6</v>
          </cell>
          <cell r="AE383">
            <v>0.92500000000000004</v>
          </cell>
          <cell r="AF383">
            <v>0.82642096565035927</v>
          </cell>
          <cell r="AG383">
            <v>1.1463007842644928E-6</v>
          </cell>
          <cell r="AH383">
            <v>0.96168872549019491</v>
          </cell>
          <cell r="AI383">
            <v>0.85919970289153524</v>
          </cell>
          <cell r="AJ383">
            <v>9.6475695682480954E-7</v>
          </cell>
          <cell r="AK383">
            <v>0.88956207107843033</v>
          </cell>
          <cell r="AL383">
            <v>0.79475972517467008</v>
          </cell>
          <cell r="AM383">
            <v>1.5042931532083362E-5</v>
          </cell>
          <cell r="AN383">
            <v>0.9218259803921558</v>
          </cell>
          <cell r="AO383">
            <v>0.82358520743489128</v>
          </cell>
          <cell r="AP383">
            <v>4.8566828104606764E-6</v>
          </cell>
          <cell r="AQ383">
            <v>0.892625</v>
          </cell>
          <cell r="AR383">
            <v>0.79749623185259666</v>
          </cell>
          <cell r="AS383">
            <v>4.2513493926262808E-6</v>
          </cell>
          <cell r="AT383">
            <v>0.88956207107843033</v>
          </cell>
          <cell r="AU383">
            <v>0.79475972517467008</v>
          </cell>
          <cell r="AV383">
            <v>1.6294009290814368E-5</v>
          </cell>
        </row>
        <row r="384">
          <cell r="B384">
            <v>120</v>
          </cell>
          <cell r="C384">
            <v>1</v>
          </cell>
          <cell r="D384">
            <v>1</v>
          </cell>
          <cell r="E384">
            <v>1</v>
          </cell>
          <cell r="F384">
            <v>2.0465399680578903E-8</v>
          </cell>
          <cell r="G384">
            <v>1</v>
          </cell>
          <cell r="H384">
            <v>1</v>
          </cell>
          <cell r="I384">
            <v>2.4626208743010269E-8</v>
          </cell>
          <cell r="J384">
            <v>1</v>
          </cell>
          <cell r="K384">
            <v>1</v>
          </cell>
          <cell r="L384">
            <v>3.873559650871433E-9</v>
          </cell>
          <cell r="M384">
            <v>1</v>
          </cell>
          <cell r="N384">
            <v>1</v>
          </cell>
          <cell r="O384">
            <v>1.8042996269398029E-7</v>
          </cell>
          <cell r="P384">
            <v>1</v>
          </cell>
          <cell r="Q384">
            <v>1</v>
          </cell>
          <cell r="R384">
            <v>1.2452659033924314E-7</v>
          </cell>
          <cell r="S384">
            <v>1</v>
          </cell>
          <cell r="T384">
            <v>1</v>
          </cell>
          <cell r="U384">
            <v>2.2401472357862812E-8</v>
          </cell>
          <cell r="V384">
            <v>1</v>
          </cell>
          <cell r="W384">
            <v>1</v>
          </cell>
          <cell r="X384">
            <v>7.8852216340825514E-7</v>
          </cell>
          <cell r="Y384">
            <v>1</v>
          </cell>
          <cell r="Z384">
            <v>1</v>
          </cell>
          <cell r="AA384">
            <v>2.7283968900964919E-8</v>
          </cell>
          <cell r="AB384">
            <v>1</v>
          </cell>
          <cell r="AC384">
            <v>1</v>
          </cell>
          <cell r="AD384">
            <v>7.8360495566314715E-7</v>
          </cell>
          <cell r="AE384">
            <v>1</v>
          </cell>
          <cell r="AF384">
            <v>1</v>
          </cell>
          <cell r="AG384">
            <v>1.9897378320686651E-7</v>
          </cell>
          <cell r="AH384">
            <v>1</v>
          </cell>
          <cell r="AI384">
            <v>1</v>
          </cell>
          <cell r="AJ384">
            <v>1.3583806615839148E-7</v>
          </cell>
          <cell r="AK384">
            <v>1</v>
          </cell>
          <cell r="AL384">
            <v>1</v>
          </cell>
          <cell r="AM384">
            <v>3.0874154018234106E-6</v>
          </cell>
          <cell r="AN384">
            <v>1</v>
          </cell>
          <cell r="AO384">
            <v>1</v>
          </cell>
          <cell r="AP384">
            <v>8.567906905619495E-7</v>
          </cell>
          <cell r="AQ384">
            <v>1</v>
          </cell>
          <cell r="AR384">
            <v>1</v>
          </cell>
          <cell r="AS384">
            <v>8.6091427171799635E-7</v>
          </cell>
          <cell r="AT384">
            <v>1</v>
          </cell>
          <cell r="AU384">
            <v>1</v>
          </cell>
          <cell r="AV384">
            <v>3.3441869448532199E-6</v>
          </cell>
        </row>
        <row r="392">
          <cell r="B392" t="str">
            <v>Age</v>
          </cell>
          <cell r="D392" t="str">
            <v>Loading Factor</v>
          </cell>
          <cell r="E392" t="str">
            <v>Revised Mortality</v>
          </cell>
          <cell r="F392" t="str">
            <v>lx</v>
          </cell>
          <cell r="G392" t="str">
            <v>Loading Factor</v>
          </cell>
          <cell r="H392" t="str">
            <v>Revised Mortality</v>
          </cell>
          <cell r="I392" t="str">
            <v>lx</v>
          </cell>
          <cell r="J392" t="str">
            <v>Loading Factor</v>
          </cell>
          <cell r="K392" t="str">
            <v>Revised Mortality</v>
          </cell>
          <cell r="L392" t="str">
            <v>lx</v>
          </cell>
          <cell r="M392" t="str">
            <v>Loading Factor</v>
          </cell>
          <cell r="N392" t="str">
            <v>Revised Mortality</v>
          </cell>
          <cell r="O392" t="str">
            <v>lx</v>
          </cell>
          <cell r="P392" t="str">
            <v>Loading Factor</v>
          </cell>
          <cell r="Q392" t="str">
            <v>Revised Mortality</v>
          </cell>
          <cell r="R392" t="str">
            <v>lx</v>
          </cell>
          <cell r="S392" t="str">
            <v>Loading Factor</v>
          </cell>
          <cell r="T392" t="str">
            <v>Revised Mortality</v>
          </cell>
          <cell r="U392" t="str">
            <v>lx</v>
          </cell>
          <cell r="V392" t="str">
            <v>Loading Factor</v>
          </cell>
          <cell r="W392" t="str">
            <v>Revised Mortality</v>
          </cell>
          <cell r="X392" t="str">
            <v>lx</v>
          </cell>
          <cell r="Y392" t="str">
            <v>Loading Factor</v>
          </cell>
          <cell r="Z392" t="str">
            <v>Revised Mortality</v>
          </cell>
          <cell r="AA392" t="str">
            <v>lx</v>
          </cell>
          <cell r="AB392" t="str">
            <v>Loading Factor</v>
          </cell>
          <cell r="AC392" t="str">
            <v>Revised Mortality</v>
          </cell>
          <cell r="AD392" t="str">
            <v>lx</v>
          </cell>
          <cell r="AE392" t="str">
            <v>Loading Factor</v>
          </cell>
          <cell r="AF392" t="str">
            <v>Revised Mortality</v>
          </cell>
          <cell r="AG392" t="str">
            <v>lx</v>
          </cell>
          <cell r="AH392" t="str">
            <v>Loading Factor</v>
          </cell>
          <cell r="AI392" t="str">
            <v>Revised Mortality</v>
          </cell>
          <cell r="AJ392" t="str">
            <v>lx</v>
          </cell>
          <cell r="AK392" t="str">
            <v>Loading Factor</v>
          </cell>
          <cell r="AL392" t="str">
            <v>Revised Mortality</v>
          </cell>
          <cell r="AM392" t="str">
            <v>lx</v>
          </cell>
          <cell r="AN392" t="str">
            <v>Loading Factor</v>
          </cell>
          <cell r="AO392" t="str">
            <v>Revised Mortality</v>
          </cell>
          <cell r="AP392" t="str">
            <v>lx</v>
          </cell>
          <cell r="AQ392" t="str">
            <v>Loading Factor</v>
          </cell>
          <cell r="AR392" t="str">
            <v>Revised Mortality</v>
          </cell>
          <cell r="AS392" t="str">
            <v>lx</v>
          </cell>
          <cell r="AT392" t="str">
            <v>Loading Factor</v>
          </cell>
          <cell r="AU392" t="str">
            <v>Revised Mortality</v>
          </cell>
          <cell r="AV392" t="str">
            <v>lx</v>
          </cell>
        </row>
        <row r="393">
          <cell r="B393">
            <v>1</v>
          </cell>
          <cell r="C393">
            <v>3.5467709367217283E-3</v>
          </cell>
          <cell r="D393">
            <v>1</v>
          </cell>
          <cell r="E393">
            <v>3.5467709367217283E-3</v>
          </cell>
          <cell r="F393">
            <v>10000</v>
          </cell>
          <cell r="G393">
            <v>1</v>
          </cell>
          <cell r="H393">
            <v>3.5467709367217283E-3</v>
          </cell>
          <cell r="I393">
            <v>10000</v>
          </cell>
          <cell r="J393">
            <v>1</v>
          </cell>
          <cell r="K393">
            <v>3.5467709367217283E-3</v>
          </cell>
          <cell r="L393">
            <v>10000</v>
          </cell>
          <cell r="M393">
            <v>1</v>
          </cell>
          <cell r="N393">
            <v>3.5467709367217283E-3</v>
          </cell>
          <cell r="O393">
            <v>10000</v>
          </cell>
          <cell r="P393">
            <v>1</v>
          </cell>
          <cell r="Q393">
            <v>3.5467709367217283E-3</v>
          </cell>
          <cell r="R393">
            <v>10000</v>
          </cell>
          <cell r="S393">
            <v>1</v>
          </cell>
          <cell r="T393">
            <v>3.5467709367217283E-3</v>
          </cell>
          <cell r="U393">
            <v>10000</v>
          </cell>
          <cell r="V393">
            <v>1</v>
          </cell>
          <cell r="W393">
            <v>3.5467709367217283E-3</v>
          </cell>
          <cell r="X393">
            <v>10000</v>
          </cell>
          <cell r="Y393">
            <v>1</v>
          </cell>
          <cell r="Z393">
            <v>3.5467709367217283E-3</v>
          </cell>
          <cell r="AA393">
            <v>10000</v>
          </cell>
          <cell r="AB393">
            <v>1</v>
          </cell>
          <cell r="AC393">
            <v>3.5467709367217283E-3</v>
          </cell>
          <cell r="AD393">
            <v>10000</v>
          </cell>
          <cell r="AE393">
            <v>1</v>
          </cell>
          <cell r="AF393">
            <v>3.5467709367217283E-3</v>
          </cell>
          <cell r="AG393">
            <v>10000</v>
          </cell>
          <cell r="AH393">
            <v>1</v>
          </cell>
          <cell r="AI393">
            <v>3.5467709367217283E-3</v>
          </cell>
          <cell r="AJ393">
            <v>10000</v>
          </cell>
          <cell r="AK393">
            <v>1</v>
          </cell>
          <cell r="AL393">
            <v>3.5467709367217283E-3</v>
          </cell>
          <cell r="AM393">
            <v>10000</v>
          </cell>
          <cell r="AN393">
            <v>1</v>
          </cell>
          <cell r="AO393">
            <v>3.5467709367217283E-3</v>
          </cell>
          <cell r="AP393">
            <v>10000</v>
          </cell>
          <cell r="AQ393">
            <v>1</v>
          </cell>
          <cell r="AR393">
            <v>3.5467709367217283E-3</v>
          </cell>
          <cell r="AS393">
            <v>10000</v>
          </cell>
          <cell r="AT393">
            <v>1</v>
          </cell>
          <cell r="AU393">
            <v>3.5467709367217283E-3</v>
          </cell>
          <cell r="AV393">
            <v>10000</v>
          </cell>
        </row>
        <row r="394">
          <cell r="B394">
            <v>2</v>
          </cell>
          <cell r="C394">
            <v>3.3729701321473949E-4</v>
          </cell>
          <cell r="D394">
            <v>1</v>
          </cell>
          <cell r="E394">
            <v>3.3729701321473949E-4</v>
          </cell>
          <cell r="F394">
            <v>9964.532290632782</v>
          </cell>
          <cell r="G394">
            <v>1</v>
          </cell>
          <cell r="H394">
            <v>3.3729701321473949E-4</v>
          </cell>
          <cell r="I394">
            <v>9964.532290632782</v>
          </cell>
          <cell r="J394">
            <v>1</v>
          </cell>
          <cell r="K394">
            <v>3.3729701321473949E-4</v>
          </cell>
          <cell r="L394">
            <v>9964.532290632782</v>
          </cell>
          <cell r="M394">
            <v>1</v>
          </cell>
          <cell r="N394">
            <v>3.3729701321473949E-4</v>
          </cell>
          <cell r="O394">
            <v>9964.532290632782</v>
          </cell>
          <cell r="P394">
            <v>1</v>
          </cell>
          <cell r="Q394">
            <v>3.3729701321473949E-4</v>
          </cell>
          <cell r="R394">
            <v>9964.532290632782</v>
          </cell>
          <cell r="S394">
            <v>1</v>
          </cell>
          <cell r="T394">
            <v>3.3729701321473949E-4</v>
          </cell>
          <cell r="U394">
            <v>9964.532290632782</v>
          </cell>
          <cell r="V394">
            <v>1</v>
          </cell>
          <cell r="W394">
            <v>3.3729701321473949E-4</v>
          </cell>
          <cell r="X394">
            <v>9964.532290632782</v>
          </cell>
          <cell r="Y394">
            <v>1</v>
          </cell>
          <cell r="Z394">
            <v>3.3729701321473949E-4</v>
          </cell>
          <cell r="AA394">
            <v>9964.532290632782</v>
          </cell>
          <cell r="AB394">
            <v>1</v>
          </cell>
          <cell r="AC394">
            <v>3.3729701321473949E-4</v>
          </cell>
          <cell r="AD394">
            <v>9964.532290632782</v>
          </cell>
          <cell r="AE394">
            <v>1</v>
          </cell>
          <cell r="AF394">
            <v>3.3729701321473949E-4</v>
          </cell>
          <cell r="AG394">
            <v>9964.532290632782</v>
          </cell>
          <cell r="AH394">
            <v>1</v>
          </cell>
          <cell r="AI394">
            <v>3.3729701321473949E-4</v>
          </cell>
          <cell r="AJ394">
            <v>9964.532290632782</v>
          </cell>
          <cell r="AK394">
            <v>1</v>
          </cell>
          <cell r="AL394">
            <v>3.3729701321473949E-4</v>
          </cell>
          <cell r="AM394">
            <v>9964.532290632782</v>
          </cell>
          <cell r="AN394">
            <v>1</v>
          </cell>
          <cell r="AO394">
            <v>3.3729701321473949E-4</v>
          </cell>
          <cell r="AP394">
            <v>9964.532290632782</v>
          </cell>
          <cell r="AQ394">
            <v>1</v>
          </cell>
          <cell r="AR394">
            <v>3.3729701321473949E-4</v>
          </cell>
          <cell r="AS394">
            <v>9964.532290632782</v>
          </cell>
          <cell r="AT394">
            <v>1</v>
          </cell>
          <cell r="AU394">
            <v>3.3729701321473949E-4</v>
          </cell>
          <cell r="AV394">
            <v>9964.532290632782</v>
          </cell>
        </row>
        <row r="395">
          <cell r="B395">
            <v>3</v>
          </cell>
          <cell r="C395">
            <v>2.4023107547649304E-4</v>
          </cell>
          <cell r="D395">
            <v>1</v>
          </cell>
          <cell r="E395">
            <v>2.4023107547649304E-4</v>
          </cell>
          <cell r="F395">
            <v>9961.1712836530696</v>
          </cell>
          <cell r="G395">
            <v>1</v>
          </cell>
          <cell r="H395">
            <v>2.4023107547649304E-4</v>
          </cell>
          <cell r="I395">
            <v>9961.1712836530696</v>
          </cell>
          <cell r="J395">
            <v>1</v>
          </cell>
          <cell r="K395">
            <v>2.4023107547649304E-4</v>
          </cell>
          <cell r="L395">
            <v>9961.1712836530696</v>
          </cell>
          <cell r="M395">
            <v>1</v>
          </cell>
          <cell r="N395">
            <v>2.4023107547649304E-4</v>
          </cell>
          <cell r="O395">
            <v>9961.1712836530696</v>
          </cell>
          <cell r="P395">
            <v>1</v>
          </cell>
          <cell r="Q395">
            <v>2.4023107547649304E-4</v>
          </cell>
          <cell r="R395">
            <v>9961.1712836530696</v>
          </cell>
          <cell r="S395">
            <v>1</v>
          </cell>
          <cell r="T395">
            <v>2.4023107547649304E-4</v>
          </cell>
          <cell r="U395">
            <v>9961.1712836530696</v>
          </cell>
          <cell r="V395">
            <v>1</v>
          </cell>
          <cell r="W395">
            <v>2.4023107547649304E-4</v>
          </cell>
          <cell r="X395">
            <v>9961.1712836530696</v>
          </cell>
          <cell r="Y395">
            <v>1</v>
          </cell>
          <cell r="Z395">
            <v>2.4023107547649304E-4</v>
          </cell>
          <cell r="AA395">
            <v>9961.1712836530696</v>
          </cell>
          <cell r="AB395">
            <v>1</v>
          </cell>
          <cell r="AC395">
            <v>2.4023107547649304E-4</v>
          </cell>
          <cell r="AD395">
            <v>9961.1712836530696</v>
          </cell>
          <cell r="AE395">
            <v>1</v>
          </cell>
          <cell r="AF395">
            <v>2.4023107547649304E-4</v>
          </cell>
          <cell r="AG395">
            <v>9961.1712836530696</v>
          </cell>
          <cell r="AH395">
            <v>1</v>
          </cell>
          <cell r="AI395">
            <v>2.4023107547649304E-4</v>
          </cell>
          <cell r="AJ395">
            <v>9961.1712836530696</v>
          </cell>
          <cell r="AK395">
            <v>1</v>
          </cell>
          <cell r="AL395">
            <v>2.4023107547649304E-4</v>
          </cell>
          <cell r="AM395">
            <v>9961.1712836530696</v>
          </cell>
          <cell r="AN395">
            <v>1</v>
          </cell>
          <cell r="AO395">
            <v>2.4023107547649304E-4</v>
          </cell>
          <cell r="AP395">
            <v>9961.1712836530696</v>
          </cell>
          <cell r="AQ395">
            <v>1</v>
          </cell>
          <cell r="AR395">
            <v>2.4023107547649304E-4</v>
          </cell>
          <cell r="AS395">
            <v>9961.1712836530696</v>
          </cell>
          <cell r="AT395">
            <v>1</v>
          </cell>
          <cell r="AU395">
            <v>2.4023107547649304E-4</v>
          </cell>
          <cell r="AV395">
            <v>9961.1712836530696</v>
          </cell>
        </row>
        <row r="396">
          <cell r="B396">
            <v>4</v>
          </cell>
          <cell r="C396">
            <v>1.8043713926302416E-4</v>
          </cell>
          <cell r="D396">
            <v>1</v>
          </cell>
          <cell r="E396">
            <v>1.8043713926302416E-4</v>
          </cell>
          <cell r="F396">
            <v>9958.7783007625931</v>
          </cell>
          <cell r="G396">
            <v>1</v>
          </cell>
          <cell r="H396">
            <v>1.8043713926302416E-4</v>
          </cell>
          <cell r="I396">
            <v>9958.7783007625931</v>
          </cell>
          <cell r="J396">
            <v>1</v>
          </cell>
          <cell r="K396">
            <v>1.8043713926302416E-4</v>
          </cell>
          <cell r="L396">
            <v>9958.7783007625931</v>
          </cell>
          <cell r="M396">
            <v>1</v>
          </cell>
          <cell r="N396">
            <v>1.8043713926302416E-4</v>
          </cell>
          <cell r="O396">
            <v>9958.7783007625931</v>
          </cell>
          <cell r="P396">
            <v>1</v>
          </cell>
          <cell r="Q396">
            <v>1.8043713926302416E-4</v>
          </cell>
          <cell r="R396">
            <v>9958.7783007625931</v>
          </cell>
          <cell r="S396">
            <v>1</v>
          </cell>
          <cell r="T396">
            <v>1.8043713926302416E-4</v>
          </cell>
          <cell r="U396">
            <v>9958.7783007625931</v>
          </cell>
          <cell r="V396">
            <v>1</v>
          </cell>
          <cell r="W396">
            <v>1.8043713926302416E-4</v>
          </cell>
          <cell r="X396">
            <v>9958.7783007625931</v>
          </cell>
          <cell r="Y396">
            <v>1</v>
          </cell>
          <cell r="Z396">
            <v>1.8043713926302416E-4</v>
          </cell>
          <cell r="AA396">
            <v>9958.7783007625931</v>
          </cell>
          <cell r="AB396">
            <v>1</v>
          </cell>
          <cell r="AC396">
            <v>1.8043713926302416E-4</v>
          </cell>
          <cell r="AD396">
            <v>9958.7783007625931</v>
          </cell>
          <cell r="AE396">
            <v>1</v>
          </cell>
          <cell r="AF396">
            <v>1.8043713926302416E-4</v>
          </cell>
          <cell r="AG396">
            <v>9958.7783007625931</v>
          </cell>
          <cell r="AH396">
            <v>1</v>
          </cell>
          <cell r="AI396">
            <v>1.8043713926302416E-4</v>
          </cell>
          <cell r="AJ396">
            <v>9958.7783007625931</v>
          </cell>
          <cell r="AK396">
            <v>1</v>
          </cell>
          <cell r="AL396">
            <v>1.8043713926302416E-4</v>
          </cell>
          <cell r="AM396">
            <v>9958.7783007625931</v>
          </cell>
          <cell r="AN396">
            <v>1</v>
          </cell>
          <cell r="AO396">
            <v>1.8043713926302416E-4</v>
          </cell>
          <cell r="AP396">
            <v>9958.7783007625931</v>
          </cell>
          <cell r="AQ396">
            <v>1</v>
          </cell>
          <cell r="AR396">
            <v>1.8043713926302416E-4</v>
          </cell>
          <cell r="AS396">
            <v>9958.7783007625931</v>
          </cell>
          <cell r="AT396">
            <v>1</v>
          </cell>
          <cell r="AU396">
            <v>1.8043713926302416E-4</v>
          </cell>
          <cell r="AV396">
            <v>9958.7783007625931</v>
          </cell>
        </row>
        <row r="397">
          <cell r="B397">
            <v>5</v>
          </cell>
          <cell r="C397">
            <v>1.5766389199491741E-4</v>
          </cell>
          <cell r="D397">
            <v>1</v>
          </cell>
          <cell r="E397">
            <v>1.5766389199491741E-4</v>
          </cell>
          <cell r="F397">
            <v>9956.9813672954479</v>
          </cell>
          <cell r="G397">
            <v>1</v>
          </cell>
          <cell r="H397">
            <v>1.5766389199491741E-4</v>
          </cell>
          <cell r="I397">
            <v>9956.9813672954479</v>
          </cell>
          <cell r="J397">
            <v>1</v>
          </cell>
          <cell r="K397">
            <v>1.5766389199491741E-4</v>
          </cell>
          <cell r="L397">
            <v>9956.9813672954479</v>
          </cell>
          <cell r="M397">
            <v>1</v>
          </cell>
          <cell r="N397">
            <v>1.5766389199491741E-4</v>
          </cell>
          <cell r="O397">
            <v>9956.9813672954479</v>
          </cell>
          <cell r="P397">
            <v>1</v>
          </cell>
          <cell r="Q397">
            <v>1.5766389199491741E-4</v>
          </cell>
          <cell r="R397">
            <v>9956.9813672954479</v>
          </cell>
          <cell r="S397">
            <v>1</v>
          </cell>
          <cell r="T397">
            <v>1.5766389199491741E-4</v>
          </cell>
          <cell r="U397">
            <v>9956.9813672954479</v>
          </cell>
          <cell r="V397">
            <v>1</v>
          </cell>
          <cell r="W397">
            <v>1.5766389199491741E-4</v>
          </cell>
          <cell r="X397">
            <v>9956.9813672954479</v>
          </cell>
          <cell r="Y397">
            <v>1</v>
          </cell>
          <cell r="Z397">
            <v>1.5766389199491741E-4</v>
          </cell>
          <cell r="AA397">
            <v>9956.9813672954479</v>
          </cell>
          <cell r="AB397">
            <v>1</v>
          </cell>
          <cell r="AC397">
            <v>1.5766389199491741E-4</v>
          </cell>
          <cell r="AD397">
            <v>9956.9813672954479</v>
          </cell>
          <cell r="AE397">
            <v>1</v>
          </cell>
          <cell r="AF397">
            <v>1.5766389199491741E-4</v>
          </cell>
          <cell r="AG397">
            <v>9956.9813672954479</v>
          </cell>
          <cell r="AH397">
            <v>1</v>
          </cell>
          <cell r="AI397">
            <v>1.5766389199491741E-4</v>
          </cell>
          <cell r="AJ397">
            <v>9956.9813672954479</v>
          </cell>
          <cell r="AK397">
            <v>1</v>
          </cell>
          <cell r="AL397">
            <v>1.5766389199491741E-4</v>
          </cell>
          <cell r="AM397">
            <v>9956.9813672954479</v>
          </cell>
          <cell r="AN397">
            <v>1</v>
          </cell>
          <cell r="AO397">
            <v>1.5766389199491741E-4</v>
          </cell>
          <cell r="AP397">
            <v>9956.9813672954479</v>
          </cell>
          <cell r="AQ397">
            <v>1</v>
          </cell>
          <cell r="AR397">
            <v>1.5766389199491741E-4</v>
          </cell>
          <cell r="AS397">
            <v>9956.9813672954479</v>
          </cell>
          <cell r="AT397">
            <v>1</v>
          </cell>
          <cell r="AU397">
            <v>1.5766389199491741E-4</v>
          </cell>
          <cell r="AV397">
            <v>9956.9813672954479</v>
          </cell>
        </row>
        <row r="398">
          <cell r="B398">
            <v>6</v>
          </cell>
          <cell r="C398">
            <v>1.474379697585769E-4</v>
          </cell>
          <cell r="D398">
            <v>1</v>
          </cell>
          <cell r="E398">
            <v>1.474379697585769E-4</v>
          </cell>
          <cell r="F398">
            <v>9955.4115108605602</v>
          </cell>
          <cell r="G398">
            <v>1</v>
          </cell>
          <cell r="H398">
            <v>1.474379697585769E-4</v>
          </cell>
          <cell r="I398">
            <v>9955.4115108605602</v>
          </cell>
          <cell r="J398">
            <v>1</v>
          </cell>
          <cell r="K398">
            <v>1.474379697585769E-4</v>
          </cell>
          <cell r="L398">
            <v>9955.4115108605602</v>
          </cell>
          <cell r="M398">
            <v>1</v>
          </cell>
          <cell r="N398">
            <v>1.474379697585769E-4</v>
          </cell>
          <cell r="O398">
            <v>9955.4115108605602</v>
          </cell>
          <cell r="P398">
            <v>1</v>
          </cell>
          <cell r="Q398">
            <v>1.474379697585769E-4</v>
          </cell>
          <cell r="R398">
            <v>9955.4115108605602</v>
          </cell>
          <cell r="S398">
            <v>1</v>
          </cell>
          <cell r="T398">
            <v>1.474379697585769E-4</v>
          </cell>
          <cell r="U398">
            <v>9955.4115108605602</v>
          </cell>
          <cell r="V398">
            <v>1</v>
          </cell>
          <cell r="W398">
            <v>1.474379697585769E-4</v>
          </cell>
          <cell r="X398">
            <v>9955.4115108605602</v>
          </cell>
          <cell r="Y398">
            <v>1</v>
          </cell>
          <cell r="Z398">
            <v>1.474379697585769E-4</v>
          </cell>
          <cell r="AA398">
            <v>9955.4115108605602</v>
          </cell>
          <cell r="AB398">
            <v>1</v>
          </cell>
          <cell r="AC398">
            <v>1.474379697585769E-4</v>
          </cell>
          <cell r="AD398">
            <v>9955.4115108605602</v>
          </cell>
          <cell r="AE398">
            <v>1</v>
          </cell>
          <cell r="AF398">
            <v>1.474379697585769E-4</v>
          </cell>
          <cell r="AG398">
            <v>9955.4115108605602</v>
          </cell>
          <cell r="AH398">
            <v>1</v>
          </cell>
          <cell r="AI398">
            <v>1.474379697585769E-4</v>
          </cell>
          <cell r="AJ398">
            <v>9955.4115108605602</v>
          </cell>
          <cell r="AK398">
            <v>1</v>
          </cell>
          <cell r="AL398">
            <v>1.474379697585769E-4</v>
          </cell>
          <cell r="AM398">
            <v>9955.4115108605602</v>
          </cell>
          <cell r="AN398">
            <v>1</v>
          </cell>
          <cell r="AO398">
            <v>1.474379697585769E-4</v>
          </cell>
          <cell r="AP398">
            <v>9955.4115108605602</v>
          </cell>
          <cell r="AQ398">
            <v>1</v>
          </cell>
          <cell r="AR398">
            <v>1.474379697585769E-4</v>
          </cell>
          <cell r="AS398">
            <v>9955.4115108605602</v>
          </cell>
          <cell r="AT398">
            <v>1</v>
          </cell>
          <cell r="AU398">
            <v>1.474379697585769E-4</v>
          </cell>
          <cell r="AV398">
            <v>9955.4115108605602</v>
          </cell>
        </row>
        <row r="399">
          <cell r="B399">
            <v>7</v>
          </cell>
          <cell r="C399">
            <v>1.3814060864040663E-4</v>
          </cell>
          <cell r="D399">
            <v>1</v>
          </cell>
          <cell r="E399">
            <v>1.3814060864040663E-4</v>
          </cell>
          <cell r="F399">
            <v>9953.9437051992882</v>
          </cell>
          <cell r="G399">
            <v>1</v>
          </cell>
          <cell r="H399">
            <v>1.3814060864040663E-4</v>
          </cell>
          <cell r="I399">
            <v>9953.9437051992882</v>
          </cell>
          <cell r="J399">
            <v>1</v>
          </cell>
          <cell r="K399">
            <v>1.3814060864040663E-4</v>
          </cell>
          <cell r="L399">
            <v>9953.9437051992882</v>
          </cell>
          <cell r="M399">
            <v>1</v>
          </cell>
          <cell r="N399">
            <v>1.3814060864040663E-4</v>
          </cell>
          <cell r="O399">
            <v>9953.9437051992882</v>
          </cell>
          <cell r="P399">
            <v>1</v>
          </cell>
          <cell r="Q399">
            <v>1.3814060864040663E-4</v>
          </cell>
          <cell r="R399">
            <v>9953.9437051992882</v>
          </cell>
          <cell r="S399">
            <v>1</v>
          </cell>
          <cell r="T399">
            <v>1.3814060864040663E-4</v>
          </cell>
          <cell r="U399">
            <v>9953.9437051992882</v>
          </cell>
          <cell r="V399">
            <v>1</v>
          </cell>
          <cell r="W399">
            <v>1.3814060864040663E-4</v>
          </cell>
          <cell r="X399">
            <v>9953.9437051992882</v>
          </cell>
          <cell r="Y399">
            <v>1</v>
          </cell>
          <cell r="Z399">
            <v>1.3814060864040663E-4</v>
          </cell>
          <cell r="AA399">
            <v>9953.9437051992882</v>
          </cell>
          <cell r="AB399">
            <v>1</v>
          </cell>
          <cell r="AC399">
            <v>1.3814060864040663E-4</v>
          </cell>
          <cell r="AD399">
            <v>9953.9437051992882</v>
          </cell>
          <cell r="AE399">
            <v>1</v>
          </cell>
          <cell r="AF399">
            <v>1.3814060864040663E-4</v>
          </cell>
          <cell r="AG399">
            <v>9953.9437051992882</v>
          </cell>
          <cell r="AH399">
            <v>1</v>
          </cell>
          <cell r="AI399">
            <v>1.3814060864040663E-4</v>
          </cell>
          <cell r="AJ399">
            <v>9953.9437051992882</v>
          </cell>
          <cell r="AK399">
            <v>1</v>
          </cell>
          <cell r="AL399">
            <v>1.3814060864040663E-4</v>
          </cell>
          <cell r="AM399">
            <v>9953.9437051992882</v>
          </cell>
          <cell r="AN399">
            <v>1</v>
          </cell>
          <cell r="AO399">
            <v>1.3814060864040663E-4</v>
          </cell>
          <cell r="AP399">
            <v>9953.9437051992882</v>
          </cell>
          <cell r="AQ399">
            <v>1</v>
          </cell>
          <cell r="AR399">
            <v>1.3814060864040663E-4</v>
          </cell>
          <cell r="AS399">
            <v>9953.9437051992882</v>
          </cell>
          <cell r="AT399">
            <v>1</v>
          </cell>
          <cell r="AU399">
            <v>1.3814060864040663E-4</v>
          </cell>
          <cell r="AV399">
            <v>9953.9437051992882</v>
          </cell>
        </row>
        <row r="400">
          <cell r="B400">
            <v>8</v>
          </cell>
          <cell r="C400">
            <v>1.2860488919949175E-4</v>
          </cell>
          <cell r="D400">
            <v>1</v>
          </cell>
          <cell r="E400">
            <v>1.2860488919949175E-4</v>
          </cell>
          <cell r="F400">
            <v>9952.5686613574799</v>
          </cell>
          <cell r="G400">
            <v>1</v>
          </cell>
          <cell r="H400">
            <v>1.2860488919949175E-4</v>
          </cell>
          <cell r="I400">
            <v>9952.5686613574799</v>
          </cell>
          <cell r="J400">
            <v>1</v>
          </cell>
          <cell r="K400">
            <v>1.2860488919949175E-4</v>
          </cell>
          <cell r="L400">
            <v>9952.5686613574799</v>
          </cell>
          <cell r="M400">
            <v>1</v>
          </cell>
          <cell r="N400">
            <v>1.2860488919949175E-4</v>
          </cell>
          <cell r="O400">
            <v>9952.5686613574799</v>
          </cell>
          <cell r="P400">
            <v>1</v>
          </cell>
          <cell r="Q400">
            <v>1.2860488919949175E-4</v>
          </cell>
          <cell r="R400">
            <v>9952.5686613574799</v>
          </cell>
          <cell r="S400">
            <v>1</v>
          </cell>
          <cell r="T400">
            <v>1.2860488919949175E-4</v>
          </cell>
          <cell r="U400">
            <v>9952.5686613574799</v>
          </cell>
          <cell r="V400">
            <v>1</v>
          </cell>
          <cell r="W400">
            <v>1.2860488919949175E-4</v>
          </cell>
          <cell r="X400">
            <v>9952.5686613574799</v>
          </cell>
          <cell r="Y400">
            <v>1</v>
          </cell>
          <cell r="Z400">
            <v>1.2860488919949175E-4</v>
          </cell>
          <cell r="AA400">
            <v>9952.5686613574799</v>
          </cell>
          <cell r="AB400">
            <v>1</v>
          </cell>
          <cell r="AC400">
            <v>1.2860488919949175E-4</v>
          </cell>
          <cell r="AD400">
            <v>9952.5686613574799</v>
          </cell>
          <cell r="AE400">
            <v>1</v>
          </cell>
          <cell r="AF400">
            <v>1.2860488919949175E-4</v>
          </cell>
          <cell r="AG400">
            <v>9952.5686613574799</v>
          </cell>
          <cell r="AH400">
            <v>1</v>
          </cell>
          <cell r="AI400">
            <v>1.2860488919949175E-4</v>
          </cell>
          <cell r="AJ400">
            <v>9952.5686613574799</v>
          </cell>
          <cell r="AK400">
            <v>1</v>
          </cell>
          <cell r="AL400">
            <v>1.2860488919949175E-4</v>
          </cell>
          <cell r="AM400">
            <v>9952.5686613574799</v>
          </cell>
          <cell r="AN400">
            <v>1</v>
          </cell>
          <cell r="AO400">
            <v>1.2860488919949175E-4</v>
          </cell>
          <cell r="AP400">
            <v>9952.5686613574799</v>
          </cell>
          <cell r="AQ400">
            <v>1</v>
          </cell>
          <cell r="AR400">
            <v>1.2860488919949175E-4</v>
          </cell>
          <cell r="AS400">
            <v>9952.5686613574799</v>
          </cell>
          <cell r="AT400">
            <v>1</v>
          </cell>
          <cell r="AU400">
            <v>1.2860488919949175E-4</v>
          </cell>
          <cell r="AV400">
            <v>9952.5686613574799</v>
          </cell>
        </row>
        <row r="401">
          <cell r="B401">
            <v>9</v>
          </cell>
          <cell r="C401">
            <v>1.2627726836086407E-4</v>
          </cell>
          <cell r="D401">
            <v>1</v>
          </cell>
          <cell r="E401">
            <v>1.2627726836086407E-4</v>
          </cell>
          <cell r="F401">
            <v>9951.2887123675355</v>
          </cell>
          <cell r="G401">
            <v>1</v>
          </cell>
          <cell r="H401">
            <v>1.2627726836086407E-4</v>
          </cell>
          <cell r="I401">
            <v>9951.2887123675355</v>
          </cell>
          <cell r="J401">
            <v>1</v>
          </cell>
          <cell r="K401">
            <v>1.2627726836086407E-4</v>
          </cell>
          <cell r="L401">
            <v>9951.2887123675355</v>
          </cell>
          <cell r="M401">
            <v>1</v>
          </cell>
          <cell r="N401">
            <v>1.2627726836086407E-4</v>
          </cell>
          <cell r="O401">
            <v>9951.2887123675355</v>
          </cell>
          <cell r="P401">
            <v>1</v>
          </cell>
          <cell r="Q401">
            <v>1.2627726836086407E-4</v>
          </cell>
          <cell r="R401">
            <v>9951.2887123675355</v>
          </cell>
          <cell r="S401">
            <v>1</v>
          </cell>
          <cell r="T401">
            <v>1.2627726836086407E-4</v>
          </cell>
          <cell r="U401">
            <v>9951.2887123675355</v>
          </cell>
          <cell r="V401">
            <v>1</v>
          </cell>
          <cell r="W401">
            <v>1.2627726836086407E-4</v>
          </cell>
          <cell r="X401">
            <v>9951.2887123675355</v>
          </cell>
          <cell r="Y401">
            <v>1</v>
          </cell>
          <cell r="Z401">
            <v>1.2627726836086407E-4</v>
          </cell>
          <cell r="AA401">
            <v>9951.2887123675355</v>
          </cell>
          <cell r="AB401">
            <v>1</v>
          </cell>
          <cell r="AC401">
            <v>1.2627726836086407E-4</v>
          </cell>
          <cell r="AD401">
            <v>9951.2887123675355</v>
          </cell>
          <cell r="AE401">
            <v>1</v>
          </cell>
          <cell r="AF401">
            <v>1.2627726836086407E-4</v>
          </cell>
          <cell r="AG401">
            <v>9951.2887123675355</v>
          </cell>
          <cell r="AH401">
            <v>1</v>
          </cell>
          <cell r="AI401">
            <v>1.2627726836086407E-4</v>
          </cell>
          <cell r="AJ401">
            <v>9951.2887123675355</v>
          </cell>
          <cell r="AK401">
            <v>1</v>
          </cell>
          <cell r="AL401">
            <v>1.2627726836086407E-4</v>
          </cell>
          <cell r="AM401">
            <v>9951.2887123675355</v>
          </cell>
          <cell r="AN401">
            <v>1</v>
          </cell>
          <cell r="AO401">
            <v>1.2627726836086407E-4</v>
          </cell>
          <cell r="AP401">
            <v>9951.2887123675355</v>
          </cell>
          <cell r="AQ401">
            <v>1</v>
          </cell>
          <cell r="AR401">
            <v>1.2627726836086407E-4</v>
          </cell>
          <cell r="AS401">
            <v>9951.2887123675355</v>
          </cell>
          <cell r="AT401">
            <v>1</v>
          </cell>
          <cell r="AU401">
            <v>1.2627726836086407E-4</v>
          </cell>
          <cell r="AV401">
            <v>9951.2887123675355</v>
          </cell>
        </row>
        <row r="402">
          <cell r="B402">
            <v>10</v>
          </cell>
          <cell r="C402">
            <v>1.2500360584498095E-4</v>
          </cell>
          <cell r="D402">
            <v>1</v>
          </cell>
          <cell r="E402">
            <v>1.2500360584498095E-4</v>
          </cell>
          <cell r="F402">
            <v>9950.0320908122667</v>
          </cell>
          <cell r="G402">
            <v>1</v>
          </cell>
          <cell r="H402">
            <v>1.2500360584498095E-4</v>
          </cell>
          <cell r="I402">
            <v>9950.0320908122667</v>
          </cell>
          <cell r="J402">
            <v>1</v>
          </cell>
          <cell r="K402">
            <v>1.2500360584498095E-4</v>
          </cell>
          <cell r="L402">
            <v>9950.0320908122667</v>
          </cell>
          <cell r="M402">
            <v>1</v>
          </cell>
          <cell r="N402">
            <v>1.2500360584498095E-4</v>
          </cell>
          <cell r="O402">
            <v>9950.0320908122667</v>
          </cell>
          <cell r="P402">
            <v>1</v>
          </cell>
          <cell r="Q402">
            <v>1.2500360584498095E-4</v>
          </cell>
          <cell r="R402">
            <v>9950.0320908122667</v>
          </cell>
          <cell r="S402">
            <v>1</v>
          </cell>
          <cell r="T402">
            <v>1.2500360584498095E-4</v>
          </cell>
          <cell r="U402">
            <v>9950.0320908122667</v>
          </cell>
          <cell r="V402">
            <v>1</v>
          </cell>
          <cell r="W402">
            <v>1.2500360584498095E-4</v>
          </cell>
          <cell r="X402">
            <v>9950.0320908122667</v>
          </cell>
          <cell r="Y402">
            <v>1</v>
          </cell>
          <cell r="Z402">
            <v>1.2500360584498095E-4</v>
          </cell>
          <cell r="AA402">
            <v>9950.0320908122667</v>
          </cell>
          <cell r="AB402">
            <v>1</v>
          </cell>
          <cell r="AC402">
            <v>1.2500360584498095E-4</v>
          </cell>
          <cell r="AD402">
            <v>9950.0320908122667</v>
          </cell>
          <cell r="AE402">
            <v>1</v>
          </cell>
          <cell r="AF402">
            <v>1.2500360584498095E-4</v>
          </cell>
          <cell r="AG402">
            <v>9950.0320908122667</v>
          </cell>
          <cell r="AH402">
            <v>1</v>
          </cell>
          <cell r="AI402">
            <v>1.2500360584498095E-4</v>
          </cell>
          <cell r="AJ402">
            <v>9950.0320908122667</v>
          </cell>
          <cell r="AK402">
            <v>1</v>
          </cell>
          <cell r="AL402">
            <v>1.2500360584498095E-4</v>
          </cell>
          <cell r="AM402">
            <v>9950.0320908122667</v>
          </cell>
          <cell r="AN402">
            <v>1</v>
          </cell>
          <cell r="AO402">
            <v>1.2500360584498095E-4</v>
          </cell>
          <cell r="AP402">
            <v>9950.0320908122667</v>
          </cell>
          <cell r="AQ402">
            <v>1</v>
          </cell>
          <cell r="AR402">
            <v>1.2500360584498095E-4</v>
          </cell>
          <cell r="AS402">
            <v>9950.0320908122667</v>
          </cell>
          <cell r="AT402">
            <v>1</v>
          </cell>
          <cell r="AU402">
            <v>1.2500360584498095E-4</v>
          </cell>
          <cell r="AV402">
            <v>9950.0320908122667</v>
          </cell>
        </row>
        <row r="403">
          <cell r="B403">
            <v>11</v>
          </cell>
          <cell r="C403">
            <v>1.3696678500635325E-4</v>
          </cell>
          <cell r="D403">
            <v>1</v>
          </cell>
          <cell r="E403">
            <v>1.3696678500635325E-4</v>
          </cell>
          <cell r="F403">
            <v>9948.7883009226425</v>
          </cell>
          <cell r="G403">
            <v>1</v>
          </cell>
          <cell r="H403">
            <v>1.3696678500635325E-4</v>
          </cell>
          <cell r="I403">
            <v>9948.7883009226425</v>
          </cell>
          <cell r="J403">
            <v>1</v>
          </cell>
          <cell r="K403">
            <v>1.3696678500635325E-4</v>
          </cell>
          <cell r="L403">
            <v>9948.7883009226425</v>
          </cell>
          <cell r="M403">
            <v>1</v>
          </cell>
          <cell r="N403">
            <v>1.3696678500635325E-4</v>
          </cell>
          <cell r="O403">
            <v>9948.7883009226425</v>
          </cell>
          <cell r="P403">
            <v>1</v>
          </cell>
          <cell r="Q403">
            <v>1.3696678500635325E-4</v>
          </cell>
          <cell r="R403">
            <v>9948.7883009226425</v>
          </cell>
          <cell r="S403">
            <v>1</v>
          </cell>
          <cell r="T403">
            <v>1.3696678500635325E-4</v>
          </cell>
          <cell r="U403">
            <v>9948.7883009226425</v>
          </cell>
          <cell r="V403">
            <v>1</v>
          </cell>
          <cell r="W403">
            <v>1.3696678500635325E-4</v>
          </cell>
          <cell r="X403">
            <v>9948.7883009226425</v>
          </cell>
          <cell r="Y403">
            <v>1</v>
          </cell>
          <cell r="Z403">
            <v>1.3696678500635325E-4</v>
          </cell>
          <cell r="AA403">
            <v>9948.7883009226425</v>
          </cell>
          <cell r="AB403">
            <v>1</v>
          </cell>
          <cell r="AC403">
            <v>1.3696678500635325E-4</v>
          </cell>
          <cell r="AD403">
            <v>9948.7883009226425</v>
          </cell>
          <cell r="AE403">
            <v>1</v>
          </cell>
          <cell r="AF403">
            <v>1.3696678500635325E-4</v>
          </cell>
          <cell r="AG403">
            <v>9948.7883009226425</v>
          </cell>
          <cell r="AH403">
            <v>1</v>
          </cell>
          <cell r="AI403">
            <v>1.3696678500635325E-4</v>
          </cell>
          <cell r="AJ403">
            <v>9948.7883009226425</v>
          </cell>
          <cell r="AK403">
            <v>1</v>
          </cell>
          <cell r="AL403">
            <v>1.3696678500635325E-4</v>
          </cell>
          <cell r="AM403">
            <v>9948.7883009226425</v>
          </cell>
          <cell r="AN403">
            <v>1</v>
          </cell>
          <cell r="AO403">
            <v>1.3696678500635325E-4</v>
          </cell>
          <cell r="AP403">
            <v>9948.7883009226425</v>
          </cell>
          <cell r="AQ403">
            <v>1</v>
          </cell>
          <cell r="AR403">
            <v>1.3696678500635325E-4</v>
          </cell>
          <cell r="AS403">
            <v>9948.7883009226425</v>
          </cell>
          <cell r="AT403">
            <v>1</v>
          </cell>
          <cell r="AU403">
            <v>1.3696678500635325E-4</v>
          </cell>
          <cell r="AV403">
            <v>9948.7883009226425</v>
          </cell>
        </row>
        <row r="404">
          <cell r="B404">
            <v>12</v>
          </cell>
          <cell r="C404">
            <v>1.4521640584498093E-4</v>
          </cell>
          <cell r="D404">
            <v>1</v>
          </cell>
          <cell r="E404">
            <v>1.4521640584498093E-4</v>
          </cell>
          <cell r="F404">
            <v>9947.4256473743571</v>
          </cell>
          <cell r="G404">
            <v>1</v>
          </cell>
          <cell r="H404">
            <v>1.4521640584498093E-4</v>
          </cell>
          <cell r="I404">
            <v>9947.4256473743571</v>
          </cell>
          <cell r="J404">
            <v>1</v>
          </cell>
          <cell r="K404">
            <v>1.4521640584498093E-4</v>
          </cell>
          <cell r="L404">
            <v>9947.4256473743571</v>
          </cell>
          <cell r="M404">
            <v>1</v>
          </cell>
          <cell r="N404">
            <v>1.4521640584498093E-4</v>
          </cell>
          <cell r="O404">
            <v>9947.4256473743571</v>
          </cell>
          <cell r="P404">
            <v>1</v>
          </cell>
          <cell r="Q404">
            <v>1.4521640584498093E-4</v>
          </cell>
          <cell r="R404">
            <v>9947.4256473743571</v>
          </cell>
          <cell r="S404">
            <v>1</v>
          </cell>
          <cell r="T404">
            <v>1.4521640584498093E-4</v>
          </cell>
          <cell r="U404">
            <v>9947.4256473743571</v>
          </cell>
          <cell r="V404">
            <v>1</v>
          </cell>
          <cell r="W404">
            <v>1.4521640584498093E-4</v>
          </cell>
          <cell r="X404">
            <v>9947.4256473743571</v>
          </cell>
          <cell r="Y404">
            <v>1</v>
          </cell>
          <cell r="Z404">
            <v>1.4521640584498093E-4</v>
          </cell>
          <cell r="AA404">
            <v>9947.4256473743571</v>
          </cell>
          <cell r="AB404">
            <v>1</v>
          </cell>
          <cell r="AC404">
            <v>1.4521640584498093E-4</v>
          </cell>
          <cell r="AD404">
            <v>9947.4256473743571</v>
          </cell>
          <cell r="AE404">
            <v>1</v>
          </cell>
          <cell r="AF404">
            <v>1.4521640584498093E-4</v>
          </cell>
          <cell r="AG404">
            <v>9947.4256473743571</v>
          </cell>
          <cell r="AH404">
            <v>1</v>
          </cell>
          <cell r="AI404">
            <v>1.4521640584498093E-4</v>
          </cell>
          <cell r="AJ404">
            <v>9947.4256473743571</v>
          </cell>
          <cell r="AK404">
            <v>1</v>
          </cell>
          <cell r="AL404">
            <v>1.4521640584498093E-4</v>
          </cell>
          <cell r="AM404">
            <v>9947.4256473743571</v>
          </cell>
          <cell r="AN404">
            <v>1</v>
          </cell>
          <cell r="AO404">
            <v>1.4521640584498093E-4</v>
          </cell>
          <cell r="AP404">
            <v>9947.4256473743571</v>
          </cell>
          <cell r="AQ404">
            <v>1</v>
          </cell>
          <cell r="AR404">
            <v>1.4521640584498093E-4</v>
          </cell>
          <cell r="AS404">
            <v>9947.4256473743571</v>
          </cell>
          <cell r="AT404">
            <v>1</v>
          </cell>
          <cell r="AU404">
            <v>1.4521640584498093E-4</v>
          </cell>
          <cell r="AV404">
            <v>9947.4256473743571</v>
          </cell>
        </row>
        <row r="405">
          <cell r="B405">
            <v>13</v>
          </cell>
          <cell r="C405">
            <v>1.6118866836086404E-4</v>
          </cell>
          <cell r="D405">
            <v>1</v>
          </cell>
          <cell r="E405">
            <v>1.6118866836086404E-4</v>
          </cell>
          <cell r="F405">
            <v>9945.9811179744356</v>
          </cell>
          <cell r="G405">
            <v>1</v>
          </cell>
          <cell r="H405">
            <v>1.6118866836086404E-4</v>
          </cell>
          <cell r="I405">
            <v>9945.9811179744356</v>
          </cell>
          <cell r="J405">
            <v>1</v>
          </cell>
          <cell r="K405">
            <v>1.6118866836086404E-4</v>
          </cell>
          <cell r="L405">
            <v>9945.9811179744356</v>
          </cell>
          <cell r="M405">
            <v>1</v>
          </cell>
          <cell r="N405">
            <v>1.6118866836086404E-4</v>
          </cell>
          <cell r="O405">
            <v>9945.9811179744356</v>
          </cell>
          <cell r="P405">
            <v>1</v>
          </cell>
          <cell r="Q405">
            <v>1.6118866836086404E-4</v>
          </cell>
          <cell r="R405">
            <v>9945.9811179744356</v>
          </cell>
          <cell r="S405">
            <v>1</v>
          </cell>
          <cell r="T405">
            <v>1.6118866836086404E-4</v>
          </cell>
          <cell r="U405">
            <v>9945.9811179744356</v>
          </cell>
          <cell r="V405">
            <v>1</v>
          </cell>
          <cell r="W405">
            <v>1.6118866836086404E-4</v>
          </cell>
          <cell r="X405">
            <v>9945.9811179744356</v>
          </cell>
          <cell r="Y405">
            <v>1</v>
          </cell>
          <cell r="Z405">
            <v>1.6118866836086404E-4</v>
          </cell>
          <cell r="AA405">
            <v>9945.9811179744356</v>
          </cell>
          <cell r="AB405">
            <v>1</v>
          </cell>
          <cell r="AC405">
            <v>1.6118866836086404E-4</v>
          </cell>
          <cell r="AD405">
            <v>9945.9811179744356</v>
          </cell>
          <cell r="AE405">
            <v>1</v>
          </cell>
          <cell r="AF405">
            <v>1.6118866836086404E-4</v>
          </cell>
          <cell r="AG405">
            <v>9945.9811179744356</v>
          </cell>
          <cell r="AH405">
            <v>1</v>
          </cell>
          <cell r="AI405">
            <v>1.6118866836086404E-4</v>
          </cell>
          <cell r="AJ405">
            <v>9945.9811179744356</v>
          </cell>
          <cell r="AK405">
            <v>1</v>
          </cell>
          <cell r="AL405">
            <v>1.6118866836086404E-4</v>
          </cell>
          <cell r="AM405">
            <v>9945.9811179744356</v>
          </cell>
          <cell r="AN405">
            <v>1</v>
          </cell>
          <cell r="AO405">
            <v>1.6118866836086404E-4</v>
          </cell>
          <cell r="AP405">
            <v>9945.9811179744356</v>
          </cell>
          <cell r="AQ405">
            <v>1</v>
          </cell>
          <cell r="AR405">
            <v>1.6118866836086404E-4</v>
          </cell>
          <cell r="AS405">
            <v>9945.9811179744356</v>
          </cell>
          <cell r="AT405">
            <v>1</v>
          </cell>
          <cell r="AU405">
            <v>1.6118866836086404E-4</v>
          </cell>
          <cell r="AV405">
            <v>9945.9811179744356</v>
          </cell>
        </row>
        <row r="406">
          <cell r="B406">
            <v>14</v>
          </cell>
          <cell r="C406">
            <v>1.8100057255400254E-4</v>
          </cell>
          <cell r="D406">
            <v>1</v>
          </cell>
          <cell r="E406">
            <v>1.8100057255400254E-4</v>
          </cell>
          <cell r="F406">
            <v>9944.3779385224861</v>
          </cell>
          <cell r="G406">
            <v>1</v>
          </cell>
          <cell r="H406">
            <v>1.8100057255400254E-4</v>
          </cell>
          <cell r="I406">
            <v>9944.3779385224861</v>
          </cell>
          <cell r="J406">
            <v>1</v>
          </cell>
          <cell r="K406">
            <v>1.8100057255400254E-4</v>
          </cell>
          <cell r="L406">
            <v>9944.3779385224861</v>
          </cell>
          <cell r="M406">
            <v>1</v>
          </cell>
          <cell r="N406">
            <v>1.8100057255400254E-4</v>
          </cell>
          <cell r="O406">
            <v>9944.3779385224861</v>
          </cell>
          <cell r="P406">
            <v>1</v>
          </cell>
          <cell r="Q406">
            <v>1.8100057255400254E-4</v>
          </cell>
          <cell r="R406">
            <v>9944.3779385224861</v>
          </cell>
          <cell r="S406">
            <v>1</v>
          </cell>
          <cell r="T406">
            <v>1.8100057255400254E-4</v>
          </cell>
          <cell r="U406">
            <v>9944.3779385224861</v>
          </cell>
          <cell r="V406">
            <v>1</v>
          </cell>
          <cell r="W406">
            <v>1.8100057255400254E-4</v>
          </cell>
          <cell r="X406">
            <v>9944.3779385224861</v>
          </cell>
          <cell r="Y406">
            <v>1</v>
          </cell>
          <cell r="Z406">
            <v>1.8100057255400254E-4</v>
          </cell>
          <cell r="AA406">
            <v>9944.3779385224861</v>
          </cell>
          <cell r="AB406">
            <v>1</v>
          </cell>
          <cell r="AC406">
            <v>1.8100057255400254E-4</v>
          </cell>
          <cell r="AD406">
            <v>9944.3779385224861</v>
          </cell>
          <cell r="AE406">
            <v>1</v>
          </cell>
          <cell r="AF406">
            <v>1.8100057255400254E-4</v>
          </cell>
          <cell r="AG406">
            <v>9944.3779385224861</v>
          </cell>
          <cell r="AH406">
            <v>1</v>
          </cell>
          <cell r="AI406">
            <v>1.8100057255400254E-4</v>
          </cell>
          <cell r="AJ406">
            <v>9944.3779385224861</v>
          </cell>
          <cell r="AK406">
            <v>1</v>
          </cell>
          <cell r="AL406">
            <v>1.8100057255400254E-4</v>
          </cell>
          <cell r="AM406">
            <v>9944.3779385224861</v>
          </cell>
          <cell r="AN406">
            <v>1</v>
          </cell>
          <cell r="AO406">
            <v>1.8100057255400254E-4</v>
          </cell>
          <cell r="AP406">
            <v>9944.3779385224861</v>
          </cell>
          <cell r="AQ406">
            <v>1</v>
          </cell>
          <cell r="AR406">
            <v>1.8100057255400254E-4</v>
          </cell>
          <cell r="AS406">
            <v>9944.3779385224861</v>
          </cell>
          <cell r="AT406">
            <v>1</v>
          </cell>
          <cell r="AU406">
            <v>1.8100057255400254E-4</v>
          </cell>
          <cell r="AV406">
            <v>9944.3779385224861</v>
          </cell>
        </row>
        <row r="407">
          <cell r="B407">
            <v>15</v>
          </cell>
          <cell r="C407">
            <v>2.1694796289707752E-4</v>
          </cell>
          <cell r="D407">
            <v>1</v>
          </cell>
          <cell r="E407">
            <v>2.1694796289707752E-4</v>
          </cell>
          <cell r="F407">
            <v>9942.5780004219196</v>
          </cell>
          <cell r="G407">
            <v>1</v>
          </cell>
          <cell r="H407">
            <v>2.1694796289707752E-4</v>
          </cell>
          <cell r="I407">
            <v>9942.5780004219196</v>
          </cell>
          <cell r="J407">
            <v>1</v>
          </cell>
          <cell r="K407">
            <v>2.1694796289707752E-4</v>
          </cell>
          <cell r="L407">
            <v>9942.5780004219196</v>
          </cell>
          <cell r="M407">
            <v>1</v>
          </cell>
          <cell r="N407">
            <v>2.1694796289707752E-4</v>
          </cell>
          <cell r="O407">
            <v>9942.5780004219196</v>
          </cell>
          <cell r="P407">
            <v>1</v>
          </cell>
          <cell r="Q407">
            <v>2.1694796289707752E-4</v>
          </cell>
          <cell r="R407">
            <v>9942.5780004219196</v>
          </cell>
          <cell r="S407">
            <v>1</v>
          </cell>
          <cell r="T407">
            <v>2.1694796289707752E-4</v>
          </cell>
          <cell r="U407">
            <v>9942.5780004219196</v>
          </cell>
          <cell r="V407">
            <v>1</v>
          </cell>
          <cell r="W407">
            <v>2.1694796289707752E-4</v>
          </cell>
          <cell r="X407">
            <v>9942.5780004219196</v>
          </cell>
          <cell r="Y407">
            <v>1</v>
          </cell>
          <cell r="Z407">
            <v>2.1694796289707752E-4</v>
          </cell>
          <cell r="AA407">
            <v>9942.5780004219196</v>
          </cell>
          <cell r="AB407">
            <v>1</v>
          </cell>
          <cell r="AC407">
            <v>2.1694796289707752E-4</v>
          </cell>
          <cell r="AD407">
            <v>9942.5780004219196</v>
          </cell>
          <cell r="AE407">
            <v>1</v>
          </cell>
          <cell r="AF407">
            <v>2.1694796289707752E-4</v>
          </cell>
          <cell r="AG407">
            <v>9942.5780004219196</v>
          </cell>
          <cell r="AH407">
            <v>1</v>
          </cell>
          <cell r="AI407">
            <v>2.1694796289707752E-4</v>
          </cell>
          <cell r="AJ407">
            <v>9942.5780004219196</v>
          </cell>
          <cell r="AK407">
            <v>1</v>
          </cell>
          <cell r="AL407">
            <v>2.1694796289707752E-4</v>
          </cell>
          <cell r="AM407">
            <v>9942.5780004219196</v>
          </cell>
          <cell r="AN407">
            <v>1</v>
          </cell>
          <cell r="AO407">
            <v>2.1694796289707752E-4</v>
          </cell>
          <cell r="AP407">
            <v>9942.5780004219196</v>
          </cell>
          <cell r="AQ407">
            <v>1</v>
          </cell>
          <cell r="AR407">
            <v>2.1694796289707752E-4</v>
          </cell>
          <cell r="AS407">
            <v>9942.5780004219196</v>
          </cell>
          <cell r="AT407">
            <v>1</v>
          </cell>
          <cell r="AU407">
            <v>2.1694796289707752E-4</v>
          </cell>
          <cell r="AV407">
            <v>9942.5780004219196</v>
          </cell>
        </row>
        <row r="408">
          <cell r="B408">
            <v>16</v>
          </cell>
          <cell r="C408">
            <v>2.6258807827191869E-4</v>
          </cell>
          <cell r="D408">
            <v>1</v>
          </cell>
          <cell r="E408">
            <v>2.6258807827191869E-4</v>
          </cell>
          <cell r="F408">
            <v>9940.4209783787828</v>
          </cell>
          <cell r="G408">
            <v>1</v>
          </cell>
          <cell r="H408">
            <v>2.6258807827191869E-4</v>
          </cell>
          <cell r="I408">
            <v>9940.4209783787828</v>
          </cell>
          <cell r="J408">
            <v>1</v>
          </cell>
          <cell r="K408">
            <v>2.6258807827191869E-4</v>
          </cell>
          <cell r="L408">
            <v>9940.4209783787828</v>
          </cell>
          <cell r="M408">
            <v>1</v>
          </cell>
          <cell r="N408">
            <v>2.6258807827191869E-4</v>
          </cell>
          <cell r="O408">
            <v>9940.4209783787828</v>
          </cell>
          <cell r="P408">
            <v>1</v>
          </cell>
          <cell r="Q408">
            <v>2.6258807827191869E-4</v>
          </cell>
          <cell r="R408">
            <v>9940.4209783787828</v>
          </cell>
          <cell r="S408">
            <v>1</v>
          </cell>
          <cell r="T408">
            <v>2.6258807827191869E-4</v>
          </cell>
          <cell r="U408">
            <v>9940.4209783787828</v>
          </cell>
          <cell r="V408">
            <v>1</v>
          </cell>
          <cell r="W408">
            <v>2.6258807827191869E-4</v>
          </cell>
          <cell r="X408">
            <v>9940.4209783787828</v>
          </cell>
          <cell r="Y408">
            <v>1</v>
          </cell>
          <cell r="Z408">
            <v>2.6258807827191869E-4</v>
          </cell>
          <cell r="AA408">
            <v>9940.4209783787828</v>
          </cell>
          <cell r="AB408">
            <v>1</v>
          </cell>
          <cell r="AC408">
            <v>2.6258807827191869E-4</v>
          </cell>
          <cell r="AD408">
            <v>9940.4209783787828</v>
          </cell>
          <cell r="AE408">
            <v>1</v>
          </cell>
          <cell r="AF408">
            <v>2.6258807827191869E-4</v>
          </cell>
          <cell r="AG408">
            <v>9940.4209783787828</v>
          </cell>
          <cell r="AH408">
            <v>1</v>
          </cell>
          <cell r="AI408">
            <v>2.6258807827191869E-4</v>
          </cell>
          <cell r="AJ408">
            <v>9940.4209783787828</v>
          </cell>
          <cell r="AK408">
            <v>1</v>
          </cell>
          <cell r="AL408">
            <v>2.6258807827191869E-4</v>
          </cell>
          <cell r="AM408">
            <v>9940.4209783787828</v>
          </cell>
          <cell r="AN408">
            <v>1</v>
          </cell>
          <cell r="AO408">
            <v>2.6258807827191869E-4</v>
          </cell>
          <cell r="AP408">
            <v>9940.4209783787828</v>
          </cell>
          <cell r="AQ408">
            <v>1</v>
          </cell>
          <cell r="AR408">
            <v>2.6258807827191869E-4</v>
          </cell>
          <cell r="AS408">
            <v>9940.4209783787828</v>
          </cell>
          <cell r="AT408">
            <v>1</v>
          </cell>
          <cell r="AU408">
            <v>2.6258807827191869E-4</v>
          </cell>
          <cell r="AV408">
            <v>9940.4209783787828</v>
          </cell>
        </row>
        <row r="409">
          <cell r="B409">
            <v>17</v>
          </cell>
          <cell r="C409">
            <v>3.1455799364675985E-4</v>
          </cell>
          <cell r="D409">
            <v>1</v>
          </cell>
          <cell r="E409">
            <v>3.1455799364675985E-4</v>
          </cell>
          <cell r="F409">
            <v>9937.8107423368565</v>
          </cell>
          <cell r="G409">
            <v>1</v>
          </cell>
          <cell r="H409">
            <v>3.1455799364675985E-4</v>
          </cell>
          <cell r="I409">
            <v>9937.8107423368565</v>
          </cell>
          <cell r="J409">
            <v>1</v>
          </cell>
          <cell r="K409">
            <v>3.1455799364675985E-4</v>
          </cell>
          <cell r="L409">
            <v>9937.8107423368565</v>
          </cell>
          <cell r="M409">
            <v>1</v>
          </cell>
          <cell r="N409">
            <v>3.1455799364675985E-4</v>
          </cell>
          <cell r="O409">
            <v>9937.8107423368565</v>
          </cell>
          <cell r="P409">
            <v>1</v>
          </cell>
          <cell r="Q409">
            <v>3.1455799364675985E-4</v>
          </cell>
          <cell r="R409">
            <v>9937.8107423368565</v>
          </cell>
          <cell r="S409">
            <v>1</v>
          </cell>
          <cell r="T409">
            <v>3.1455799364675985E-4</v>
          </cell>
          <cell r="U409">
            <v>9937.8107423368565</v>
          </cell>
          <cell r="V409">
            <v>1</v>
          </cell>
          <cell r="W409">
            <v>3.1455799364675985E-4</v>
          </cell>
          <cell r="X409">
            <v>9937.8107423368565</v>
          </cell>
          <cell r="Y409">
            <v>1</v>
          </cell>
          <cell r="Z409">
            <v>3.1455799364675985E-4</v>
          </cell>
          <cell r="AA409">
            <v>9937.8107423368565</v>
          </cell>
          <cell r="AB409">
            <v>1</v>
          </cell>
          <cell r="AC409">
            <v>3.1455799364675985E-4</v>
          </cell>
          <cell r="AD409">
            <v>9937.8107423368565</v>
          </cell>
          <cell r="AE409">
            <v>1</v>
          </cell>
          <cell r="AF409">
            <v>3.1455799364675985E-4</v>
          </cell>
          <cell r="AG409">
            <v>9937.8107423368565</v>
          </cell>
          <cell r="AH409">
            <v>1</v>
          </cell>
          <cell r="AI409">
            <v>3.1455799364675985E-4</v>
          </cell>
          <cell r="AJ409">
            <v>9937.8107423368565</v>
          </cell>
          <cell r="AK409">
            <v>1</v>
          </cell>
          <cell r="AL409">
            <v>3.1455799364675985E-4</v>
          </cell>
          <cell r="AM409">
            <v>9937.8107423368565</v>
          </cell>
          <cell r="AN409">
            <v>1</v>
          </cell>
          <cell r="AO409">
            <v>3.1455799364675985E-4</v>
          </cell>
          <cell r="AP409">
            <v>9937.8107423368565</v>
          </cell>
          <cell r="AQ409">
            <v>1</v>
          </cell>
          <cell r="AR409">
            <v>3.1455799364675985E-4</v>
          </cell>
          <cell r="AS409">
            <v>9937.8107423368565</v>
          </cell>
          <cell r="AT409">
            <v>1</v>
          </cell>
          <cell r="AU409">
            <v>3.1455799364675985E-4</v>
          </cell>
          <cell r="AV409">
            <v>9937.8107423368565</v>
          </cell>
        </row>
        <row r="410">
          <cell r="B410">
            <v>18</v>
          </cell>
          <cell r="C410">
            <v>3.7621994790343078E-4</v>
          </cell>
          <cell r="D410">
            <v>0.65</v>
          </cell>
          <cell r="E410">
            <v>2.4454296613723E-4</v>
          </cell>
          <cell r="F410">
            <v>9934.6847245285062</v>
          </cell>
          <cell r="G410">
            <v>0.96499999999999997</v>
          </cell>
          <cell r="H410">
            <v>3.6305224972681068E-4</v>
          </cell>
          <cell r="I410">
            <v>9934.6847245285062</v>
          </cell>
          <cell r="J410">
            <v>0.9</v>
          </cell>
          <cell r="K410">
            <v>3.3859795311308769E-4</v>
          </cell>
          <cell r="L410">
            <v>9934.6847245285062</v>
          </cell>
          <cell r="M410">
            <v>0.92500000000000004</v>
          </cell>
          <cell r="N410">
            <v>3.480034518106735E-4</v>
          </cell>
          <cell r="O410">
            <v>9934.6847245285062</v>
          </cell>
          <cell r="P410">
            <v>0.62724999999999997</v>
          </cell>
          <cell r="Q410">
            <v>2.3598396232242695E-4</v>
          </cell>
          <cell r="R410">
            <v>9934.6847245285062</v>
          </cell>
          <cell r="S410">
            <v>0.58500000000000008</v>
          </cell>
          <cell r="T410">
            <v>2.2008866952350704E-4</v>
          </cell>
          <cell r="U410">
            <v>9934.6847245285062</v>
          </cell>
          <cell r="V410">
            <v>0.60125000000000006</v>
          </cell>
          <cell r="W410">
            <v>2.2620224367693779E-4</v>
          </cell>
          <cell r="X410">
            <v>9934.6847245285062</v>
          </cell>
          <cell r="Y410">
            <v>0.86849999999999994</v>
          </cell>
          <cell r="Z410">
            <v>3.2674702475412963E-4</v>
          </cell>
          <cell r="AA410">
            <v>9934.6847245285062</v>
          </cell>
          <cell r="AB410">
            <v>0.892625</v>
          </cell>
          <cell r="AC410">
            <v>3.3582333099729989E-4</v>
          </cell>
          <cell r="AD410">
            <v>9934.6847245285062</v>
          </cell>
          <cell r="AE410">
            <v>0.83250000000000002</v>
          </cell>
          <cell r="AF410">
            <v>3.1320310662960615E-4</v>
          </cell>
          <cell r="AG410">
            <v>9934.6847245285062</v>
          </cell>
          <cell r="AH410">
            <v>0.56452499999999994</v>
          </cell>
          <cell r="AI410">
            <v>2.1238556609018424E-4</v>
          </cell>
          <cell r="AJ410">
            <v>9934.6847245285062</v>
          </cell>
          <cell r="AK410">
            <v>0.58020625000000003</v>
          </cell>
          <cell r="AL410">
            <v>2.1828516514824496E-4</v>
          </cell>
          <cell r="AM410">
            <v>9934.6847245285062</v>
          </cell>
          <cell r="AN410">
            <v>0.54112500000000008</v>
          </cell>
          <cell r="AO410">
            <v>2.0358201930924401E-4</v>
          </cell>
          <cell r="AP410">
            <v>9934.6847245285062</v>
          </cell>
          <cell r="AQ410">
            <v>0.80336249999999998</v>
          </cell>
          <cell r="AR410">
            <v>3.0224099789756992E-4</v>
          </cell>
          <cell r="AS410">
            <v>9934.6847245285062</v>
          </cell>
          <cell r="AT410">
            <v>0.52218562499999999</v>
          </cell>
          <cell r="AU410">
            <v>1.9645664863342043E-4</v>
          </cell>
          <cell r="AV410">
            <v>9934.6847245285062</v>
          </cell>
        </row>
        <row r="411">
          <cell r="B411">
            <v>19</v>
          </cell>
          <cell r="C411">
            <v>4.4453817310012952E-4</v>
          </cell>
          <cell r="D411">
            <v>0.65343137254901962</v>
          </cell>
          <cell r="E411">
            <v>2.9047518859925129E-4</v>
          </cell>
          <cell r="F411">
            <v>9932.2552672583315</v>
          </cell>
          <cell r="G411">
            <v>0.96499999999999997</v>
          </cell>
          <cell r="H411">
            <v>4.2897933704162498E-4</v>
          </cell>
          <cell r="I411">
            <v>9931.0779148889396</v>
          </cell>
          <cell r="J411">
            <v>0.9</v>
          </cell>
          <cell r="K411">
            <v>4.0008435579011659E-4</v>
          </cell>
          <cell r="L411">
            <v>9931.3208606159569</v>
          </cell>
          <cell r="M411">
            <v>0.92500000000000004</v>
          </cell>
          <cell r="N411">
            <v>4.1119781011761982E-4</v>
          </cell>
          <cell r="O411">
            <v>9931.2274199517196</v>
          </cell>
          <cell r="P411">
            <v>0.63056127450980393</v>
          </cell>
          <cell r="Q411">
            <v>2.8030855699827753E-4</v>
          </cell>
          <cell r="R411">
            <v>9932.3402982627886</v>
          </cell>
          <cell r="S411">
            <v>0.58808823529411769</v>
          </cell>
          <cell r="T411">
            <v>2.6142766973932618E-4</v>
          </cell>
          <cell r="U411">
            <v>9932.4982129853488</v>
          </cell>
          <cell r="V411">
            <v>0.6044240196078432</v>
          </cell>
          <cell r="W411">
            <v>2.6868954945430748E-4</v>
          </cell>
          <cell r="X411">
            <v>9932.437476553594</v>
          </cell>
          <cell r="Y411">
            <v>0.86849999999999994</v>
          </cell>
          <cell r="Z411">
            <v>3.8608140333746247E-4</v>
          </cell>
          <cell r="AA411">
            <v>9931.4385958528965</v>
          </cell>
          <cell r="AB411">
            <v>0.892625</v>
          </cell>
          <cell r="AC411">
            <v>3.9680588676350309E-4</v>
          </cell>
          <cell r="AD411">
            <v>9931.3484256119064</v>
          </cell>
          <cell r="AE411">
            <v>0.83250000000000002</v>
          </cell>
          <cell r="AF411">
            <v>3.7007802910585784E-4</v>
          </cell>
          <cell r="AG411">
            <v>9931.5731504093983</v>
          </cell>
          <cell r="AH411">
            <v>0.5675051470588236</v>
          </cell>
          <cell r="AI411">
            <v>2.5227770129844978E-4</v>
          </cell>
          <cell r="AJ411">
            <v>9932.5747408893603</v>
          </cell>
          <cell r="AK411">
            <v>0.58326917892156871</v>
          </cell>
          <cell r="AL411">
            <v>2.5928541522340671E-4</v>
          </cell>
          <cell r="AM411">
            <v>9932.5161302327178</v>
          </cell>
          <cell r="AN411">
            <v>0.54398161764705888</v>
          </cell>
          <cell r="AO411">
            <v>2.4182059450887674E-4</v>
          </cell>
          <cell r="AP411">
            <v>9932.662201351086</v>
          </cell>
          <cell r="AQ411">
            <v>0.80336249999999998</v>
          </cell>
          <cell r="AR411">
            <v>3.571252980871528E-4</v>
          </cell>
          <cell r="AS411">
            <v>9931.6820555035665</v>
          </cell>
          <cell r="AT411">
            <v>0.52494226102941188</v>
          </cell>
          <cell r="AU411">
            <v>2.3335687370106608E-4</v>
          </cell>
          <cell r="AV411">
            <v>9932.7329896622959</v>
          </cell>
        </row>
        <row r="412">
          <cell r="B412">
            <v>20</v>
          </cell>
          <cell r="C412">
            <v>5.0497751550939178E-4</v>
          </cell>
          <cell r="D412">
            <v>0.65686274509803921</v>
          </cell>
          <cell r="E412">
            <v>3.3170091705028677E-4</v>
          </cell>
          <cell r="F412">
            <v>9929.3701935363588</v>
          </cell>
          <cell r="G412">
            <v>0.96499999999999997</v>
          </cell>
          <cell r="H412">
            <v>4.8730330246656305E-4</v>
          </cell>
          <cell r="I412">
            <v>9926.8176876689013</v>
          </cell>
          <cell r="J412">
            <v>0.9</v>
          </cell>
          <cell r="K412">
            <v>4.5447976395845263E-4</v>
          </cell>
          <cell r="L412">
            <v>9927.3474945072921</v>
          </cell>
          <cell r="M412">
            <v>0.92500000000000004</v>
          </cell>
          <cell r="N412">
            <v>4.6710420184618742E-4</v>
          </cell>
          <cell r="O412">
            <v>9927.1437209848555</v>
          </cell>
          <cell r="P412">
            <v>0.63387254901960777</v>
          </cell>
          <cell r="Q412">
            <v>3.2009138495352668E-4</v>
          </cell>
          <cell r="R412">
            <v>9929.5561782861678</v>
          </cell>
          <cell r="S412">
            <v>0.5911764705882353</v>
          </cell>
          <cell r="T412">
            <v>2.985308253452581E-4</v>
          </cell>
          <cell r="U412">
            <v>9929.9015831228371</v>
          </cell>
          <cell r="V412">
            <v>0.60759803921568634</v>
          </cell>
          <cell r="W412">
            <v>3.0682334827151526E-4</v>
          </cell>
          <cell r="X412">
            <v>9929.7687344030346</v>
          </cell>
          <cell r="Y412">
            <v>0.86849999999999994</v>
          </cell>
          <cell r="Z412">
            <v>4.3857297221990671E-4</v>
          </cell>
          <cell r="AA412">
            <v>9927.6042521026484</v>
          </cell>
          <cell r="AB412">
            <v>0.892625</v>
          </cell>
          <cell r="AC412">
            <v>4.5075555478157084E-4</v>
          </cell>
          <cell r="AD412">
            <v>9927.4076080931245</v>
          </cell>
          <cell r="AE412">
            <v>0.83250000000000002</v>
          </cell>
          <cell r="AF412">
            <v>4.2039378166156867E-4</v>
          </cell>
          <cell r="AG412">
            <v>9927.8976933919748</v>
          </cell>
          <cell r="AH412">
            <v>0.57048529411764703</v>
          </cell>
          <cell r="AI412">
            <v>2.8808224645817402E-4</v>
          </cell>
          <cell r="AJ412">
            <v>9930.068973765754</v>
          </cell>
          <cell r="AK412">
            <v>0.58633210784313716</v>
          </cell>
          <cell r="AL412">
            <v>2.960845310820122E-4</v>
          </cell>
          <cell r="AM412">
            <v>9929.9407736636786</v>
          </cell>
          <cell r="AN412">
            <v>0.54683823529411768</v>
          </cell>
          <cell r="AO412">
            <v>2.7614101344436372E-4</v>
          </cell>
          <cell r="AP412">
            <v>9930.2602790724995</v>
          </cell>
          <cell r="AQ412">
            <v>0.80336249999999998</v>
          </cell>
          <cell r="AR412">
            <v>4.0567999930341372E-4</v>
          </cell>
          <cell r="AS412">
            <v>9928.1352005889876</v>
          </cell>
          <cell r="AT412">
            <v>0.52769889705882356</v>
          </cell>
          <cell r="AU412">
            <v>2.6647607797381103E-4</v>
          </cell>
          <cell r="AV412">
            <v>9930.4151181445213</v>
          </cell>
        </row>
        <row r="413">
          <cell r="B413">
            <v>21</v>
          </cell>
          <cell r="C413">
            <v>5.6958021921255141E-4</v>
          </cell>
          <cell r="D413">
            <v>0.66029411764705881</v>
          </cell>
          <cell r="E413">
            <v>3.7609046827416997E-4</v>
          </cell>
          <cell r="F413">
            <v>9926.0766123374306</v>
          </cell>
          <cell r="G413">
            <v>0.96499999999999997</v>
          </cell>
          <cell r="H413">
            <v>5.4964491154011212E-4</v>
          </cell>
          <cell r="I413">
            <v>9921.9803166267156</v>
          </cell>
          <cell r="J413">
            <v>0.9</v>
          </cell>
          <cell r="K413">
            <v>5.1262219729129627E-4</v>
          </cell>
          <cell r="L413">
            <v>9922.8357159612551</v>
          </cell>
          <cell r="M413">
            <v>0.92500000000000004</v>
          </cell>
          <cell r="N413">
            <v>5.2686170277161011E-4</v>
          </cell>
          <cell r="O413">
            <v>9922.5067104404534</v>
          </cell>
          <cell r="P413">
            <v>0.63718382352941172</v>
          </cell>
          <cell r="Q413">
            <v>3.6292730188457401E-4</v>
          </cell>
          <cell r="R413">
            <v>9926.3778128970862</v>
          </cell>
          <cell r="S413">
            <v>0.59426470588235292</v>
          </cell>
          <cell r="T413">
            <v>3.3848142144675294E-4</v>
          </cell>
          <cell r="U413">
            <v>9926.9372014076307</v>
          </cell>
          <cell r="V413">
            <v>0.61077205882352947</v>
          </cell>
          <cell r="W413">
            <v>3.4788368315360725E-4</v>
          </cell>
          <cell r="X413">
            <v>9926.7220495123838</v>
          </cell>
          <cell r="Y413">
            <v>0.86849999999999994</v>
          </cell>
          <cell r="Z413">
            <v>4.9468042038610088E-4</v>
          </cell>
          <cell r="AA413">
            <v>9923.2502731987806</v>
          </cell>
          <cell r="AB413">
            <v>0.892625</v>
          </cell>
          <cell r="AC413">
            <v>5.0842154317460371E-4</v>
          </cell>
          <cell r="AD413">
            <v>9922.9327739691962</v>
          </cell>
          <cell r="AE413">
            <v>0.83250000000000002</v>
          </cell>
          <cell r="AF413">
            <v>4.7417553249444905E-4</v>
          </cell>
          <cell r="AG413">
            <v>9923.7240669367002</v>
          </cell>
          <cell r="AH413">
            <v>0.57346544117647058</v>
          </cell>
          <cell r="AI413">
            <v>3.2663457169611663E-4</v>
          </cell>
          <cell r="AJ413">
            <v>9927.2082971883065</v>
          </cell>
          <cell r="AK413">
            <v>0.58939503676470584</v>
          </cell>
          <cell r="AL413">
            <v>3.3570775424323094E-4</v>
          </cell>
          <cell r="AM413">
            <v>9927.0006718060358</v>
          </cell>
          <cell r="AN413">
            <v>0.54969485294117648</v>
          </cell>
          <cell r="AO413">
            <v>3.1309531483824651E-4</v>
          </cell>
          <cell r="AP413">
            <v>9927.5181269352706</v>
          </cell>
          <cell r="AQ413">
            <v>0.80336249999999998</v>
          </cell>
          <cell r="AR413">
            <v>4.5757938885714332E-4</v>
          </cell>
          <cell r="AS413">
            <v>9924.1075547077289</v>
          </cell>
          <cell r="AT413">
            <v>0.53045553308823534</v>
          </cell>
          <cell r="AU413">
            <v>3.0213697881890792E-4</v>
          </cell>
          <cell r="AV413">
            <v>9927.7689000711871</v>
          </cell>
        </row>
        <row r="414">
          <cell r="B414">
            <v>22</v>
          </cell>
          <cell r="C414">
            <v>6.240213893478762E-4</v>
          </cell>
          <cell r="D414">
            <v>0.6637254901960784</v>
          </cell>
          <cell r="E414">
            <v>4.14178902537757E-4</v>
          </cell>
          <cell r="F414">
            <v>9922.343509536171</v>
          </cell>
          <cell r="G414">
            <v>0.96499999999999997</v>
          </cell>
          <cell r="H414">
            <v>6.0218064072070047E-4</v>
          </cell>
          <cell r="I414">
            <v>9916.5267506332802</v>
          </cell>
          <cell r="J414">
            <v>0.9</v>
          </cell>
          <cell r="K414">
            <v>5.6161925041308856E-4</v>
          </cell>
          <cell r="L414">
            <v>9917.7490501131779</v>
          </cell>
          <cell r="M414">
            <v>0.92500000000000004</v>
          </cell>
          <cell r="N414">
            <v>5.772197851467855E-4</v>
          </cell>
          <cell r="O414">
            <v>9917.2789216592282</v>
          </cell>
          <cell r="P414">
            <v>0.64049509803921567</v>
          </cell>
          <cell r="Q414">
            <v>3.9968264094893553E-4</v>
          </cell>
          <cell r="R414">
            <v>9922.7752593799651</v>
          </cell>
          <cell r="S414">
            <v>0.59735294117647053</v>
          </cell>
          <cell r="T414">
            <v>3.7276101228398133E-4</v>
          </cell>
          <cell r="U414">
            <v>9923.5771175930859</v>
          </cell>
          <cell r="V414">
            <v>0.6139460784313725</v>
          </cell>
          <cell r="W414">
            <v>3.8311548484742524E-4</v>
          </cell>
          <cell r="X414">
            <v>9923.2687048841563</v>
          </cell>
          <cell r="Y414">
            <v>0.86849999999999994</v>
          </cell>
          <cell r="Z414">
            <v>5.4196257664863043E-4</v>
          </cell>
          <cell r="AA414">
            <v>9918.3414355820387</v>
          </cell>
          <cell r="AB414">
            <v>0.892625</v>
          </cell>
          <cell r="AC414">
            <v>5.5701709266664805E-4</v>
          </cell>
          <cell r="AD414">
            <v>9917.8877411754365</v>
          </cell>
          <cell r="AE414">
            <v>0.83250000000000002</v>
          </cell>
          <cell r="AF414">
            <v>5.1949780663210698E-4</v>
          </cell>
          <cell r="AG414">
            <v>9919.0184797929323</v>
          </cell>
          <cell r="AH414">
            <v>0.57644558823529413</v>
          </cell>
          <cell r="AI414">
            <v>3.5971437685404202E-4</v>
          </cell>
          <cell r="AJ414">
            <v>9923.9657277580154</v>
          </cell>
          <cell r="AK414">
            <v>0.59245796568627451</v>
          </cell>
          <cell r="AL414">
            <v>3.6970644287776536E-4</v>
          </cell>
          <cell r="AM414">
            <v>9923.6681007041334</v>
          </cell>
          <cell r="AN414">
            <v>0.55255147058823528</v>
          </cell>
          <cell r="AO414">
            <v>3.4480393636268273E-4</v>
          </cell>
          <cell r="AP414">
            <v>9924.4098675217556</v>
          </cell>
          <cell r="AQ414">
            <v>0.80336249999999998</v>
          </cell>
          <cell r="AR414">
            <v>5.0131538339998321E-4</v>
          </cell>
          <cell r="AS414">
            <v>9919.5664876378924</v>
          </cell>
          <cell r="AT414">
            <v>0.53321216911764713</v>
          </cell>
          <cell r="AU414">
            <v>3.3273579858998886E-4</v>
          </cell>
          <cell r="AV414">
            <v>9924.7693539693082</v>
          </cell>
        </row>
        <row r="415">
          <cell r="B415">
            <v>23</v>
          </cell>
          <cell r="C415">
            <v>6.7442008802908078E-4</v>
          </cell>
          <cell r="D415">
            <v>0.667156862745098</v>
          </cell>
          <cell r="E415">
            <v>4.4994399010175434E-4</v>
          </cell>
          <cell r="F415">
            <v>9918.2338841907876</v>
          </cell>
          <cell r="G415">
            <v>0.96499999999999997</v>
          </cell>
          <cell r="H415">
            <v>6.5081538494806291E-4</v>
          </cell>
          <cell r="I415">
            <v>9910.5552102008605</v>
          </cell>
          <cell r="J415">
            <v>0.9</v>
          </cell>
          <cell r="K415">
            <v>6.069780792261727E-4</v>
          </cell>
          <cell r="L415">
            <v>9912.1790513258675</v>
          </cell>
          <cell r="M415">
            <v>0.92500000000000004</v>
          </cell>
          <cell r="N415">
            <v>6.2383858142689972E-4</v>
          </cell>
          <cell r="O415">
            <v>9911.5544720508278</v>
          </cell>
          <cell r="P415">
            <v>0.64380637254901951</v>
          </cell>
          <cell r="Q415">
            <v>4.3419595044819293E-4</v>
          </cell>
          <cell r="R415">
            <v>9918.8092983587539</v>
          </cell>
          <cell r="S415">
            <v>0.60044117647058826</v>
          </cell>
          <cell r="T415">
            <v>4.0494959109157894E-4</v>
          </cell>
          <cell r="U415">
            <v>9919.8779949412528</v>
          </cell>
          <cell r="V415">
            <v>0.61712009803921564</v>
          </cell>
          <cell r="W415">
            <v>4.1619819084412279E-4</v>
          </cell>
          <cell r="X415">
            <v>9919.4669469830133</v>
          </cell>
          <cell r="Y415">
            <v>0.86849999999999994</v>
          </cell>
          <cell r="Z415">
            <v>5.8573384645325662E-4</v>
          </cell>
          <cell r="AA415">
            <v>9912.9660657015302</v>
          </cell>
          <cell r="AB415">
            <v>0.892625</v>
          </cell>
          <cell r="AC415">
            <v>6.0200423107695819E-4</v>
          </cell>
          <cell r="AD415">
            <v>9912.3633081804528</v>
          </cell>
          <cell r="AE415">
            <v>0.83250000000000002</v>
          </cell>
          <cell r="AF415">
            <v>5.6145472328420973E-4</v>
          </cell>
          <cell r="AG415">
            <v>9913.8655714487377</v>
          </cell>
          <cell r="AH415">
            <v>0.57942573529411756</v>
          </cell>
          <cell r="AI415">
            <v>3.9077635540337363E-4</v>
          </cell>
          <cell r="AJ415">
            <v>9920.3959346103347</v>
          </cell>
          <cell r="AK415">
            <v>0.59552089460784308</v>
          </cell>
          <cell r="AL415">
            <v>4.0163125416457844E-4</v>
          </cell>
          <cell r="AM415">
            <v>9919.9992566703222</v>
          </cell>
          <cell r="AN415">
            <v>0.5554080882352942</v>
          </cell>
          <cell r="AO415">
            <v>3.7457837175971056E-4</v>
          </cell>
          <cell r="AP415">
            <v>9920.9878919333569</v>
          </cell>
          <cell r="AQ415">
            <v>0.80336249999999998</v>
          </cell>
          <cell r="AR415">
            <v>5.4180380796926245E-4</v>
          </cell>
          <cell r="AS415">
            <v>9914.5936563609794</v>
          </cell>
          <cell r="AT415">
            <v>0.5359688051470588</v>
          </cell>
          <cell r="AU415">
            <v>3.6146812874812066E-4</v>
          </cell>
          <cell r="AV415">
            <v>9921.4670279124948</v>
          </cell>
        </row>
        <row r="416">
          <cell r="B416">
            <v>24</v>
          </cell>
          <cell r="C416">
            <v>7.0394912313944302E-4</v>
          </cell>
          <cell r="D416">
            <v>0.6705882352941176</v>
          </cell>
          <cell r="E416">
            <v>4.7206000022292059E-4</v>
          </cell>
          <cell r="F416">
            <v>9913.7712344621723</v>
          </cell>
          <cell r="G416">
            <v>0.96499999999999997</v>
          </cell>
          <cell r="H416">
            <v>6.7931090382956254E-4</v>
          </cell>
          <cell r="I416">
            <v>9904.1052683966846</v>
          </cell>
          <cell r="J416">
            <v>0.9</v>
          </cell>
          <cell r="K416">
            <v>6.335542108254987E-4</v>
          </cell>
          <cell r="L416">
            <v>9906.162575924347</v>
          </cell>
          <cell r="M416">
            <v>0.92500000000000004</v>
          </cell>
          <cell r="N416">
            <v>6.5115293890398484E-4</v>
          </cell>
          <cell r="O416">
            <v>9905.3712619692487</v>
          </cell>
          <cell r="P416">
            <v>0.64711764705882346</v>
          </cell>
          <cell r="Q416">
            <v>4.5553790021511832E-4</v>
          </cell>
          <cell r="R416">
            <v>9914.5025915281385</v>
          </cell>
          <cell r="S416">
            <v>0.60352941176470587</v>
          </cell>
          <cell r="T416">
            <v>4.2485400020062853E-4</v>
          </cell>
          <cell r="U416">
            <v>9915.8609444035228</v>
          </cell>
          <cell r="V416">
            <v>0.62029411764705877</v>
          </cell>
          <cell r="W416">
            <v>4.3665550020620153E-4</v>
          </cell>
          <cell r="X416">
            <v>9915.3384827855407</v>
          </cell>
          <cell r="Y416">
            <v>0.86849999999999994</v>
          </cell>
          <cell r="Z416">
            <v>6.1137981344660619E-4</v>
          </cell>
          <cell r="AA416">
            <v>9907.1597059581072</v>
          </cell>
          <cell r="AB416">
            <v>0.892625</v>
          </cell>
          <cell r="AC416">
            <v>6.2836258604234533E-4</v>
          </cell>
          <cell r="AD416">
            <v>9906.396023528956</v>
          </cell>
          <cell r="AE416">
            <v>0.83250000000000002</v>
          </cell>
          <cell r="AF416">
            <v>5.8603764501358635E-4</v>
          </cell>
          <cell r="AG416">
            <v>9908.2993847976431</v>
          </cell>
          <cell r="AH416">
            <v>0.58240588235294111</v>
          </cell>
          <cell r="AI416">
            <v>4.0998411019360653E-4</v>
          </cell>
          <cell r="AJ416">
            <v>9916.5192784428491</v>
          </cell>
          <cell r="AK416">
            <v>0.59858382352941175</v>
          </cell>
          <cell r="AL416">
            <v>4.2137255769898453E-4</v>
          </cell>
          <cell r="AM416">
            <v>9916.0150749275545</v>
          </cell>
          <cell r="AN416">
            <v>0.558264705882353</v>
          </cell>
          <cell r="AO416">
            <v>3.9298995018558148E-4</v>
          </cell>
          <cell r="AP416">
            <v>9917.2717044425481</v>
          </cell>
          <cell r="AQ416">
            <v>0.80336249999999998</v>
          </cell>
          <cell r="AR416">
            <v>5.6552632743811081E-4</v>
          </cell>
          <cell r="AS416">
            <v>9909.2218917634946</v>
          </cell>
          <cell r="AT416">
            <v>0.53872544117647059</v>
          </cell>
          <cell r="AU416">
            <v>3.7923530192908607E-4</v>
          </cell>
          <cell r="AV416">
            <v>9917.8807337914786</v>
          </cell>
        </row>
        <row r="417">
          <cell r="B417">
            <v>25</v>
          </cell>
          <cell r="C417">
            <v>7.346336522473353E-4</v>
          </cell>
          <cell r="D417">
            <v>0.67401960784313719</v>
          </cell>
          <cell r="E417">
            <v>4.9515748619612056E-4</v>
          </cell>
          <cell r="F417">
            <v>9909.0913396110227</v>
          </cell>
          <cell r="G417">
            <v>0.96499999999999997</v>
          </cell>
          <cell r="H417">
            <v>7.0892147441867855E-4</v>
          </cell>
          <cell r="I417">
            <v>9897.3773016951873</v>
          </cell>
          <cell r="J417">
            <v>0.9</v>
          </cell>
          <cell r="K417">
            <v>6.6117028702260174E-4</v>
          </cell>
          <cell r="L417">
            <v>9899.8864849112488</v>
          </cell>
          <cell r="M417">
            <v>0.92500000000000004</v>
          </cell>
          <cell r="N417">
            <v>6.7953612832878521E-4</v>
          </cell>
          <cell r="O417">
            <v>9898.9213503610827</v>
          </cell>
          <cell r="P417">
            <v>0.65042892156862742</v>
          </cell>
          <cell r="Q417">
            <v>4.7782697417925635E-4</v>
          </cell>
          <cell r="R417">
            <v>9909.9861598359166</v>
          </cell>
          <cell r="S417">
            <v>0.60661764705882348</v>
          </cell>
          <cell r="T417">
            <v>4.4564173757650853E-4</v>
          </cell>
          <cell r="U417">
            <v>9911.6481512158589</v>
          </cell>
          <cell r="V417">
            <v>0.62346813725490191</v>
          </cell>
          <cell r="W417">
            <v>4.5802067473141154E-4</v>
          </cell>
          <cell r="X417">
            <v>9911.0088957006265</v>
          </cell>
          <cell r="Y417">
            <v>0.86849999999999994</v>
          </cell>
          <cell r="Z417">
            <v>6.3802932697681067E-4</v>
          </cell>
          <cell r="AA417">
            <v>9901.102668505293</v>
          </cell>
          <cell r="AB417">
            <v>0.892625</v>
          </cell>
          <cell r="AC417">
            <v>6.5575236383727769E-4</v>
          </cell>
          <cell r="AD417">
            <v>9900.171214905251</v>
          </cell>
          <cell r="AE417">
            <v>0.83250000000000002</v>
          </cell>
          <cell r="AF417">
            <v>6.1158251549590665E-4</v>
          </cell>
          <cell r="AG417">
            <v>9902.4927483600859</v>
          </cell>
          <cell r="AH417">
            <v>0.58538602941176465</v>
          </cell>
          <cell r="AI417">
            <v>4.3004427676133068E-4</v>
          </cell>
          <cell r="AJ417">
            <v>9912.4536631102583</v>
          </cell>
          <cell r="AK417">
            <v>0.60164675245098043</v>
          </cell>
          <cell r="AL417">
            <v>4.4198995111581219E-4</v>
          </cell>
          <cell r="AM417">
            <v>9911.8367382932502</v>
          </cell>
          <cell r="AN417">
            <v>0.5611213235294118</v>
          </cell>
          <cell r="AO417">
            <v>4.1221860725827042E-4</v>
          </cell>
          <cell r="AP417">
            <v>9913.3743163294421</v>
          </cell>
          <cell r="AQ417">
            <v>0.80336249999999998</v>
          </cell>
          <cell r="AR417">
            <v>5.9017712745354988E-4</v>
          </cell>
          <cell r="AS417">
            <v>9903.6179658992769</v>
          </cell>
          <cell r="AT417">
            <v>0.54148207720588237</v>
          </cell>
          <cell r="AU417">
            <v>3.9779095600423094E-4</v>
          </cell>
          <cell r="AV417">
            <v>9914.1195232969021</v>
          </cell>
        </row>
        <row r="418">
          <cell r="B418">
            <v>26</v>
          </cell>
          <cell r="C418">
            <v>7.7632093771140261E-4</v>
          </cell>
          <cell r="D418">
            <v>0.67745098039215679</v>
          </cell>
          <cell r="E418">
            <v>5.2591938035154813E-4</v>
          </cell>
          <cell r="F418">
            <v>9904.1847788528139</v>
          </cell>
          <cell r="G418">
            <v>0.96499999999999997</v>
          </cell>
          <cell r="H418">
            <v>7.4914970489150352E-4</v>
          </cell>
          <cell r="I418">
            <v>9890.3608383855917</v>
          </cell>
          <cell r="J418">
            <v>0.9</v>
          </cell>
          <cell r="K418">
            <v>6.9868884394026234E-4</v>
          </cell>
          <cell r="L418">
            <v>9893.3409741225296</v>
          </cell>
          <cell r="M418">
            <v>0.92500000000000004</v>
          </cell>
          <cell r="N418">
            <v>7.1809686738304743E-4</v>
          </cell>
          <cell r="O418">
            <v>9892.1946756720263</v>
          </cell>
          <cell r="P418">
            <v>0.65374019607843126</v>
          </cell>
          <cell r="Q418">
            <v>5.0751220203924395E-4</v>
          </cell>
          <cell r="R418">
            <v>9905.250901135003</v>
          </cell>
          <cell r="S418">
            <v>0.6097058823529411</v>
          </cell>
          <cell r="T418">
            <v>4.7332744231639337E-4</v>
          </cell>
          <cell r="U418">
            <v>9907.2311071115037</v>
          </cell>
          <cell r="V418">
            <v>0.62664215686274505</v>
          </cell>
          <cell r="W418">
            <v>4.8647542682518207E-4</v>
          </cell>
          <cell r="X418">
            <v>9906.4694487189481</v>
          </cell>
          <cell r="Y418">
            <v>0.86849999999999994</v>
          </cell>
          <cell r="Z418">
            <v>6.7423473440235307E-4</v>
          </cell>
          <cell r="AA418">
            <v>9894.7854746333778</v>
          </cell>
          <cell r="AB418">
            <v>0.892625</v>
          </cell>
          <cell r="AC418">
            <v>6.9296347702464071E-4</v>
          </cell>
          <cell r="AD418">
            <v>9893.6791542286828</v>
          </cell>
          <cell r="AE418">
            <v>0.83250000000000002</v>
          </cell>
          <cell r="AF418">
            <v>6.4628718064474271E-4</v>
          </cell>
          <cell r="AG418">
            <v>9896.4365569353649</v>
          </cell>
          <cell r="AH418">
            <v>0.5883661764705882</v>
          </cell>
          <cell r="AI418">
            <v>4.567609818353196E-4</v>
          </cell>
          <cell r="AJ418">
            <v>9908.1908691437766</v>
          </cell>
          <cell r="AK418">
            <v>0.60470968137254899</v>
          </cell>
          <cell r="AL418">
            <v>4.6944878688630072E-4</v>
          </cell>
          <cell r="AM418">
            <v>9907.4558060578238</v>
          </cell>
          <cell r="AN418">
            <v>0.56397794117647049</v>
          </cell>
          <cell r="AO418">
            <v>4.3782788414266382E-4</v>
          </cell>
          <cell r="AP418">
            <v>9909.2878389755351</v>
          </cell>
          <cell r="AQ418">
            <v>0.80336249999999998</v>
          </cell>
          <cell r="AR418">
            <v>6.2366712932217662E-4</v>
          </cell>
          <cell r="AS418">
            <v>9897.7730770967646</v>
          </cell>
          <cell r="AT418">
            <v>0.54423871323529416</v>
          </cell>
          <cell r="AU418">
            <v>4.2250390819767068E-4</v>
          </cell>
          <cell r="AV418">
            <v>9910.1757762137895</v>
          </cell>
        </row>
        <row r="419">
          <cell r="B419">
            <v>27</v>
          </cell>
          <cell r="C419">
            <v>7.9360812725967286E-4</v>
          </cell>
          <cell r="D419">
            <v>0.68088235294117638</v>
          </cell>
          <cell r="E419">
            <v>5.403537690018066E-4</v>
          </cell>
          <cell r="F419">
            <v>9898.9759761310324</v>
          </cell>
          <cell r="G419">
            <v>0.96499999999999997</v>
          </cell>
          <cell r="H419">
            <v>7.6583184280558424E-4</v>
          </cell>
          <cell r="I419">
            <v>9882.9514774822455</v>
          </cell>
          <cell r="J419">
            <v>0.9</v>
          </cell>
          <cell r="K419">
            <v>7.1424731453370561E-4</v>
          </cell>
          <cell r="L419">
            <v>9886.4286071546121</v>
          </cell>
          <cell r="M419">
            <v>0.92500000000000004</v>
          </cell>
          <cell r="N419">
            <v>7.3408751771519745E-4</v>
          </cell>
          <cell r="O419">
            <v>9885.0911216638833</v>
          </cell>
          <cell r="P419">
            <v>0.65705147058823521</v>
          </cell>
          <cell r="Q419">
            <v>5.2144138708674339E-4</v>
          </cell>
          <cell r="R419">
            <v>9900.2238654384164</v>
          </cell>
          <cell r="S419">
            <v>0.61279411764705871</v>
          </cell>
          <cell r="T419">
            <v>4.8631839210162592E-4</v>
          </cell>
          <cell r="U419">
            <v>9902.5417427511366</v>
          </cell>
          <cell r="V419">
            <v>0.62981617647058818</v>
          </cell>
          <cell r="W419">
            <v>4.9982723632667112E-4</v>
          </cell>
          <cell r="X419">
            <v>9901.6501947655506</v>
          </cell>
          <cell r="Y419">
            <v>0.86849999999999994</v>
          </cell>
          <cell r="Z419">
            <v>6.8924865852502579E-4</v>
          </cell>
          <cell r="AA419">
            <v>9888.1140665769199</v>
          </cell>
          <cell r="AB419">
            <v>0.892625</v>
          </cell>
          <cell r="AC419">
            <v>7.0839445459516554E-4</v>
          </cell>
          <cell r="AD419">
            <v>9886.8231959214027</v>
          </cell>
          <cell r="AE419">
            <v>0.83250000000000002</v>
          </cell>
          <cell r="AF419">
            <v>6.6067876594367767E-4</v>
          </cell>
          <cell r="AG419">
            <v>9890.0406168545542</v>
          </cell>
          <cell r="AH419">
            <v>0.59134632352941174</v>
          </cell>
          <cell r="AI419">
            <v>4.6929724837806906E-4</v>
          </cell>
          <cell r="AJ419">
            <v>9903.665194154175</v>
          </cell>
          <cell r="AK419">
            <v>0.60777261029411755</v>
          </cell>
          <cell r="AL419">
            <v>4.8233328305523761E-4</v>
          </cell>
          <cell r="AM419">
            <v>9902.8047629485409</v>
          </cell>
          <cell r="AN419">
            <v>0.56683455882352929</v>
          </cell>
          <cell r="AO419">
            <v>4.4984451269400398E-4</v>
          </cell>
          <cell r="AP419">
            <v>9904.9492764476363</v>
          </cell>
          <cell r="AQ419">
            <v>0.80336249999999998</v>
          </cell>
          <cell r="AR419">
            <v>6.3755500913564888E-4</v>
          </cell>
          <cell r="AS419">
            <v>9891.6001613750886</v>
          </cell>
          <cell r="AT419">
            <v>0.54699534926470594</v>
          </cell>
          <cell r="AU419">
            <v>4.3409995474971393E-4</v>
          </cell>
          <cell r="AV419">
            <v>9905.9886882174142</v>
          </cell>
        </row>
        <row r="420">
          <cell r="B420">
            <v>28</v>
          </cell>
          <cell r="C420">
            <v>8.1413743252296822E-4</v>
          </cell>
          <cell r="D420">
            <v>0.68431372549019598</v>
          </cell>
          <cell r="E420">
            <v>5.5712541951081541E-4</v>
          </cell>
          <cell r="F420">
            <v>9893.627027153072</v>
          </cell>
          <cell r="G420">
            <v>0.96499999999999997</v>
          </cell>
          <cell r="H420">
            <v>7.8564262238466434E-4</v>
          </cell>
          <cell r="I420">
            <v>9875.3827985398875</v>
          </cell>
          <cell r="J420">
            <v>0.9</v>
          </cell>
          <cell r="K420">
            <v>7.3272368927067137E-4</v>
          </cell>
          <cell r="L420">
            <v>9879.3672520716227</v>
          </cell>
          <cell r="M420">
            <v>0.92500000000000004</v>
          </cell>
          <cell r="N420">
            <v>7.5307712508374566E-4</v>
          </cell>
          <cell r="O420">
            <v>9877.8345996599928</v>
          </cell>
          <cell r="P420">
            <v>0.66036274509803905</v>
          </cell>
          <cell r="Q420">
            <v>5.3762602982793681E-4</v>
          </cell>
          <cell r="R420">
            <v>9895.0614789735519</v>
          </cell>
          <cell r="S420">
            <v>0.61588235294117644</v>
          </cell>
          <cell r="T420">
            <v>5.0141287755973388E-4</v>
          </cell>
          <cell r="U420">
            <v>9897.7259545730813</v>
          </cell>
          <cell r="V420">
            <v>0.63299019607843132</v>
          </cell>
          <cell r="W420">
            <v>5.1534101304750426E-4</v>
          </cell>
          <cell r="X420">
            <v>9896.7010803136272</v>
          </cell>
          <cell r="Y420">
            <v>0.86849999999999994</v>
          </cell>
          <cell r="Z420">
            <v>7.0707836014619789E-4</v>
          </cell>
          <cell r="AA420">
            <v>9881.2986972211893</v>
          </cell>
          <cell r="AB420">
            <v>0.892625</v>
          </cell>
          <cell r="AC420">
            <v>7.2671942570581448E-4</v>
          </cell>
          <cell r="AD420">
            <v>9879.8194251958485</v>
          </cell>
          <cell r="AE420">
            <v>0.83250000000000002</v>
          </cell>
          <cell r="AF420">
            <v>6.7776941257537105E-4</v>
          </cell>
          <cell r="AG420">
            <v>9883.5064770246772</v>
          </cell>
          <cell r="AH420">
            <v>0.59432647058823518</v>
          </cell>
          <cell r="AI420">
            <v>4.8386342684514317E-4</v>
          </cell>
          <cell r="AJ420">
            <v>9899.0174313297011</v>
          </cell>
          <cell r="AK420">
            <v>0.61083553921568612</v>
          </cell>
          <cell r="AL420">
            <v>4.9730407759084158E-4</v>
          </cell>
          <cell r="AM420">
            <v>9898.0283106157731</v>
          </cell>
          <cell r="AN420">
            <v>0.5696911764705882</v>
          </cell>
          <cell r="AO420">
            <v>4.6380691174275387E-4</v>
          </cell>
          <cell r="AP420">
            <v>9900.4935893671136</v>
          </cell>
          <cell r="AQ420">
            <v>0.80336249999999998</v>
          </cell>
          <cell r="AR420">
            <v>6.5404748313523304E-4</v>
          </cell>
          <cell r="AS420">
            <v>9885.2937221438369</v>
          </cell>
          <cell r="AT420">
            <v>0.54975198529411762</v>
          </cell>
          <cell r="AU420">
            <v>4.4757366983175749E-4</v>
          </cell>
          <cell r="AV420">
            <v>9901.6884989761074</v>
          </cell>
        </row>
        <row r="421">
          <cell r="B421">
            <v>29</v>
          </cell>
          <cell r="C421">
            <v>8.3629647988229855E-4</v>
          </cell>
          <cell r="D421">
            <v>0.68774509803921557</v>
          </cell>
          <cell r="E421">
            <v>5.7515880454650232E-4</v>
          </cell>
          <cell r="F421">
            <v>9888.1150360450865</v>
          </cell>
          <cell r="G421">
            <v>0.96499999999999997</v>
          </cell>
          <cell r="H421">
            <v>8.0702610308641806E-4</v>
          </cell>
          <cell r="I421">
            <v>9867.6242769009896</v>
          </cell>
          <cell r="J421">
            <v>0.9</v>
          </cell>
          <cell r="K421">
            <v>7.5266683189406875E-4</v>
          </cell>
          <cell r="L421">
            <v>9872.1284056510249</v>
          </cell>
          <cell r="M421">
            <v>0.92500000000000004</v>
          </cell>
          <cell r="N421">
            <v>7.7357424389112622E-4</v>
          </cell>
          <cell r="O421">
            <v>9870.3958283776283</v>
          </cell>
          <cell r="P421">
            <v>0.663674019607843</v>
          </cell>
          <cell r="Q421">
            <v>5.5502824638737464E-4</v>
          </cell>
          <cell r="R421">
            <v>9889.7416363557077</v>
          </cell>
          <cell r="S421">
            <v>0.61897058823529405</v>
          </cell>
          <cell r="T421">
            <v>5.176429240918521E-4</v>
          </cell>
          <cell r="U421">
            <v>9892.7631073209013</v>
          </cell>
          <cell r="V421">
            <v>0.63616421568627446</v>
          </cell>
          <cell r="W421">
            <v>5.3202189420551468E-4</v>
          </cell>
          <cell r="X421">
            <v>9891.6009043530703</v>
          </cell>
          <cell r="Y421">
            <v>0.86849999999999994</v>
          </cell>
          <cell r="Z421">
            <v>7.2632349277777623E-4</v>
          </cell>
          <cell r="AA421">
            <v>9874.3118447422439</v>
          </cell>
          <cell r="AB421">
            <v>0.892625</v>
          </cell>
          <cell r="AC421">
            <v>7.4649914535493671E-4</v>
          </cell>
          <cell r="AD421">
            <v>9872.6395684970939</v>
          </cell>
          <cell r="AE421">
            <v>0.83250000000000002</v>
          </cell>
          <cell r="AF421">
            <v>6.962168195020136E-4</v>
          </cell>
          <cell r="AG421">
            <v>9876.8077386455589</v>
          </cell>
          <cell r="AH421">
            <v>0.59730661764705872</v>
          </cell>
          <cell r="AI421">
            <v>4.9952542174863722E-4</v>
          </cell>
          <cell r="AJ421">
            <v>9894.2276588329787</v>
          </cell>
          <cell r="AK421">
            <v>0.61389846813725479</v>
          </cell>
          <cell r="AL421">
            <v>5.1340112790832155E-4</v>
          </cell>
          <cell r="AM421">
            <v>9893.1059807767942</v>
          </cell>
          <cell r="AN421">
            <v>0.572547794117647</v>
          </cell>
          <cell r="AO421">
            <v>4.788197047849632E-4</v>
          </cell>
          <cell r="AP421">
            <v>9895.9016720107011</v>
          </cell>
          <cell r="AQ421">
            <v>0.80336249999999998</v>
          </cell>
          <cell r="AR421">
            <v>6.7184923081944307E-4</v>
          </cell>
          <cell r="AS421">
            <v>9878.828270664817</v>
          </cell>
          <cell r="AT421">
            <v>0.55250862132352929</v>
          </cell>
          <cell r="AU421">
            <v>4.6206101511748945E-4</v>
          </cell>
          <cell r="AV421">
            <v>9897.2567639170902</v>
          </cell>
        </row>
        <row r="422">
          <cell r="B422">
            <v>30</v>
          </cell>
          <cell r="C422">
            <v>8.6496581138724633E-4</v>
          </cell>
          <cell r="D422">
            <v>0.69117647058823517</v>
          </cell>
          <cell r="E422">
            <v>5.9784401669412605E-4</v>
          </cell>
          <cell r="F422">
            <v>9882.427799621737</v>
          </cell>
          <cell r="G422">
            <v>0.96499999999999997</v>
          </cell>
          <cell r="H422">
            <v>8.3469200798869266E-4</v>
          </cell>
          <cell r="I422">
            <v>9859.6608465340814</v>
          </cell>
          <cell r="J422">
            <v>0.91</v>
          </cell>
          <cell r="K422">
            <v>7.8711888836239423E-4</v>
          </cell>
          <cell r="L422">
            <v>9864.6979820398919</v>
          </cell>
          <cell r="M422">
            <v>0.92500000000000004</v>
          </cell>
          <cell r="N422">
            <v>8.0009337553320293E-4</v>
          </cell>
          <cell r="O422">
            <v>9862.7603443877852</v>
          </cell>
          <cell r="P422">
            <v>0.66698529411764695</v>
          </cell>
          <cell r="Q422">
            <v>5.7691947610983164E-4</v>
          </cell>
          <cell r="R422">
            <v>9884.252550398056</v>
          </cell>
          <cell r="S422">
            <v>0.62897058823529406</v>
          </cell>
          <cell r="T422">
            <v>5.4403805519165468E-4</v>
          </cell>
          <cell r="U422">
            <v>9887.6421884986794</v>
          </cell>
          <cell r="V422">
            <v>0.6393382352941176</v>
          </cell>
          <cell r="W422">
            <v>5.5300571544206667E-4</v>
          </cell>
          <cell r="X422">
            <v>9886.3383561032115</v>
          </cell>
          <cell r="Y422">
            <v>0.87814999999999999</v>
          </cell>
          <cell r="Z422">
            <v>7.5956972726971036E-4</v>
          </cell>
          <cell r="AA422">
            <v>9867.1399000743932</v>
          </cell>
          <cell r="AB422">
            <v>0.892625</v>
          </cell>
          <cell r="AC422">
            <v>7.7209010738954074E-4</v>
          </cell>
          <cell r="AD422">
            <v>9865.2696514968138</v>
          </cell>
          <cell r="AE422">
            <v>0.84175000000000011</v>
          </cell>
          <cell r="AF422">
            <v>7.2808497173521469E-4</v>
          </cell>
          <cell r="AG422">
            <v>9869.9313389749259</v>
          </cell>
          <cell r="AH422">
            <v>0.60695661764705877</v>
          </cell>
          <cell r="AI422">
            <v>5.2499672325994685E-4</v>
          </cell>
          <cell r="AJ422">
            <v>9889.2852405888225</v>
          </cell>
          <cell r="AK422">
            <v>0.61696139705882347</v>
          </cell>
          <cell r="AL422">
            <v>5.3365051540159433E-4</v>
          </cell>
          <cell r="AM422">
            <v>9888.0268490077469</v>
          </cell>
          <cell r="AN422">
            <v>0.58179779411764698</v>
          </cell>
          <cell r="AO422">
            <v>5.0323520105228061E-4</v>
          </cell>
          <cell r="AP422">
            <v>9891.1633192935278</v>
          </cell>
          <cell r="AQ422">
            <v>0.81228875</v>
          </cell>
          <cell r="AR422">
            <v>7.026019977244821E-4</v>
          </cell>
          <cell r="AS422">
            <v>9872.1911874897742</v>
          </cell>
          <cell r="AT422">
            <v>0.56143487132352943</v>
          </cell>
          <cell r="AU422">
            <v>4.8562196901545088E-4</v>
          </cell>
          <cell r="AV422">
            <v>9892.6836274098769</v>
          </cell>
        </row>
        <row r="423">
          <cell r="B423">
            <v>31</v>
          </cell>
          <cell r="C423">
            <v>9.0770626944100628E-4</v>
          </cell>
          <cell r="D423">
            <v>0.69460784313725477</v>
          </cell>
          <cell r="E423">
            <v>6.3049989401858125E-4</v>
          </cell>
          <cell r="F423">
            <v>9876.5196492913219</v>
          </cell>
          <cell r="G423">
            <v>0.96499999999999997</v>
          </cell>
          <cell r="H423">
            <v>8.7593655001057106E-4</v>
          </cell>
          <cell r="I423">
            <v>9851.4310664240002</v>
          </cell>
          <cell r="J423">
            <v>0.91</v>
          </cell>
          <cell r="K423">
            <v>8.2601270519131571E-4</v>
          </cell>
          <cell r="L423">
            <v>9856.9332919302378</v>
          </cell>
          <cell r="M423">
            <v>0.92500000000000004</v>
          </cell>
          <cell r="N423">
            <v>8.3962829923293089E-4</v>
          </cell>
          <cell r="O423">
            <v>9854.8692151717696</v>
          </cell>
          <cell r="P423">
            <v>0.6702965686274508</v>
          </cell>
          <cell r="Q423">
            <v>6.0843239772793078E-4</v>
          </cell>
          <cell r="R423">
            <v>9878.5501325949426</v>
          </cell>
          <cell r="S423">
            <v>0.6320931372549019</v>
          </cell>
          <cell r="T423">
            <v>5.7375490355690898E-4</v>
          </cell>
          <cell r="U423">
            <v>9882.2629348720184</v>
          </cell>
          <cell r="V423">
            <v>0.64251225490196073</v>
          </cell>
          <cell r="W423">
            <v>5.8321240196718767E-4</v>
          </cell>
          <cell r="X423">
            <v>9880.8711544874932</v>
          </cell>
          <cell r="Y423">
            <v>0.87814999999999999</v>
          </cell>
          <cell r="Z423">
            <v>7.9710226050961968E-4</v>
          </cell>
          <cell r="AA423">
            <v>9859.6451193115608</v>
          </cell>
          <cell r="AB423">
            <v>0.892625</v>
          </cell>
          <cell r="AC423">
            <v>8.1024130875977823E-4</v>
          </cell>
          <cell r="AD423">
            <v>9857.6527743921633</v>
          </cell>
          <cell r="AE423">
            <v>0.84175000000000011</v>
          </cell>
          <cell r="AF423">
            <v>7.6406175230196716E-4</v>
          </cell>
          <cell r="AG423">
            <v>9862.7451902949597</v>
          </cell>
          <cell r="AH423">
            <v>0.60996987745098019</v>
          </cell>
          <cell r="AI423">
            <v>5.5367348193241701E-4</v>
          </cell>
          <cell r="AJ423">
            <v>9884.0933982421302</v>
          </cell>
          <cell r="AK423">
            <v>0.62002432598039203</v>
          </cell>
          <cell r="AL423">
            <v>5.6279996789833603E-4</v>
          </cell>
          <cell r="AM423">
            <v>9882.7500983834689</v>
          </cell>
          <cell r="AN423">
            <v>0.58468615196078433</v>
          </cell>
          <cell r="AO423">
            <v>5.3072328579014088E-4</v>
          </cell>
          <cell r="AP423">
            <v>9886.1857377319011</v>
          </cell>
          <cell r="AQ423">
            <v>0.81228875</v>
          </cell>
          <cell r="AR423">
            <v>7.3731959097139818E-4</v>
          </cell>
          <cell r="AS423">
            <v>9865.2549662395268</v>
          </cell>
          <cell r="AT423">
            <v>0.5642221366421567</v>
          </cell>
          <cell r="AU423">
            <v>5.1214797078748579E-4</v>
          </cell>
          <cell r="AV423">
            <v>9887.8795229078878</v>
          </cell>
        </row>
        <row r="424">
          <cell r="B424">
            <v>32</v>
          </cell>
          <cell r="C424">
            <v>9.591205998019138E-4</v>
          </cell>
          <cell r="D424">
            <v>0.69803921568627436</v>
          </cell>
          <cell r="E424">
            <v>6.6950379123427699E-4</v>
          </cell>
          <cell r="F424">
            <v>9870.2925046991713</v>
          </cell>
          <cell r="G424">
            <v>0.96499999999999997</v>
          </cell>
          <cell r="H424">
            <v>9.2555137880884675E-4</v>
          </cell>
          <cell r="I424">
            <v>9842.8018378830093</v>
          </cell>
          <cell r="J424">
            <v>0.91</v>
          </cell>
          <cell r="K424">
            <v>8.7279974581974163E-4</v>
          </cell>
          <cell r="L424">
            <v>9848.7913397968805</v>
          </cell>
          <cell r="M424">
            <v>0.92500000000000004</v>
          </cell>
          <cell r="N424">
            <v>8.8718655481677031E-4</v>
          </cell>
          <cell r="O424">
            <v>9846.5947880934727</v>
          </cell>
          <cell r="P424">
            <v>0.67360784313725475</v>
          </cell>
          <cell r="Q424">
            <v>6.460711585410772E-4</v>
          </cell>
          <cell r="R424">
            <v>9872.539702651693</v>
          </cell>
          <cell r="S424">
            <v>0.63521568627450964</v>
          </cell>
          <cell r="T424">
            <v>6.0924845002319195E-4</v>
          </cell>
          <cell r="U424">
            <v>9876.5929380548969</v>
          </cell>
          <cell r="V424">
            <v>0.64568627450980387</v>
          </cell>
          <cell r="W424">
            <v>6.1929100689170628E-4</v>
          </cell>
          <cell r="X424">
            <v>9875.1085078879551</v>
          </cell>
          <cell r="Y424">
            <v>0.87814999999999999</v>
          </cell>
          <cell r="Z424">
            <v>8.4225175471605064E-4</v>
          </cell>
          <cell r="AA424">
            <v>9851.7859738991338</v>
          </cell>
          <cell r="AB424">
            <v>0.892625</v>
          </cell>
          <cell r="AC424">
            <v>8.5613502539818329E-4</v>
          </cell>
          <cell r="AD424">
            <v>9849.6656969069409</v>
          </cell>
          <cell r="AE424">
            <v>0.84175000000000011</v>
          </cell>
          <cell r="AF424">
            <v>8.0733976488326102E-4</v>
          </cell>
          <cell r="AG424">
            <v>9855.2094439223547</v>
          </cell>
          <cell r="AH424">
            <v>0.61298313725490183</v>
          </cell>
          <cell r="AI424">
            <v>5.8792475427238032E-4</v>
          </cell>
          <cell r="AJ424">
            <v>9878.62083783458</v>
          </cell>
          <cell r="AK424">
            <v>0.62308725490196071</v>
          </cell>
          <cell r="AL424">
            <v>5.9761582165049646E-4</v>
          </cell>
          <cell r="AM424">
            <v>9877.1880869453507</v>
          </cell>
          <cell r="AN424">
            <v>0.58757450980392145</v>
          </cell>
          <cell r="AO424">
            <v>5.6355481627145263E-4</v>
          </cell>
          <cell r="AP424">
            <v>9880.93890875324</v>
          </cell>
          <cell r="AQ424">
            <v>0.81228875</v>
          </cell>
          <cell r="AR424">
            <v>7.7908287311234681E-4</v>
          </cell>
          <cell r="AS424">
            <v>9857.9811204829894</v>
          </cell>
          <cell r="AT424">
            <v>0.5670094019607842</v>
          </cell>
          <cell r="AU424">
            <v>5.438303977019518E-4</v>
          </cell>
          <cell r="AV424">
            <v>9882.8154654748396</v>
          </cell>
        </row>
        <row r="425">
          <cell r="B425">
            <v>33</v>
          </cell>
          <cell r="C425">
            <v>1.010447364091054E-3</v>
          </cell>
          <cell r="D425">
            <v>0.70147058823529396</v>
          </cell>
          <cell r="E425">
            <v>7.0879910686975391E-4</v>
          </cell>
          <cell r="F425">
            <v>9863.684306446683</v>
          </cell>
          <cell r="G425">
            <v>0.96499999999999997</v>
          </cell>
          <cell r="H425">
            <v>9.7508170634786706E-4</v>
          </cell>
          <cell r="I425">
            <v>9833.6918190706147</v>
          </cell>
          <cell r="J425">
            <v>0.91</v>
          </cell>
          <cell r="K425">
            <v>9.1950710132285914E-4</v>
          </cell>
          <cell r="L425">
            <v>9840.1953172188732</v>
          </cell>
          <cell r="M425">
            <v>0.92500000000000004</v>
          </cell>
          <cell r="N425">
            <v>9.3466381178422498E-4</v>
          </cell>
          <cell r="O425">
            <v>9837.859021586748</v>
          </cell>
          <cell r="P425">
            <v>0.6769191176470587</v>
          </cell>
          <cell r="Q425">
            <v>6.8399113812931257E-4</v>
          </cell>
          <cell r="R425">
            <v>9866.161339488257</v>
          </cell>
          <cell r="S425">
            <v>0.63833823529411748</v>
          </cell>
          <cell r="T425">
            <v>6.45007187251476E-4</v>
          </cell>
          <cell r="U425">
            <v>9870.5756391158775</v>
          </cell>
          <cell r="V425">
            <v>0.6488602941176469</v>
          </cell>
          <cell r="W425">
            <v>6.5563917385452232E-4</v>
          </cell>
          <cell r="X425">
            <v>9868.9929419969394</v>
          </cell>
          <cell r="Y425">
            <v>0.87814999999999999</v>
          </cell>
          <cell r="Z425">
            <v>8.8732435277655904E-4</v>
          </cell>
          <cell r="AA425">
            <v>9843.4882898755295</v>
          </cell>
          <cell r="AB425">
            <v>0.892625</v>
          </cell>
          <cell r="AC425">
            <v>9.0195057837177712E-4</v>
          </cell>
          <cell r="AD425">
            <v>9841.2330531153566</v>
          </cell>
          <cell r="AE425">
            <v>0.84175000000000011</v>
          </cell>
          <cell r="AF425">
            <v>8.5054406872364478E-4</v>
          </cell>
          <cell r="AG425">
            <v>9847.2529414470227</v>
          </cell>
          <cell r="AH425">
            <v>0.61599639705882347</v>
          </cell>
          <cell r="AI425">
            <v>6.2243193569767451E-4</v>
          </cell>
          <cell r="AJ425">
            <v>9872.8129521059454</v>
          </cell>
          <cell r="AK425">
            <v>0.62615018382352927</v>
          </cell>
          <cell r="AL425">
            <v>6.3269180276961403E-4</v>
          </cell>
          <cell r="AM425">
            <v>9871.2853230711735</v>
          </cell>
          <cell r="AN425">
            <v>0.59046286764705869</v>
          </cell>
          <cell r="AO425">
            <v>5.9663164820761532E-4</v>
          </cell>
          <cell r="AP425">
            <v>9875.3704580419271</v>
          </cell>
          <cell r="AQ425">
            <v>0.81228875</v>
          </cell>
          <cell r="AR425">
            <v>8.2077502631831714E-4</v>
          </cell>
          <cell r="AS425">
            <v>9850.3009362285557</v>
          </cell>
          <cell r="AT425">
            <v>0.56979666727941169</v>
          </cell>
          <cell r="AU425">
            <v>5.7574954052034882E-4</v>
          </cell>
          <cell r="AV425">
            <v>9877.4408900098351</v>
          </cell>
        </row>
        <row r="426">
          <cell r="B426">
            <v>34</v>
          </cell>
          <cell r="C426">
            <v>1.0743385395453719E-3</v>
          </cell>
          <cell r="D426">
            <v>0.70490196078431355</v>
          </cell>
          <cell r="E426">
            <v>7.5730334307168843E-4</v>
          </cell>
          <cell r="F426">
            <v>9856.6929358198286</v>
          </cell>
          <cell r="G426">
            <v>0.96499999999999997</v>
          </cell>
          <cell r="H426">
            <v>1.0367366906612839E-3</v>
          </cell>
          <cell r="I426">
            <v>9824.1031660719764</v>
          </cell>
          <cell r="J426">
            <v>0.91</v>
          </cell>
          <cell r="K426">
            <v>9.7764807098628848E-4</v>
          </cell>
          <cell r="L426">
            <v>9831.1471877462864</v>
          </cell>
          <cell r="M426">
            <v>0.92500000000000004</v>
          </cell>
          <cell r="N426">
            <v>9.9376314907946898E-4</v>
          </cell>
          <cell r="O426">
            <v>9828.6639307738369</v>
          </cell>
          <cell r="P426">
            <v>0.68023039215686254</v>
          </cell>
          <cell r="Q426">
            <v>7.3079772606417931E-4</v>
          </cell>
          <cell r="R426">
            <v>9859.4129725646926</v>
          </cell>
          <cell r="S426">
            <v>0.64146078431372533</v>
          </cell>
          <cell r="T426">
            <v>6.8914604219523653E-4</v>
          </cell>
          <cell r="U426">
            <v>9864.2090468863389</v>
          </cell>
          <cell r="V426">
            <v>0.65203431372549003</v>
          </cell>
          <cell r="W426">
            <v>7.0050559234131177E-4</v>
          </cell>
          <cell r="X426">
            <v>9862.5224436176723</v>
          </cell>
          <cell r="Y426">
            <v>0.87814999999999999</v>
          </cell>
          <cell r="Z426">
            <v>9.4343038850176828E-4</v>
          </cell>
          <cell r="AA426">
            <v>9834.753922999651</v>
          </cell>
          <cell r="AB426">
            <v>0.892625</v>
          </cell>
          <cell r="AC426">
            <v>9.5898143886168758E-4</v>
          </cell>
          <cell r="AD426">
            <v>9832.3567472712075</v>
          </cell>
          <cell r="AE426">
            <v>0.84175000000000011</v>
          </cell>
          <cell r="AF426">
            <v>9.0432446566231694E-4</v>
          </cell>
          <cell r="AG426">
            <v>9838.8774188644529</v>
          </cell>
          <cell r="AH426">
            <v>0.61900965686274489</v>
          </cell>
          <cell r="AI426">
            <v>6.6502593071840314E-4</v>
          </cell>
          <cell r="AJ426">
            <v>9866.6677980293844</v>
          </cell>
          <cell r="AK426">
            <v>0.62921311274509784</v>
          </cell>
          <cell r="AL426">
            <v>6.7598789660936582E-4</v>
          </cell>
          <cell r="AM426">
            <v>9865.0398417644665</v>
          </cell>
          <cell r="AN426">
            <v>0.59335122549019592</v>
          </cell>
          <cell r="AO426">
            <v>6.3746008903059373E-4</v>
          </cell>
          <cell r="AP426">
            <v>9869.4784994888851</v>
          </cell>
          <cell r="AQ426">
            <v>0.81228875</v>
          </cell>
          <cell r="AR426">
            <v>8.7267310936413572E-4</v>
          </cell>
          <cell r="AS426">
            <v>9842.2160552183796</v>
          </cell>
          <cell r="AT426">
            <v>0.57258393259803908</v>
          </cell>
          <cell r="AU426">
            <v>6.1514898591452302E-4</v>
          </cell>
          <cell r="AV426">
            <v>9871.7539579558961</v>
          </cell>
        </row>
        <row r="427">
          <cell r="B427">
            <v>35</v>
          </cell>
          <cell r="C427">
            <v>1.1412265009764573E-3</v>
          </cell>
          <cell r="D427">
            <v>0.70833333333333315</v>
          </cell>
          <cell r="E427">
            <v>8.0836877152499044E-4</v>
          </cell>
          <cell r="F427">
            <v>9849.228429307901</v>
          </cell>
          <cell r="G427">
            <v>0.96499999999999997</v>
          </cell>
          <cell r="H427">
            <v>1.1012835734422813E-3</v>
          </cell>
          <cell r="I427">
            <v>9813.9181578668686</v>
          </cell>
          <cell r="J427">
            <v>0.91</v>
          </cell>
          <cell r="K427">
            <v>1.0385161158885763E-3</v>
          </cell>
          <cell r="L427">
            <v>9821.5357856626033</v>
          </cell>
          <cell r="M427">
            <v>0.92500000000000004</v>
          </cell>
          <cell r="N427">
            <v>1.0556345134032231E-3</v>
          </cell>
          <cell r="O427">
            <v>9818.8965667547473</v>
          </cell>
          <cell r="P427">
            <v>0.68354166666666649</v>
          </cell>
          <cell r="Q427">
            <v>7.8007586452161573E-4</v>
          </cell>
          <cell r="R427">
            <v>9852.207735984015</v>
          </cell>
          <cell r="S427">
            <v>0.64458333333333317</v>
          </cell>
          <cell r="T427">
            <v>7.356155820877413E-4</v>
          </cell>
          <cell r="U427">
            <v>9857.4111662622909</v>
          </cell>
          <cell r="V427">
            <v>0.65520833333333317</v>
          </cell>
          <cell r="W427">
            <v>7.4774111366061608E-4</v>
          </cell>
          <cell r="X427">
            <v>9855.6136914913259</v>
          </cell>
          <cell r="Y427">
            <v>0.87814999999999999</v>
          </cell>
          <cell r="Z427">
            <v>1.0021680518324759E-3</v>
          </cell>
          <cell r="AA427">
            <v>9825.4755172852565</v>
          </cell>
          <cell r="AB427">
            <v>0.892625</v>
          </cell>
          <cell r="AC427">
            <v>1.0186873054341102E-3</v>
          </cell>
          <cell r="AD427">
            <v>9822.9276996503086</v>
          </cell>
          <cell r="AE427">
            <v>0.84175000000000011</v>
          </cell>
          <cell r="AF427">
            <v>9.606274071969331E-4</v>
          </cell>
          <cell r="AG427">
            <v>9829.9798812999215</v>
          </cell>
          <cell r="AH427">
            <v>0.62202291666666654</v>
          </cell>
          <cell r="AI427">
            <v>7.0986903671467038E-4</v>
          </cell>
          <cell r="AJ427">
            <v>9860.10620809391</v>
          </cell>
          <cell r="AK427">
            <v>0.63227604166666651</v>
          </cell>
          <cell r="AL427">
            <v>7.2157017468249453E-4</v>
          </cell>
          <cell r="AM427">
            <v>9858.3711942318641</v>
          </cell>
          <cell r="AN427">
            <v>0.59623958333333327</v>
          </cell>
          <cell r="AO427">
            <v>6.8044441343116072E-4</v>
          </cell>
          <cell r="AP427">
            <v>9863.1871008459166</v>
          </cell>
          <cell r="AQ427">
            <v>0.81228875</v>
          </cell>
          <cell r="AR427">
            <v>9.2700544794504028E-4</v>
          </cell>
          <cell r="AS427">
            <v>9833.6270179304393</v>
          </cell>
          <cell r="AT427">
            <v>0.57537119791666658</v>
          </cell>
          <cell r="AU427">
            <v>6.5662885896107016E-4</v>
          </cell>
          <cell r="AV427">
            <v>9865.6813585194614</v>
          </cell>
        </row>
        <row r="428">
          <cell r="B428">
            <v>36</v>
          </cell>
          <cell r="C428">
            <v>1.2197851206914583E-3</v>
          </cell>
          <cell r="D428">
            <v>0.71176470588235274</v>
          </cell>
          <cell r="E428">
            <v>8.6819999766862594E-4</v>
          </cell>
          <cell r="F428">
            <v>9841.2666206220329</v>
          </cell>
          <cell r="G428">
            <v>0.96499999999999997</v>
          </cell>
          <cell r="H428">
            <v>1.1770926414672572E-3</v>
          </cell>
          <cell r="I428">
            <v>9803.110251008502</v>
          </cell>
          <cell r="J428">
            <v>0.91</v>
          </cell>
          <cell r="K428">
            <v>1.1100044598292272E-3</v>
          </cell>
          <cell r="L428">
            <v>9811.3359624664172</v>
          </cell>
          <cell r="M428">
            <v>0.92500000000000004</v>
          </cell>
          <cell r="N428">
            <v>1.1283012366395989E-3</v>
          </cell>
          <cell r="O428">
            <v>9808.5314006553454</v>
          </cell>
          <cell r="P428">
            <v>0.68685294117647033</v>
          </cell>
          <cell r="Q428">
            <v>8.3781299775022397E-4</v>
          </cell>
          <cell r="R428">
            <v>9844.5222665169204</v>
          </cell>
          <cell r="S428">
            <v>0.64770588235294102</v>
          </cell>
          <cell r="T428">
            <v>7.9006199787844968E-4</v>
          </cell>
          <cell r="U428">
            <v>9850.1599010093414</v>
          </cell>
          <cell r="V428">
            <v>0.65838235294117631</v>
          </cell>
          <cell r="W428">
            <v>8.0308499784347898E-4</v>
          </cell>
          <cell r="X428">
            <v>9848.2442439338411</v>
          </cell>
          <cell r="Y428">
            <v>0.87814999999999999</v>
          </cell>
          <cell r="Z428">
            <v>1.071154303735204E-3</v>
          </cell>
          <cell r="AA428">
            <v>9815.6287396277712</v>
          </cell>
          <cell r="AB428">
            <v>0.892625</v>
          </cell>
          <cell r="AC428">
            <v>1.088810693357213E-3</v>
          </cell>
          <cell r="AD428">
            <v>9812.9212079004774</v>
          </cell>
          <cell r="AE428">
            <v>0.84175000000000011</v>
          </cell>
          <cell r="AF428">
            <v>1.0267541253420351E-3</v>
          </cell>
          <cell r="AG428">
            <v>9820.5369332137507</v>
          </cell>
          <cell r="AH428">
            <v>0.62503617647058807</v>
          </cell>
          <cell r="AI428">
            <v>7.6240982795270393E-4</v>
          </cell>
          <cell r="AJ428">
            <v>9853.1068239980668</v>
          </cell>
          <cell r="AK428">
            <v>0.63533897058823507</v>
          </cell>
          <cell r="AL428">
            <v>7.7497702291895714E-4</v>
          </cell>
          <cell r="AM428">
            <v>9851.257687607158</v>
          </cell>
          <cell r="AN428">
            <v>0.5991279411764705</v>
          </cell>
          <cell r="AO428">
            <v>7.3080734803756598E-4</v>
          </cell>
          <cell r="AP428">
            <v>9856.4757502845187</v>
          </cell>
          <cell r="AQ428">
            <v>0.81228875</v>
          </cell>
          <cell r="AR428">
            <v>9.9081773095506379E-4</v>
          </cell>
          <cell r="AS428">
            <v>9824.5111921117586</v>
          </cell>
          <cell r="AT428">
            <v>0.57815846323529396</v>
          </cell>
          <cell r="AU428">
            <v>7.0522909085625105E-4</v>
          </cell>
          <cell r="AV428">
            <v>9859.2032674261427</v>
          </cell>
        </row>
        <row r="429">
          <cell r="B429">
            <v>37</v>
          </cell>
          <cell r="C429">
            <v>1.3266348383284192E-3</v>
          </cell>
          <cell r="D429">
            <v>0.71519607843137234</v>
          </cell>
          <cell r="E429">
            <v>9.4880403388292308E-4</v>
          </cell>
          <cell r="F429">
            <v>9832.7224329649525</v>
          </cell>
          <cell r="G429">
            <v>0.96499999999999997</v>
          </cell>
          <cell r="H429">
            <v>1.2802026189869245E-3</v>
          </cell>
          <cell r="I429">
            <v>9791.5710820685472</v>
          </cell>
          <cell r="J429">
            <v>0.91</v>
          </cell>
          <cell r="K429">
            <v>1.2072377028788616E-3</v>
          </cell>
          <cell r="L429">
            <v>9800.4453357911971</v>
          </cell>
          <cell r="M429">
            <v>0.92500000000000004</v>
          </cell>
          <cell r="N429">
            <v>1.2271372254537879E-3</v>
          </cell>
          <cell r="O429">
            <v>9797.4644225463671</v>
          </cell>
          <cell r="P429">
            <v>0.69016421568627428</v>
          </cell>
          <cell r="Q429">
            <v>9.1559589269702075E-4</v>
          </cell>
          <cell r="R429">
            <v>9836.2743978053913</v>
          </cell>
          <cell r="S429">
            <v>0.65082843137254887</v>
          </cell>
          <cell r="T429">
            <v>8.6341167083346009E-4</v>
          </cell>
          <cell r="U429">
            <v>9842.3776639985281</v>
          </cell>
          <cell r="V429">
            <v>0.66155637254901944</v>
          </cell>
          <cell r="W429">
            <v>8.7764373134170388E-4</v>
          </cell>
          <cell r="X429">
            <v>9840.3352667264408</v>
          </cell>
          <cell r="Y429">
            <v>0.87814999999999999</v>
          </cell>
          <cell r="Z429">
            <v>1.1649843832781013E-3</v>
          </cell>
          <cell r="AA429">
            <v>9805.1146866594518</v>
          </cell>
          <cell r="AB429">
            <v>0.892625</v>
          </cell>
          <cell r="AC429">
            <v>1.1841874225629052E-3</v>
          </cell>
          <cell r="AD429">
            <v>9802.236794356244</v>
          </cell>
          <cell r="AE429">
            <v>0.84175000000000011</v>
          </cell>
          <cell r="AF429">
            <v>1.116694875162947E-3</v>
          </cell>
          <cell r="AG429">
            <v>9810.4536564044993</v>
          </cell>
          <cell r="AH429">
            <v>0.6280494362745096</v>
          </cell>
          <cell r="AI429">
            <v>8.3319226235428886E-4</v>
          </cell>
          <cell r="AJ429">
            <v>9845.5947185195819</v>
          </cell>
          <cell r="AK429">
            <v>0.63840189950980375</v>
          </cell>
          <cell r="AL429">
            <v>8.4692620074474419E-4</v>
          </cell>
          <cell r="AM429">
            <v>9843.6231892524083</v>
          </cell>
          <cell r="AN429">
            <v>0.60201629901960774</v>
          </cell>
          <cell r="AO429">
            <v>7.9865579552095055E-4</v>
          </cell>
          <cell r="AP429">
            <v>9849.2725653804573</v>
          </cell>
          <cell r="AQ429">
            <v>0.81228875</v>
          </cell>
          <cell r="AR429">
            <v>1.0776105545322438E-3</v>
          </cell>
          <cell r="AS429">
            <v>9814.7768922246469</v>
          </cell>
          <cell r="AT429">
            <v>0.58094572855392146</v>
          </cell>
          <cell r="AU429">
            <v>7.7070284267771727E-4</v>
          </cell>
          <cell r="AV429">
            <v>9852.2502704692888</v>
          </cell>
        </row>
        <row r="430">
          <cell r="B430">
            <v>38</v>
          </cell>
          <cell r="C430">
            <v>1.4509726957691205E-3</v>
          </cell>
          <cell r="D430">
            <v>0.71862745098039194</v>
          </cell>
          <cell r="E430">
            <v>1.0427088098027108E-3</v>
          </cell>
          <cell r="F430">
            <v>9823.3931062565043</v>
          </cell>
          <cell r="G430">
            <v>0.96499999999999997</v>
          </cell>
          <cell r="H430">
            <v>1.4001886514172013E-3</v>
          </cell>
          <cell r="I430">
            <v>9779.0358871252865</v>
          </cell>
          <cell r="J430">
            <v>0.91</v>
          </cell>
          <cell r="K430">
            <v>1.3203851531498998E-3</v>
          </cell>
          <cell r="L430">
            <v>9788.6138686768263</v>
          </cell>
          <cell r="M430">
            <v>0.92500000000000004</v>
          </cell>
          <cell r="N430">
            <v>1.3421497435864365E-3</v>
          </cell>
          <cell r="O430">
            <v>9785.4415892384022</v>
          </cell>
          <cell r="P430">
            <v>0.69347549019607824</v>
          </cell>
          <cell r="Q430">
            <v>1.0062140014596159E-3</v>
          </cell>
          <cell r="R430">
            <v>9827.2683453673199</v>
          </cell>
          <cell r="S430">
            <v>0.65395098039215671</v>
          </cell>
          <cell r="T430">
            <v>9.4886501692046689E-4</v>
          </cell>
          <cell r="U430">
            <v>9833.8796402546814</v>
          </cell>
          <cell r="V430">
            <v>0.66473039215686258</v>
          </cell>
          <cell r="W430">
            <v>9.6450564906750758E-4</v>
          </cell>
          <cell r="X430">
            <v>9831.6989581652979</v>
          </cell>
          <cell r="Y430">
            <v>0.87814999999999999</v>
          </cell>
          <cell r="Z430">
            <v>1.2741716727896531E-3</v>
          </cell>
          <cell r="AA430">
            <v>9793.691881173243</v>
          </cell>
          <cell r="AB430">
            <v>0.892625</v>
          </cell>
          <cell r="AC430">
            <v>1.2951745025609111E-3</v>
          </cell>
          <cell r="AD430">
            <v>9790.6291088313847</v>
          </cell>
          <cell r="AE430">
            <v>0.84175000000000011</v>
          </cell>
          <cell r="AF430">
            <v>1.2213562666636573E-3</v>
          </cell>
          <cell r="AG430">
            <v>9799.4983730833683</v>
          </cell>
          <cell r="AH430">
            <v>0.63106269607843124</v>
          </cell>
          <cell r="AI430">
            <v>9.1565474132825053E-4</v>
          </cell>
          <cell r="AJ430">
            <v>9837.3914451818346</v>
          </cell>
          <cell r="AK430">
            <v>0.64146482843137242</v>
          </cell>
          <cell r="AL430">
            <v>9.3074795135014482E-4</v>
          </cell>
          <cell r="AM430">
            <v>9835.2863668631708</v>
          </cell>
          <cell r="AN430">
            <v>0.60490465686274497</v>
          </cell>
          <cell r="AO430">
            <v>8.7770014065143194E-4</v>
          </cell>
          <cell r="AP430">
            <v>9841.4063867644509</v>
          </cell>
          <cell r="AQ430">
            <v>0.81228875</v>
          </cell>
          <cell r="AR430">
            <v>1.1786087973304292E-3</v>
          </cell>
          <cell r="AS430">
            <v>9804.2003850552064</v>
          </cell>
          <cell r="AT430">
            <v>0.58373299387254896</v>
          </cell>
          <cell r="AU430">
            <v>8.4698063572863184E-4</v>
          </cell>
          <cell r="AV430">
            <v>9844.6571131790661</v>
          </cell>
        </row>
        <row r="431">
          <cell r="B431">
            <v>39</v>
          </cell>
          <cell r="C431">
            <v>1.5787104325913372E-3</v>
          </cell>
          <cell r="D431">
            <v>0.72205882352941153</v>
          </cell>
          <cell r="E431">
            <v>1.1399217976505093E-3</v>
          </cell>
          <cell r="F431">
            <v>9813.1501677224551</v>
          </cell>
          <cell r="G431">
            <v>0.96499999999999997</v>
          </cell>
          <cell r="H431">
            <v>1.5234555674506402E-3</v>
          </cell>
          <cell r="I431">
            <v>9765.3433920543321</v>
          </cell>
          <cell r="J431">
            <v>0.91</v>
          </cell>
          <cell r="K431">
            <v>1.4366264936581169E-3</v>
          </cell>
          <cell r="L431">
            <v>9775.6891282547076</v>
          </cell>
          <cell r="M431">
            <v>0.92500000000000004</v>
          </cell>
          <cell r="N431">
            <v>1.460307150146987E-3</v>
          </cell>
          <cell r="O431">
            <v>9772.3080613185248</v>
          </cell>
          <cell r="P431">
            <v>0.69678676470588208</v>
          </cell>
          <cell r="Q431">
            <v>1.1000245347327414E-3</v>
          </cell>
          <cell r="R431">
            <v>9817.3800103621106</v>
          </cell>
          <cell r="S431">
            <v>0.65707352941176456</v>
          </cell>
          <cell r="T431">
            <v>1.0373288358619635E-3</v>
          </cell>
          <cell r="U431">
            <v>9824.5486158834374</v>
          </cell>
          <cell r="V431">
            <v>0.66790441176470572</v>
          </cell>
          <cell r="W431">
            <v>1.0544276628267212E-3</v>
          </cell>
          <cell r="X431">
            <v>9822.2162289802163</v>
          </cell>
          <cell r="Y431">
            <v>0.87814999999999999</v>
          </cell>
          <cell r="Z431">
            <v>1.3863445663800827E-3</v>
          </cell>
          <cell r="AA431">
            <v>9781.2130364062214</v>
          </cell>
          <cell r="AB431">
            <v>0.892625</v>
          </cell>
          <cell r="AC431">
            <v>1.4091963998918424E-3</v>
          </cell>
          <cell r="AD431">
            <v>9777.9485356455953</v>
          </cell>
          <cell r="AE431">
            <v>0.84175000000000011</v>
          </cell>
          <cell r="AF431">
            <v>1.3288795066337582E-3</v>
          </cell>
          <cell r="AG431">
            <v>9787.5296943352423</v>
          </cell>
          <cell r="AH431">
            <v>0.63407595588235266</v>
          </cell>
          <cell r="AI431">
            <v>1.0010223266067946E-3</v>
          </cell>
          <cell r="AJ431">
            <v>9828.3837910627517</v>
          </cell>
          <cell r="AK431">
            <v>0.64452775735294099</v>
          </cell>
          <cell r="AL431">
            <v>1.0175226946277859E-3</v>
          </cell>
          <cell r="AM431">
            <v>9826.1321942262712</v>
          </cell>
          <cell r="AN431">
            <v>0.60779301470588221</v>
          </cell>
          <cell r="AO431">
            <v>9.5952917317231631E-4</v>
          </cell>
          <cell r="AP431">
            <v>9832.7685829945785</v>
          </cell>
          <cell r="AQ431">
            <v>0.81228875</v>
          </cell>
          <cell r="AR431">
            <v>1.2823687239015766E-3</v>
          </cell>
          <cell r="AS431">
            <v>9792.6450682305895</v>
          </cell>
          <cell r="AT431">
            <v>0.58652025919117623</v>
          </cell>
          <cell r="AU431">
            <v>9.2594565211128507E-4</v>
          </cell>
          <cell r="AV431">
            <v>9836.3188792388155</v>
          </cell>
        </row>
        <row r="432">
          <cell r="B432">
            <v>40</v>
          </cell>
          <cell r="C432">
            <v>1.7119771346061415E-3</v>
          </cell>
          <cell r="D432">
            <v>0.72549019607843113</v>
          </cell>
          <cell r="E432">
            <v>1.2420226270672002E-3</v>
          </cell>
          <cell r="F432">
            <v>9801.9639439426501</v>
          </cell>
          <cell r="G432">
            <v>0.96499999999999997</v>
          </cell>
          <cell r="H432">
            <v>1.6520579348949264E-3</v>
          </cell>
          <cell r="I432">
            <v>9750.4663252956398</v>
          </cell>
          <cell r="J432">
            <v>0.92</v>
          </cell>
          <cell r="K432">
            <v>1.5750189638376502E-3</v>
          </cell>
          <cell r="L432">
            <v>9761.6451142592905</v>
          </cell>
          <cell r="M432">
            <v>0.92500000000000004</v>
          </cell>
          <cell r="N432">
            <v>1.583578849510681E-3</v>
          </cell>
          <cell r="O432">
            <v>9758.0374899831422</v>
          </cell>
          <cell r="P432">
            <v>0.70009803921568603</v>
          </cell>
          <cell r="Q432">
            <v>1.1985518351198482E-3</v>
          </cell>
          <cell r="R432">
            <v>9806.5806514839169</v>
          </cell>
          <cell r="S432">
            <v>0.66745098039215667</v>
          </cell>
          <cell r="T432">
            <v>1.1426608169018244E-3</v>
          </cell>
          <cell r="U432">
            <v>9814.3573283048536</v>
          </cell>
          <cell r="V432">
            <v>0.67107843137254886</v>
          </cell>
          <cell r="W432">
            <v>1.1488709300371603E-3</v>
          </cell>
          <cell r="X432">
            <v>9811.8594124781139</v>
          </cell>
          <cell r="Y432">
            <v>0.88780000000000003</v>
          </cell>
          <cell r="Z432">
            <v>1.5198933001033324E-3</v>
          </cell>
          <cell r="AA432">
            <v>9767.6529048605935</v>
          </cell>
          <cell r="AB432">
            <v>0.892625</v>
          </cell>
          <cell r="AC432">
            <v>1.5281535897778071E-3</v>
          </cell>
          <cell r="AD432">
            <v>9764.1694857708371</v>
          </cell>
          <cell r="AE432">
            <v>0.85100000000000009</v>
          </cell>
          <cell r="AF432">
            <v>1.4568925415498265E-3</v>
          </cell>
          <cell r="AG432">
            <v>9774.5232467038713</v>
          </cell>
          <cell r="AH432">
            <v>0.64409019607843121</v>
          </cell>
          <cell r="AI432">
            <v>1.1026676883102605E-3</v>
          </cell>
          <cell r="AJ432">
            <v>9818.5453594534374</v>
          </cell>
          <cell r="AK432">
            <v>0.64759068627450966</v>
          </cell>
          <cell r="AL432">
            <v>1.1086604474858598E-3</v>
          </cell>
          <cell r="AM432">
            <v>9816.1338817182332</v>
          </cell>
          <cell r="AN432">
            <v>0.61739215686274496</v>
          </cell>
          <cell r="AO432">
            <v>1.0569612556341876E-3</v>
          </cell>
          <cell r="AP432">
            <v>9823.3337546861421</v>
          </cell>
          <cell r="AQ432">
            <v>0.82121500000000003</v>
          </cell>
          <cell r="AR432">
            <v>1.4059013025955825E-3</v>
          </cell>
          <cell r="AS432">
            <v>9780.0872864708217</v>
          </cell>
          <cell r="AT432">
            <v>0.59578343137254886</v>
          </cell>
          <cell r="AU432">
            <v>1.0199676116869909E-3</v>
          </cell>
          <cell r="AV432">
            <v>9827.2109825398038</v>
          </cell>
        </row>
        <row r="433">
          <cell r="B433">
            <v>41</v>
          </cell>
          <cell r="C433">
            <v>1.8673056753798108E-3</v>
          </cell>
          <cell r="D433">
            <v>0.72892156862745072</v>
          </cell>
          <cell r="E433">
            <v>1.3611193820047929E-3</v>
          </cell>
          <cell r="F433">
            <v>9789.7896829345773</v>
          </cell>
          <cell r="G433">
            <v>0.96499999999999997</v>
          </cell>
          <cell r="H433">
            <v>1.8019499767415173E-3</v>
          </cell>
          <cell r="I433">
            <v>9734.3579900340083</v>
          </cell>
          <cell r="J433">
            <v>0.92</v>
          </cell>
          <cell r="K433">
            <v>1.7179212213494261E-3</v>
          </cell>
          <cell r="L433">
            <v>9746.2703380860803</v>
          </cell>
          <cell r="M433">
            <v>0.92500000000000004</v>
          </cell>
          <cell r="N433">
            <v>1.7272577497263251E-3</v>
          </cell>
          <cell r="O433">
            <v>9742.5848682012729</v>
          </cell>
          <cell r="P433">
            <v>0.70340931372548987</v>
          </cell>
          <cell r="Q433">
            <v>1.3134802036346251E-3</v>
          </cell>
          <cell r="R433">
            <v>9794.8269562478308</v>
          </cell>
          <cell r="S433">
            <v>0.67060784313725474</v>
          </cell>
          <cell r="T433">
            <v>1.2522298314444097E-3</v>
          </cell>
          <cell r="U433">
            <v>9803.1428467427268</v>
          </cell>
          <cell r="V433">
            <v>0.67425245098039199</v>
          </cell>
          <cell r="W433">
            <v>1.2590354283544337E-3</v>
          </cell>
          <cell r="X433">
            <v>9800.5868524295074</v>
          </cell>
          <cell r="Y433">
            <v>0.88780000000000003</v>
          </cell>
          <cell r="Z433">
            <v>1.6577939786021961E-3</v>
          </cell>
          <cell r="AA433">
            <v>9752.80711465276</v>
          </cell>
          <cell r="AB433">
            <v>0.892625</v>
          </cell>
          <cell r="AC433">
            <v>1.6668037284859037E-3</v>
          </cell>
          <cell r="AD433">
            <v>9749.2483351199571</v>
          </cell>
          <cell r="AE433">
            <v>0.85100000000000009</v>
          </cell>
          <cell r="AF433">
            <v>1.5890771297482191E-3</v>
          </cell>
          <cell r="AG433">
            <v>9760.2828166885429</v>
          </cell>
          <cell r="AH433">
            <v>0.64713656862745073</v>
          </cell>
          <cell r="AI433">
            <v>1.2084017873438551E-3</v>
          </cell>
          <cell r="AJ433">
            <v>9807.7187667393591</v>
          </cell>
          <cell r="AK433">
            <v>0.65065361519607812</v>
          </cell>
          <cell r="AL433">
            <v>1.2149691883620282E-3</v>
          </cell>
          <cell r="AM433">
            <v>9805.2511223363472</v>
          </cell>
          <cell r="AN433">
            <v>0.62031225490196062</v>
          </cell>
          <cell r="AO433">
            <v>1.1583125940860788E-3</v>
          </cell>
          <cell r="AP433">
            <v>9812.9508715062766</v>
          </cell>
          <cell r="AQ433">
            <v>0.82121500000000003</v>
          </cell>
          <cell r="AR433">
            <v>1.5334594302070313E-3</v>
          </cell>
          <cell r="AS433">
            <v>9766.3374490152746</v>
          </cell>
          <cell r="AT433">
            <v>0.59860132598039195</v>
          </cell>
          <cell r="AU433">
            <v>1.117771653293066E-3</v>
          </cell>
          <cell r="AV433">
            <v>9817.1875456243979</v>
          </cell>
        </row>
        <row r="434">
          <cell r="B434">
            <v>42</v>
          </cell>
          <cell r="C434">
            <v>2.0215125020110049E-3</v>
          </cell>
          <cell r="D434">
            <v>0.73235294117647032</v>
          </cell>
          <cell r="E434">
            <v>1.4804606264727648E-3</v>
          </cell>
          <cell r="F434">
            <v>9776.4646104513849</v>
          </cell>
          <cell r="G434">
            <v>0.96499999999999997</v>
          </cell>
          <cell r="H434">
            <v>1.9507595644406197E-3</v>
          </cell>
          <cell r="I434">
            <v>9716.8171638802723</v>
          </cell>
          <cell r="J434">
            <v>0.92</v>
          </cell>
          <cell r="K434">
            <v>1.8597915018501246E-3</v>
          </cell>
          <cell r="L434">
            <v>9729.527013443274</v>
          </cell>
          <cell r="M434">
            <v>0.92500000000000004</v>
          </cell>
          <cell r="N434">
            <v>1.8698990643601797E-3</v>
          </cell>
          <cell r="O434">
            <v>9725.7569129853055</v>
          </cell>
          <cell r="P434">
            <v>0.70672058823529382</v>
          </cell>
          <cell r="Q434">
            <v>1.4286445045462179E-3</v>
          </cell>
          <cell r="R434">
            <v>9781.9616449427722</v>
          </cell>
          <cell r="S434">
            <v>0.67376470588235271</v>
          </cell>
          <cell r="T434">
            <v>1.3620237763549436E-3</v>
          </cell>
          <cell r="U434">
            <v>9790.8670588281238</v>
          </cell>
          <cell r="V434">
            <v>0.67742647058823513</v>
          </cell>
          <cell r="W434">
            <v>1.3694260794873076E-3</v>
          </cell>
          <cell r="X434">
            <v>9788.2475663636342</v>
          </cell>
          <cell r="Y434">
            <v>0.88780000000000003</v>
          </cell>
          <cell r="Z434">
            <v>1.7946987992853703E-3</v>
          </cell>
          <cell r="AA434">
            <v>9736.6389697436189</v>
          </cell>
          <cell r="AB434">
            <v>0.892625</v>
          </cell>
          <cell r="AC434">
            <v>1.8044525971075732E-3</v>
          </cell>
          <cell r="AD434">
            <v>9732.9982516450436</v>
          </cell>
          <cell r="AE434">
            <v>0.85100000000000009</v>
          </cell>
          <cell r="AF434">
            <v>1.7203071392113652E-3</v>
          </cell>
          <cell r="AG434">
            <v>9744.7729744846692</v>
          </cell>
          <cell r="AH434">
            <v>0.65018294117647035</v>
          </cell>
          <cell r="AI434">
            <v>1.3143529441825205E-3</v>
          </cell>
          <cell r="AJ434">
            <v>9795.8671018518653</v>
          </cell>
          <cell r="AK434">
            <v>0.65371654411764679</v>
          </cell>
          <cell r="AL434">
            <v>1.3214961667052515E-3</v>
          </cell>
          <cell r="AM434">
            <v>9793.3380443385558</v>
          </cell>
          <cell r="AN434">
            <v>0.62323235294117629</v>
          </cell>
          <cell r="AO434">
            <v>1.2598719931283229E-3</v>
          </cell>
          <cell r="AP434">
            <v>9801.5844069266623</v>
          </cell>
          <cell r="AQ434">
            <v>0.82121500000000003</v>
          </cell>
          <cell r="AR434">
            <v>1.6600963893389673E-3</v>
          </cell>
          <cell r="AS434">
            <v>9751.3611667554978</v>
          </cell>
          <cell r="AT434">
            <v>0.60141922058823516</v>
          </cell>
          <cell r="AU434">
            <v>1.2157764733688318E-3</v>
          </cell>
          <cell r="AV434">
            <v>9806.2141716708375</v>
          </cell>
        </row>
        <row r="435">
          <cell r="B435">
            <v>43</v>
          </cell>
          <cell r="C435">
            <v>2.1973780739963163E-3</v>
          </cell>
          <cell r="D435">
            <v>0.73578431372548991</v>
          </cell>
          <cell r="E435">
            <v>1.6167963181708185E-3</v>
          </cell>
          <cell r="F435">
            <v>9761.9909395295072</v>
          </cell>
          <cell r="G435">
            <v>0.96499999999999997</v>
          </cell>
          <cell r="H435">
            <v>2.1204698414064452E-3</v>
          </cell>
          <cell r="I435">
            <v>9697.8619898619127</v>
          </cell>
          <cell r="J435">
            <v>0.92</v>
          </cell>
          <cell r="K435">
            <v>2.0215878280766112E-3</v>
          </cell>
          <cell r="L435">
            <v>9711.4321217866509</v>
          </cell>
          <cell r="M435">
            <v>0.92500000000000004</v>
          </cell>
          <cell r="N435">
            <v>2.0325747184465927E-3</v>
          </cell>
          <cell r="O435">
            <v>9707.5707292335192</v>
          </cell>
          <cell r="P435">
            <v>0.71003186274509777</v>
          </cell>
          <cell r="Q435">
            <v>1.5602084470348397E-3</v>
          </cell>
          <cell r="R435">
            <v>9767.9866991950421</v>
          </cell>
          <cell r="S435">
            <v>0.67692156862745079</v>
          </cell>
          <cell r="T435">
            <v>1.4874526127171531E-3</v>
          </cell>
          <cell r="U435">
            <v>9777.5316651028697</v>
          </cell>
          <cell r="V435">
            <v>0.68060049019607816</v>
          </cell>
          <cell r="W435">
            <v>1.4955365943080069E-3</v>
          </cell>
          <cell r="X435">
            <v>9774.8432848737775</v>
          </cell>
          <cell r="Y435">
            <v>0.88780000000000003</v>
          </cell>
          <cell r="Z435">
            <v>1.9508322540939297E-3</v>
          </cell>
          <cell r="AA435">
            <v>9719.1646354755449</v>
          </cell>
          <cell r="AB435">
            <v>0.892625</v>
          </cell>
          <cell r="AC435">
            <v>1.9614346033009619E-3</v>
          </cell>
          <cell r="AD435">
            <v>9715.4355176722183</v>
          </cell>
          <cell r="AE435">
            <v>0.85100000000000009</v>
          </cell>
          <cell r="AF435">
            <v>1.8699687409708655E-3</v>
          </cell>
          <cell r="AG435">
            <v>9728.0089719666703</v>
          </cell>
          <cell r="AH435">
            <v>0.65322931372548998</v>
          </cell>
          <cell r="AI435">
            <v>1.4353917712720526E-3</v>
          </cell>
          <cell r="AJ435">
            <v>9782.9918750857269</v>
          </cell>
          <cell r="AK435">
            <v>0.65677947303921547</v>
          </cell>
          <cell r="AL435">
            <v>1.4431928135072269E-3</v>
          </cell>
          <cell r="AM435">
            <v>9780.3961856537135</v>
          </cell>
          <cell r="AN435">
            <v>0.62615245098039196</v>
          </cell>
          <cell r="AO435">
            <v>1.3758936667633665E-3</v>
          </cell>
          <cell r="AP435">
            <v>9789.2356652440922</v>
          </cell>
          <cell r="AQ435">
            <v>0.82121500000000003</v>
          </cell>
          <cell r="AR435">
            <v>1.804519835036885E-3</v>
          </cell>
          <cell r="AS435">
            <v>9735.1729672914262</v>
          </cell>
          <cell r="AT435">
            <v>0.60423711519607826</v>
          </cell>
          <cell r="AU435">
            <v>1.3277373884266488E-3</v>
          </cell>
          <cell r="AV435">
            <v>9794.2920071881035</v>
          </cell>
        </row>
        <row r="436">
          <cell r="B436">
            <v>44</v>
          </cell>
          <cell r="C436">
            <v>2.3867191785051133E-3</v>
          </cell>
          <cell r="D436">
            <v>0.73921568627450951</v>
          </cell>
          <cell r="E436">
            <v>1.7643002554831909E-3</v>
          </cell>
          <cell r="F436">
            <v>9746.2077885204599</v>
          </cell>
          <cell r="G436">
            <v>0.96499999999999997</v>
          </cell>
          <cell r="H436">
            <v>2.3031840072574345E-3</v>
          </cell>
          <cell r="I436">
            <v>9677.2979659862885</v>
          </cell>
          <cell r="J436">
            <v>0.92</v>
          </cell>
          <cell r="K436">
            <v>2.1957816442247043E-3</v>
          </cell>
          <cell r="L436">
            <v>9691.7996088160544</v>
          </cell>
          <cell r="M436">
            <v>0.92500000000000004</v>
          </cell>
          <cell r="N436">
            <v>2.2077152401172298E-3</v>
          </cell>
          <cell r="O436">
            <v>9687.8393663917468</v>
          </cell>
          <cell r="P436">
            <v>0.71334313725490162</v>
          </cell>
          <cell r="Q436">
            <v>1.7025497465412791E-3</v>
          </cell>
          <cell r="R436">
            <v>9752.7466038364346</v>
          </cell>
          <cell r="S436">
            <v>0.68007843137254875</v>
          </cell>
          <cell r="T436">
            <v>1.6231562350445356E-3</v>
          </cell>
          <cell r="U436">
            <v>9762.9880500816889</v>
          </cell>
          <cell r="V436">
            <v>0.68377450980392129</v>
          </cell>
          <cell r="W436">
            <v>1.6319777363219515E-3</v>
          </cell>
          <cell r="X436">
            <v>9760.2246490376237</v>
          </cell>
          <cell r="Y436">
            <v>0.88780000000000003</v>
          </cell>
          <cell r="Z436">
            <v>2.1189292866768397E-3</v>
          </cell>
          <cell r="AA436">
            <v>9700.2041756218096</v>
          </cell>
          <cell r="AB436">
            <v>0.892625</v>
          </cell>
          <cell r="AC436">
            <v>2.1304452067131266E-3</v>
          </cell>
          <cell r="AD436">
            <v>9696.3793262617164</v>
          </cell>
          <cell r="AE436">
            <v>0.85100000000000009</v>
          </cell>
          <cell r="AF436">
            <v>2.0310980209078517E-3</v>
          </cell>
          <cell r="AG436">
            <v>9709.8178992772082</v>
          </cell>
          <cell r="AH436">
            <v>0.6562756862745095</v>
          </cell>
          <cell r="AI436">
            <v>1.5663457668179768E-3</v>
          </cell>
          <cell r="AJ436">
            <v>9768.9494490498073</v>
          </cell>
          <cell r="AK436">
            <v>0.65984240196078403</v>
          </cell>
          <cell r="AL436">
            <v>1.5748585155506833E-3</v>
          </cell>
          <cell r="AM436">
            <v>9766.2811881653251</v>
          </cell>
          <cell r="AN436">
            <v>0.62907254901960763</v>
          </cell>
          <cell r="AO436">
            <v>1.5014195174161955E-3</v>
          </cell>
          <cell r="AP436">
            <v>9775.7667178898282</v>
          </cell>
          <cell r="AQ436">
            <v>0.82121500000000003</v>
          </cell>
          <cell r="AR436">
            <v>1.9600095901760768E-3</v>
          </cell>
          <cell r="AS436">
            <v>9717.6056545744341</v>
          </cell>
          <cell r="AT436">
            <v>0.60705500980392135</v>
          </cell>
          <cell r="AU436">
            <v>1.4488698343066288E-3</v>
          </cell>
          <cell r="AV436">
            <v>9781.2877594969923</v>
          </cell>
        </row>
        <row r="437">
          <cell r="B437">
            <v>45</v>
          </cell>
          <cell r="C437">
            <v>2.5931540136514253E-3</v>
          </cell>
          <cell r="D437">
            <v>0.7426470588235291</v>
          </cell>
          <cell r="E437">
            <v>1.9257982013146607E-3</v>
          </cell>
          <cell r="F437">
            <v>9729.012551629181</v>
          </cell>
          <cell r="G437">
            <v>0.96499999999999997</v>
          </cell>
          <cell r="H437">
            <v>2.5023936231736254E-3</v>
          </cell>
          <cell r="I437">
            <v>9655.0093680775644</v>
          </cell>
          <cell r="J437">
            <v>0.92</v>
          </cell>
          <cell r="K437">
            <v>2.3857016925593116E-3</v>
          </cell>
          <cell r="L437">
            <v>9670.5185331355115</v>
          </cell>
          <cell r="M437">
            <v>0.92500000000000004</v>
          </cell>
          <cell r="N437">
            <v>2.3986674626275684E-3</v>
          </cell>
          <cell r="O437">
            <v>9666.4513757787572</v>
          </cell>
          <cell r="P437">
            <v>0.71665441176470557</v>
          </cell>
          <cell r="Q437">
            <v>1.8583952642686474E-3</v>
          </cell>
          <cell r="R437">
            <v>9736.1420675779918</v>
          </cell>
          <cell r="S437">
            <v>0.68323529411764683</v>
          </cell>
          <cell r="T437">
            <v>1.771734345209488E-3</v>
          </cell>
          <cell r="U437">
            <v>9747.1411951555347</v>
          </cell>
          <cell r="V437">
            <v>0.68694852941176443</v>
          </cell>
          <cell r="W437">
            <v>1.7813633362160611E-3</v>
          </cell>
          <cell r="X437">
            <v>9744.2961797088938</v>
          </cell>
          <cell r="Y437">
            <v>0.88780000000000003</v>
          </cell>
          <cell r="Z437">
            <v>2.3022021333197356E-3</v>
          </cell>
          <cell r="AA437">
            <v>9679.6501289073403</v>
          </cell>
          <cell r="AB437">
            <v>0.892625</v>
          </cell>
          <cell r="AC437">
            <v>2.3147141014356037E-3</v>
          </cell>
          <cell r="AD437">
            <v>9675.72172140361</v>
          </cell>
          <cell r="AE437">
            <v>0.85100000000000009</v>
          </cell>
          <cell r="AF437">
            <v>2.206774065617363E-3</v>
          </cell>
          <cell r="AG437">
            <v>9690.0963073586099</v>
          </cell>
          <cell r="AH437">
            <v>0.65932205882352912</v>
          </cell>
          <cell r="AI437">
            <v>1.7097236431271557E-3</v>
          </cell>
          <cell r="AJ437">
            <v>9753.6478964340295</v>
          </cell>
          <cell r="AK437">
            <v>0.66290533088235271</v>
          </cell>
          <cell r="AL437">
            <v>1.7190156194484992E-3</v>
          </cell>
          <cell r="AM437">
            <v>9750.9006770708802</v>
          </cell>
          <cell r="AN437">
            <v>0.6319926470588233</v>
          </cell>
          <cell r="AO437">
            <v>1.6388542693187764E-3</v>
          </cell>
          <cell r="AP437">
            <v>9761.0891909418806</v>
          </cell>
          <cell r="AQ437">
            <v>0.82121500000000003</v>
          </cell>
          <cell r="AR437">
            <v>2.1295369733207552E-3</v>
          </cell>
          <cell r="AS437">
            <v>9698.5590542979189</v>
          </cell>
          <cell r="AT437">
            <v>0.60987290441176445</v>
          </cell>
          <cell r="AU437">
            <v>1.5814943698926191E-3</v>
          </cell>
          <cell r="AV437">
            <v>9767.1159467215857</v>
          </cell>
        </row>
        <row r="438">
          <cell r="B438">
            <v>46</v>
          </cell>
          <cell r="C438">
            <v>2.8130470128441775E-3</v>
          </cell>
          <cell r="D438">
            <v>0.7460784313725487</v>
          </cell>
          <cell r="E438">
            <v>2.0987537027200177E-3</v>
          </cell>
          <cell r="F438">
            <v>9710.2764367566851</v>
          </cell>
          <cell r="G438">
            <v>0.96499999999999997</v>
          </cell>
          <cell r="H438">
            <v>2.714590367394631E-3</v>
          </cell>
          <cell r="I438">
            <v>9630.8487342032058</v>
          </cell>
          <cell r="J438">
            <v>0.92</v>
          </cell>
          <cell r="K438">
            <v>2.5880032518166432E-3</v>
          </cell>
          <cell r="L438">
            <v>9647.4475607030836</v>
          </cell>
          <cell r="M438">
            <v>0.92500000000000004</v>
          </cell>
          <cell r="N438">
            <v>2.6020684868808641E-3</v>
          </cell>
          <cell r="O438">
            <v>9643.2647733846061</v>
          </cell>
          <cell r="P438">
            <v>0.71996568627450952</v>
          </cell>
          <cell r="Q438">
            <v>2.0252973231248174E-3</v>
          </cell>
          <cell r="R438">
            <v>9718.0484672673574</v>
          </cell>
          <cell r="S438">
            <v>0.6863921568627448</v>
          </cell>
          <cell r="T438">
            <v>1.9308534065024163E-3</v>
          </cell>
          <cell r="U438">
            <v>9729.8718503324708</v>
          </cell>
          <cell r="V438">
            <v>0.69012254901960757</v>
          </cell>
          <cell r="W438">
            <v>1.9413471750160166E-3</v>
          </cell>
          <cell r="X438">
            <v>9726.9380477571303</v>
          </cell>
          <cell r="Y438">
            <v>0.88780000000000003</v>
          </cell>
          <cell r="Z438">
            <v>2.4974231380030607E-3</v>
          </cell>
          <cell r="AA438">
            <v>9657.3656177307803</v>
          </cell>
          <cell r="AB438">
            <v>0.892625</v>
          </cell>
          <cell r="AC438">
            <v>2.510996089840034E-3</v>
          </cell>
          <cell r="AD438">
            <v>9653.3251918935111</v>
          </cell>
          <cell r="AE438">
            <v>0.85100000000000009</v>
          </cell>
          <cell r="AF438">
            <v>2.3939030079303952E-3</v>
          </cell>
          <cell r="AG438">
            <v>9668.7124541341964</v>
          </cell>
          <cell r="AH438">
            <v>0.66236843137254875</v>
          </cell>
          <cell r="AI438">
            <v>1.8632735372748318E-3</v>
          </cell>
          <cell r="AJ438">
            <v>9736.9718540187587</v>
          </cell>
          <cell r="AK438">
            <v>0.66596825980392138</v>
          </cell>
          <cell r="AL438">
            <v>1.8734000238904561E-3</v>
          </cell>
          <cell r="AM438">
            <v>9734.1387265033045</v>
          </cell>
          <cell r="AN438">
            <v>0.63491274509803897</v>
          </cell>
          <cell r="AO438">
            <v>1.7860394010147352E-3</v>
          </cell>
          <cell r="AP438">
            <v>9745.0921882481034</v>
          </cell>
          <cell r="AQ438">
            <v>0.82121500000000003</v>
          </cell>
          <cell r="AR438">
            <v>2.3101164026528313E-3</v>
          </cell>
          <cell r="AS438">
            <v>9677.9056142038571</v>
          </cell>
          <cell r="AT438">
            <v>0.61269079901960766</v>
          </cell>
          <cell r="AU438">
            <v>1.7235280219792197E-3</v>
          </cell>
          <cell r="AV438">
            <v>9751.6693078417575</v>
          </cell>
        </row>
        <row r="439">
          <cell r="B439">
            <v>47</v>
          </cell>
          <cell r="C439">
            <v>3.0705707738860871E-3</v>
          </cell>
          <cell r="D439">
            <v>0.7495098039215683</v>
          </cell>
          <cell r="E439">
            <v>2.3014228986626595E-3</v>
          </cell>
          <cell r="F439">
            <v>9689.8969581306064</v>
          </cell>
          <cell r="G439">
            <v>0.96499999999999997</v>
          </cell>
          <cell r="H439">
            <v>2.963100796800074E-3</v>
          </cell>
          <cell r="I439">
            <v>9604.7049249995034</v>
          </cell>
          <cell r="J439">
            <v>0.92</v>
          </cell>
          <cell r="K439">
            <v>2.8249251119752002E-3</v>
          </cell>
          <cell r="L439">
            <v>9622.4799350442536</v>
          </cell>
          <cell r="M439">
            <v>0.92500000000000004</v>
          </cell>
          <cell r="N439">
            <v>2.8402779658446308E-3</v>
          </cell>
          <cell r="O439">
            <v>9618.1723380071344</v>
          </cell>
          <cell r="P439">
            <v>0.72327696078431336</v>
          </cell>
          <cell r="Q439">
            <v>2.2208730972094661E-3</v>
          </cell>
          <cell r="R439">
            <v>9698.3665297206026</v>
          </cell>
          <cell r="S439">
            <v>0.68954901960784287</v>
          </cell>
          <cell r="T439">
            <v>2.1173090667696466E-3</v>
          </cell>
          <cell r="U439">
            <v>9711.0848941254244</v>
          </cell>
          <cell r="V439">
            <v>0.6932965686274507</v>
          </cell>
          <cell r="W439">
            <v>2.1288161812629599E-3</v>
          </cell>
          <cell r="X439">
            <v>9708.0546840565603</v>
          </cell>
          <cell r="Y439">
            <v>0.88780000000000003</v>
          </cell>
          <cell r="Z439">
            <v>2.7260527330560682E-3</v>
          </cell>
          <cell r="AA439">
            <v>9633.247089384904</v>
          </cell>
          <cell r="AB439">
            <v>0.892625</v>
          </cell>
          <cell r="AC439">
            <v>2.7408682370400686E-3</v>
          </cell>
          <cell r="AD439">
            <v>9629.085730082712</v>
          </cell>
          <cell r="AE439">
            <v>0.85100000000000009</v>
          </cell>
          <cell r="AF439">
            <v>2.6130557285770602E-3</v>
          </cell>
          <cell r="AG439">
            <v>9645.5664943074298</v>
          </cell>
          <cell r="AH439">
            <v>0.66541480392156838</v>
          </cell>
          <cell r="AI439">
            <v>2.0432032494327092E-3</v>
          </cell>
          <cell r="AJ439">
            <v>9718.8292120299757</v>
          </cell>
          <cell r="AK439">
            <v>0.66903118872548994</v>
          </cell>
          <cell r="AL439">
            <v>2.0543076149187565E-3</v>
          </cell>
          <cell r="AM439">
            <v>9715.9027907805194</v>
          </cell>
          <cell r="AN439">
            <v>0.63783284313725463</v>
          </cell>
          <cell r="AO439">
            <v>1.9585108867619231E-3</v>
          </cell>
          <cell r="AP439">
            <v>9727.6870696333717</v>
          </cell>
          <cell r="AQ439">
            <v>0.82121500000000003</v>
          </cell>
          <cell r="AR439">
            <v>2.5215987780768633E-3</v>
          </cell>
          <cell r="AS439">
            <v>9655.5485257011587</v>
          </cell>
          <cell r="AT439">
            <v>0.61550869362745075</v>
          </cell>
          <cell r="AU439">
            <v>1.8899630057252559E-3</v>
          </cell>
          <cell r="AV439">
            <v>9734.8620325286174</v>
          </cell>
        </row>
        <row r="440">
          <cell r="B440">
            <v>48</v>
          </cell>
          <cell r="C440">
            <v>3.3665584945923926E-3</v>
          </cell>
          <cell r="D440">
            <v>0.75294117647058789</v>
          </cell>
          <cell r="E440">
            <v>2.5348205135754475E-3</v>
          </cell>
          <cell r="F440">
            <v>9667.596407385483</v>
          </cell>
          <cell r="G440">
            <v>0.96499999999999997</v>
          </cell>
          <cell r="H440">
            <v>3.2487289472816587E-3</v>
          </cell>
          <cell r="I440">
            <v>9576.245216183208</v>
          </cell>
          <cell r="J440">
            <v>0.92</v>
          </cell>
          <cell r="K440">
            <v>3.0972338150250015E-3</v>
          </cell>
          <cell r="L440">
            <v>9595.2971498362695</v>
          </cell>
          <cell r="M440">
            <v>0.92500000000000004</v>
          </cell>
          <cell r="N440">
            <v>3.1140666074979634E-3</v>
          </cell>
          <cell r="O440">
            <v>9590.8540550437956</v>
          </cell>
          <cell r="P440">
            <v>0.72658823529411731</v>
          </cell>
          <cell r="Q440">
            <v>2.4461017956003066E-3</v>
          </cell>
          <cell r="R440">
            <v>9676.8276884078696</v>
          </cell>
          <cell r="S440">
            <v>0.69270588235294084</v>
          </cell>
          <cell r="T440">
            <v>2.3320348724894116E-3</v>
          </cell>
          <cell r="U440">
            <v>9690.5235260309237</v>
          </cell>
          <cell r="V440">
            <v>0.69647058823529384</v>
          </cell>
          <cell r="W440">
            <v>2.3447089750572889E-3</v>
          </cell>
          <cell r="X440">
            <v>9687.3880201565553</v>
          </cell>
          <cell r="Y440">
            <v>0.88780000000000003</v>
          </cell>
          <cell r="Z440">
            <v>2.9888306314991265E-3</v>
          </cell>
          <cell r="AA440">
            <v>9606.9863498286813</v>
          </cell>
          <cell r="AB440">
            <v>0.892625</v>
          </cell>
          <cell r="AC440">
            <v>3.0050742762355344E-3</v>
          </cell>
          <cell r="AD440">
            <v>9602.6936748533917</v>
          </cell>
          <cell r="AE440">
            <v>0.85100000000000009</v>
          </cell>
          <cell r="AF440">
            <v>2.8649412788981266E-3</v>
          </cell>
          <cell r="AG440">
            <v>9620.3620915241081</v>
          </cell>
          <cell r="AH440">
            <v>0.668461176470588</v>
          </cell>
          <cell r="AI440">
            <v>2.2504136519522822E-3</v>
          </cell>
          <cell r="AJ440">
            <v>9698.9716686032734</v>
          </cell>
          <cell r="AK440">
            <v>0.67209411764705851</v>
          </cell>
          <cell r="AL440">
            <v>2.2626441609302837E-3</v>
          </cell>
          <cell r="AM440">
            <v>9695.9433376916077</v>
          </cell>
          <cell r="AN440">
            <v>0.6407529411764703</v>
          </cell>
          <cell r="AO440">
            <v>2.1571322570527059E-3</v>
          </cell>
          <cell r="AP440">
            <v>9708.6352886044824</v>
          </cell>
          <cell r="AQ440">
            <v>0.82121500000000003</v>
          </cell>
          <cell r="AR440">
            <v>2.7646683341366919E-3</v>
          </cell>
          <cell r="AS440">
            <v>9631.2011063370883</v>
          </cell>
          <cell r="AT440">
            <v>0.61832658823529396</v>
          </cell>
          <cell r="AU440">
            <v>2.0816326280558616E-3</v>
          </cell>
          <cell r="AV440">
            <v>9716.4635034212988</v>
          </cell>
        </row>
        <row r="441">
          <cell r="B441">
            <v>49</v>
          </cell>
          <cell r="C441">
            <v>3.6802364982517154E-3</v>
          </cell>
          <cell r="D441">
            <v>0.75637254901960749</v>
          </cell>
          <cell r="E441">
            <v>2.7836298611776441E-3</v>
          </cell>
          <cell r="F441">
            <v>9643.0907856950744</v>
          </cell>
          <cell r="G441">
            <v>0.96499999999999997</v>
          </cell>
          <cell r="H441">
            <v>3.5514282208129054E-3</v>
          </cell>
          <cell r="I441">
            <v>9545.1345911431254</v>
          </cell>
          <cell r="J441">
            <v>0.92</v>
          </cell>
          <cell r="K441">
            <v>3.3858175783915783E-3</v>
          </cell>
          <cell r="L441">
            <v>9565.5782710385829</v>
          </cell>
          <cell r="M441">
            <v>0.92500000000000004</v>
          </cell>
          <cell r="N441">
            <v>3.4042187608828369E-3</v>
          </cell>
          <cell r="O441">
            <v>9560.9874966935986</v>
          </cell>
          <cell r="P441">
            <v>0.72989950980392115</v>
          </cell>
          <cell r="Q441">
            <v>2.6862028160364263E-3</v>
          </cell>
          <cell r="R441">
            <v>9653.1571828235392</v>
          </cell>
          <cell r="S441">
            <v>0.69586274509803892</v>
          </cell>
          <cell r="T441">
            <v>2.5609394722834328E-3</v>
          </cell>
          <cell r="U441">
            <v>9667.9248872355402</v>
          </cell>
          <cell r="V441">
            <v>0.69964460784313698</v>
          </cell>
          <cell r="W441">
            <v>2.5748576215893211E-3</v>
          </cell>
          <cell r="X441">
            <v>9664.6739145208321</v>
          </cell>
          <cell r="Y441">
            <v>0.88780000000000003</v>
          </cell>
          <cell r="Z441">
            <v>3.2673139631478731E-3</v>
          </cell>
          <cell r="AA441">
            <v>9578.2726947499195</v>
          </cell>
          <cell r="AB441">
            <v>0.892625</v>
          </cell>
          <cell r="AC441">
            <v>3.2850711042519375E-3</v>
          </cell>
          <cell r="AD441">
            <v>9573.8368671085209</v>
          </cell>
          <cell r="AE441">
            <v>0.85100000000000009</v>
          </cell>
          <cell r="AF441">
            <v>3.1318812600122101E-3</v>
          </cell>
          <cell r="AG441">
            <v>9592.8003190501531</v>
          </cell>
          <cell r="AH441">
            <v>0.67150754901960752</v>
          </cell>
          <cell r="AI441">
            <v>2.4713065907535125E-3</v>
          </cell>
          <cell r="AJ441">
            <v>9677.1449703503495</v>
          </cell>
          <cell r="AK441">
            <v>0.67515704656862707</v>
          </cell>
          <cell r="AL441">
            <v>2.4847376048336943E-3</v>
          </cell>
          <cell r="AM441">
            <v>9674.0048681138687</v>
          </cell>
          <cell r="AN441">
            <v>0.64367303921568608</v>
          </cell>
          <cell r="AO441">
            <v>2.3688690118621757E-3</v>
          </cell>
          <cell r="AP441">
            <v>9687.6924782514725</v>
          </cell>
          <cell r="AQ441">
            <v>0.82121500000000003</v>
          </cell>
          <cell r="AR441">
            <v>3.0222654159117826E-3</v>
          </cell>
          <cell r="AS441">
            <v>9604.5740296186959</v>
          </cell>
          <cell r="AT441">
            <v>0.62114448284313695</v>
          </cell>
          <cell r="AU441">
            <v>2.2859585964469993E-3</v>
          </cell>
          <cell r="AV441">
            <v>9696.2373959632641</v>
          </cell>
        </row>
        <row r="442">
          <cell r="B442">
            <v>50</v>
          </cell>
          <cell r="C442">
            <v>4.0239586032450652E-3</v>
          </cell>
          <cell r="D442">
            <v>0.75980392156862708</v>
          </cell>
          <cell r="E442">
            <v>3.0574195269754156E-3</v>
          </cell>
          <cell r="F442">
            <v>9616.2479902299674</v>
          </cell>
          <cell r="G442">
            <v>0.96499999999999997</v>
          </cell>
          <cell r="H442">
            <v>3.8831200521314878E-3</v>
          </cell>
          <cell r="I442">
            <v>9511.2357307846833</v>
          </cell>
          <cell r="J442">
            <v>0.93</v>
          </cell>
          <cell r="K442">
            <v>3.7422815010179108E-3</v>
          </cell>
          <cell r="L442">
            <v>9533.1909679810196</v>
          </cell>
          <cell r="M442">
            <v>0.92500000000000004</v>
          </cell>
          <cell r="N442">
            <v>3.7221617080016854E-3</v>
          </cell>
          <cell r="O442">
            <v>9528.4398036847888</v>
          </cell>
          <cell r="P442">
            <v>0.73321078431372511</v>
          </cell>
          <cell r="Q442">
            <v>2.9504098435312763E-3</v>
          </cell>
          <cell r="R442">
            <v>9627.2268448153973</v>
          </cell>
          <cell r="S442">
            <v>0.70661764705882324</v>
          </cell>
          <cell r="T442">
            <v>2.843400160087137E-3</v>
          </cell>
          <cell r="U442">
            <v>9643.1659167767466</v>
          </cell>
          <cell r="V442">
            <v>0.70281862745098012</v>
          </cell>
          <cell r="W442">
            <v>2.8281130624522597E-3</v>
          </cell>
          <cell r="X442">
            <v>9639.7887552318534</v>
          </cell>
          <cell r="Y442">
            <v>0.89744999999999997</v>
          </cell>
          <cell r="Z442">
            <v>3.6113016484822839E-3</v>
          </cell>
          <cell r="AA442">
            <v>9546.9774706315256</v>
          </cell>
          <cell r="AB442">
            <v>0.892625</v>
          </cell>
          <cell r="AC442">
            <v>3.5918860482216262E-3</v>
          </cell>
          <cell r="AD442">
            <v>9542.3861322595603</v>
          </cell>
          <cell r="AE442">
            <v>0.86025000000000007</v>
          </cell>
          <cell r="AF442">
            <v>3.4616103884415675E-3</v>
          </cell>
          <cell r="AG442">
            <v>9562.7568074998817</v>
          </cell>
          <cell r="AH442">
            <v>0.68188602941176435</v>
          </cell>
          <cell r="AI442">
            <v>2.7438811544840866E-3</v>
          </cell>
          <cell r="AJ442">
            <v>9653.2297782054447</v>
          </cell>
          <cell r="AK442">
            <v>0.67821997549019575</v>
          </cell>
          <cell r="AL442">
            <v>2.7291291052664304E-3</v>
          </cell>
          <cell r="AM442">
            <v>9649.9675044287214</v>
          </cell>
          <cell r="AN442">
            <v>0.65362132352941149</v>
          </cell>
          <cell r="AO442">
            <v>2.6301451480806016E-3</v>
          </cell>
          <cell r="AP442">
            <v>9664.7436037432926</v>
          </cell>
          <cell r="AQ442">
            <v>0.83014125000000005</v>
          </cell>
          <cell r="AR442">
            <v>3.3404540248461127E-3</v>
          </cell>
          <cell r="AS442">
            <v>9575.5464576944141</v>
          </cell>
          <cell r="AT442">
            <v>0.63074457720588206</v>
          </cell>
          <cell r="AU442">
            <v>2.5380900678977805E-3</v>
          </cell>
          <cell r="AV442">
            <v>9674.0721987347715</v>
          </cell>
        </row>
        <row r="443">
          <cell r="B443">
            <v>51</v>
          </cell>
          <cell r="C443">
            <v>4.3923977529255016E-3</v>
          </cell>
          <cell r="D443">
            <v>0.76323529411764668</v>
          </cell>
          <cell r="E443">
            <v>3.3524329908357856E-3</v>
          </cell>
          <cell r="F443">
            <v>9586.8470858483997</v>
          </cell>
          <cell r="G443">
            <v>0.96499999999999997</v>
          </cell>
          <cell r="H443">
            <v>4.2386638315731091E-3</v>
          </cell>
          <cell r="I443">
            <v>9474.3024605979226</v>
          </cell>
          <cell r="J443">
            <v>0.93</v>
          </cell>
          <cell r="K443">
            <v>4.0849299102207167E-3</v>
          </cell>
          <cell r="L443">
            <v>9497.515083775872</v>
          </cell>
          <cell r="M443">
            <v>0.92500000000000004</v>
          </cell>
          <cell r="N443">
            <v>4.0629679214560892E-3</v>
          </cell>
          <cell r="O443">
            <v>9492.9734099105153</v>
          </cell>
          <cell r="P443">
            <v>0.73652205882352906</v>
          </cell>
          <cell r="Q443">
            <v>3.235097836156533E-3</v>
          </cell>
          <cell r="R443">
            <v>9598.8225799665452</v>
          </cell>
          <cell r="S443">
            <v>0.70980882352941144</v>
          </cell>
          <cell r="T443">
            <v>3.1177626814772809E-3</v>
          </cell>
          <cell r="U443">
            <v>9615.7465372652368</v>
          </cell>
          <cell r="V443">
            <v>0.70599264705882325</v>
          </cell>
          <cell r="W443">
            <v>3.1010005165231021E-3</v>
          </cell>
          <cell r="X443">
            <v>9612.5263427339014</v>
          </cell>
          <cell r="Y443">
            <v>0.89744999999999997</v>
          </cell>
          <cell r="Z443">
            <v>3.941957363362991E-3</v>
          </cell>
          <cell r="AA443">
            <v>9512.5004551538095</v>
          </cell>
          <cell r="AB443">
            <v>0.892625</v>
          </cell>
          <cell r="AC443">
            <v>3.9207640442051259E-3</v>
          </cell>
          <cell r="AD443">
            <v>9508.1109686443542</v>
          </cell>
          <cell r="AE443">
            <v>0.86025000000000007</v>
          </cell>
          <cell r="AF443">
            <v>3.778560166954163E-3</v>
          </cell>
          <cell r="AG443">
            <v>9529.6542691928989</v>
          </cell>
          <cell r="AH443">
            <v>0.68496551470588207</v>
          </cell>
          <cell r="AI443">
            <v>3.0086409876255759E-3</v>
          </cell>
          <cell r="AJ443">
            <v>9626.7424629371217</v>
          </cell>
          <cell r="AK443">
            <v>0.68128290441176442</v>
          </cell>
          <cell r="AL443">
            <v>2.9924654984447934E-3</v>
          </cell>
          <cell r="AM443">
            <v>9623.6314972475102</v>
          </cell>
          <cell r="AN443">
            <v>0.65657316176470559</v>
          </cell>
          <cell r="AO443">
            <v>2.8839304803664847E-3</v>
          </cell>
          <cell r="AP443">
            <v>9639.3239252464646</v>
          </cell>
          <cell r="AQ443">
            <v>0.83014125000000005</v>
          </cell>
          <cell r="AR443">
            <v>3.6463105611107675E-3</v>
          </cell>
          <cell r="AS443">
            <v>9543.5597849897076</v>
          </cell>
          <cell r="AT443">
            <v>0.63359310110294098</v>
          </cell>
          <cell r="AU443">
            <v>2.7829929135536583E-3</v>
          </cell>
          <cell r="AV443">
            <v>9649.5185321710378</v>
          </cell>
        </row>
        <row r="444">
          <cell r="B444">
            <v>52</v>
          </cell>
          <cell r="C444">
            <v>4.8165525911779694E-3</v>
          </cell>
          <cell r="D444">
            <v>0.76666666666666627</v>
          </cell>
          <cell r="E444">
            <v>3.6926903199031081E-3</v>
          </cell>
          <cell r="F444">
            <v>9554.7078233997036</v>
          </cell>
          <cell r="G444">
            <v>0.96499999999999997</v>
          </cell>
          <cell r="H444">
            <v>4.6479732504867404E-3</v>
          </cell>
          <cell r="I444">
            <v>9434.1440774288021</v>
          </cell>
          <cell r="J444">
            <v>0.93</v>
          </cell>
          <cell r="K444">
            <v>4.4793939097955114E-3</v>
          </cell>
          <cell r="L444">
            <v>9458.7184003373841</v>
          </cell>
          <cell r="M444">
            <v>0.92500000000000004</v>
          </cell>
          <cell r="N444">
            <v>4.4553111468396221E-3</v>
          </cell>
          <cell r="O444">
            <v>9454.403763466813</v>
          </cell>
          <cell r="P444">
            <v>0.7398333333333329</v>
          </cell>
          <cell r="Q444">
            <v>3.563446158706499E-3</v>
          </cell>
          <cell r="R444">
            <v>9567.7694498084456</v>
          </cell>
          <cell r="S444">
            <v>0.71299999999999963</v>
          </cell>
          <cell r="T444">
            <v>3.4342019975098902E-3</v>
          </cell>
          <cell r="U444">
            <v>9585.7669215568076</v>
          </cell>
          <cell r="V444">
            <v>0.70916666666666639</v>
          </cell>
          <cell r="W444">
            <v>3.4157385459103753E-3</v>
          </cell>
          <cell r="X444">
            <v>9582.7178935799911</v>
          </cell>
          <cell r="Y444">
            <v>0.89744999999999997</v>
          </cell>
          <cell r="Z444">
            <v>4.3226151229526681E-3</v>
          </cell>
          <cell r="AA444">
            <v>9475.0025839406226</v>
          </cell>
          <cell r="AB444">
            <v>0.892625</v>
          </cell>
          <cell r="AC444">
            <v>4.2993752567002351E-3</v>
          </cell>
          <cell r="AD444">
            <v>9470.8319090301811</v>
          </cell>
          <cell r="AE444">
            <v>0.86025000000000007</v>
          </cell>
          <cell r="AF444">
            <v>4.1434393665608481E-3</v>
          </cell>
          <cell r="AG444">
            <v>9493.6458971664815</v>
          </cell>
          <cell r="AH444">
            <v>0.68804499999999968</v>
          </cell>
          <cell r="AI444">
            <v>3.3140049275970445E-3</v>
          </cell>
          <cell r="AJ444">
            <v>9597.7790509858132</v>
          </cell>
          <cell r="AK444">
            <v>0.68434583333333299</v>
          </cell>
          <cell r="AL444">
            <v>3.2961876968035119E-3</v>
          </cell>
          <cell r="AM444">
            <v>9594.8331120222501</v>
          </cell>
          <cell r="AN444">
            <v>0.65952499999999969</v>
          </cell>
          <cell r="AO444">
            <v>3.1766368476966486E-3</v>
          </cell>
          <cell r="AP444">
            <v>9611.5247851683198</v>
          </cell>
          <cell r="AQ444">
            <v>0.83014125000000005</v>
          </cell>
          <cell r="AR444">
            <v>3.9984189887312185E-3</v>
          </cell>
          <cell r="AS444">
            <v>9508.7610021551081</v>
          </cell>
          <cell r="AT444">
            <v>0.63644162499999979</v>
          </cell>
          <cell r="AU444">
            <v>3.0654545580272663E-3</v>
          </cell>
          <cell r="AV444">
            <v>9622.6639904768017</v>
          </cell>
        </row>
        <row r="445">
          <cell r="B445">
            <v>53</v>
          </cell>
          <cell r="C445">
            <v>5.3007254345037698E-3</v>
          </cell>
          <cell r="D445">
            <v>0.77009803921568587</v>
          </cell>
          <cell r="E445">
            <v>4.082078263532068E-3</v>
          </cell>
          <cell r="F445">
            <v>9519.4252463107332</v>
          </cell>
          <cell r="G445">
            <v>0.96499999999999997</v>
          </cell>
          <cell r="H445">
            <v>5.1152000442961374E-3</v>
          </cell>
          <cell r="I445">
            <v>9390.2944281156761</v>
          </cell>
          <cell r="J445">
            <v>0.93</v>
          </cell>
          <cell r="K445">
            <v>4.9296746540885058E-3</v>
          </cell>
          <cell r="L445">
            <v>9416.349074740443</v>
          </cell>
          <cell r="M445">
            <v>0.92500000000000004</v>
          </cell>
          <cell r="N445">
            <v>4.9031710269159872E-3</v>
          </cell>
          <cell r="O445">
            <v>9412.2814529927164</v>
          </cell>
          <cell r="P445">
            <v>0.74314460784313685</v>
          </cell>
          <cell r="Q445">
            <v>3.9392055243084451E-3</v>
          </cell>
          <cell r="R445">
            <v>9533.6752185151363</v>
          </cell>
          <cell r="S445">
            <v>0.71619117647058794</v>
          </cell>
          <cell r="T445">
            <v>3.7963327850848235E-3</v>
          </cell>
          <cell r="U445">
            <v>9552.847461647134</v>
          </cell>
          <cell r="V445">
            <v>0.71234068627450942</v>
          </cell>
          <cell r="W445">
            <v>3.7759223937671627E-3</v>
          </cell>
          <cell r="X445">
            <v>9549.9858346963047</v>
          </cell>
          <cell r="Y445">
            <v>0.89744999999999997</v>
          </cell>
          <cell r="Z445">
            <v>4.7571360411954077E-3</v>
          </cell>
          <cell r="AA445">
            <v>9434.0457944812661</v>
          </cell>
          <cell r="AB445">
            <v>0.892625</v>
          </cell>
          <cell r="AC445">
            <v>4.7315600409739275E-3</v>
          </cell>
          <cell r="AD445">
            <v>9430.1132486601291</v>
          </cell>
          <cell r="AE445">
            <v>0.86025000000000007</v>
          </cell>
          <cell r="AF445">
            <v>4.5599490550318686E-3</v>
          </cell>
          <cell r="AG445">
            <v>9454.3095510239727</v>
          </cell>
          <cell r="AH445">
            <v>0.6911244852941173</v>
          </cell>
          <cell r="AI445">
            <v>3.6634611376068541E-3</v>
          </cell>
          <cell r="AJ445">
            <v>9565.9719639168579</v>
          </cell>
          <cell r="AK445">
            <v>0.68740876225490166</v>
          </cell>
          <cell r="AL445">
            <v>3.6437651099853123E-3</v>
          </cell>
          <cell r="AM445">
            <v>9563.2067411655189</v>
          </cell>
          <cell r="AN445">
            <v>0.66247683823529391</v>
          </cell>
          <cell r="AO445">
            <v>3.5116078262034619E-3</v>
          </cell>
          <cell r="AP445">
            <v>9580.9924613732037</v>
          </cell>
          <cell r="AQ445">
            <v>0.83014125000000005</v>
          </cell>
          <cell r="AR445">
            <v>4.4003508381057531E-3</v>
          </cell>
          <cell r="AS445">
            <v>9470.7409916047836</v>
          </cell>
          <cell r="AT445">
            <v>0.63929014889705849</v>
          </cell>
          <cell r="AU445">
            <v>3.38870155228634E-3</v>
          </cell>
          <cell r="AV445">
            <v>9593.1661512868286</v>
          </cell>
        </row>
        <row r="446">
          <cell r="B446">
            <v>54</v>
          </cell>
          <cell r="C446">
            <v>5.8346645393272233E-3</v>
          </cell>
          <cell r="D446">
            <v>0.77352941176470547</v>
          </cell>
          <cell r="E446">
            <v>4.5132846289501734E-3</v>
          </cell>
          <cell r="F446">
            <v>9480.5662074314496</v>
          </cell>
          <cell r="G446">
            <v>0.96499999999999997</v>
          </cell>
          <cell r="H446">
            <v>5.6304512804507701E-3</v>
          </cell>
          <cell r="I446">
            <v>9342.2611936410249</v>
          </cell>
          <cell r="J446">
            <v>0.93</v>
          </cell>
          <cell r="K446">
            <v>5.4262380215743177E-3</v>
          </cell>
          <cell r="L446">
            <v>9369.9295373726454</v>
          </cell>
          <cell r="M446">
            <v>0.92500000000000004</v>
          </cell>
          <cell r="N446">
            <v>5.3970646988776814E-3</v>
          </cell>
          <cell r="O446">
            <v>9366.1314272752243</v>
          </cell>
          <cell r="P446">
            <v>0.7464558823529408</v>
          </cell>
          <cell r="Q446">
            <v>4.355319666936917E-3</v>
          </cell>
          <cell r="R446">
            <v>9496.1201124273994</v>
          </cell>
          <cell r="S446">
            <v>0.71938235294117614</v>
          </cell>
          <cell r="T446">
            <v>4.1973547049236615E-3</v>
          </cell>
          <cell r="U446">
            <v>9516.5816736375691</v>
          </cell>
          <cell r="V446">
            <v>0.71551470588235255</v>
          </cell>
          <cell r="W446">
            <v>4.1747882817789106E-3</v>
          </cell>
          <cell r="X446">
            <v>9513.9258293229159</v>
          </cell>
          <cell r="Y446">
            <v>0.89744999999999997</v>
          </cell>
          <cell r="Z446">
            <v>5.2363196908192166E-3</v>
          </cell>
          <cell r="AA446">
            <v>9389.1667552180515</v>
          </cell>
          <cell r="AB446">
            <v>0.892625</v>
          </cell>
          <cell r="AC446">
            <v>5.208167434416963E-3</v>
          </cell>
          <cell r="AD446">
            <v>9385.4941016309094</v>
          </cell>
          <cell r="AE446">
            <v>0.86025000000000007</v>
          </cell>
          <cell r="AF446">
            <v>5.0192701699562445E-3</v>
          </cell>
          <cell r="AG446">
            <v>9411.1983811208029</v>
          </cell>
          <cell r="AH446">
            <v>0.69420397058823502</v>
          </cell>
          <cell r="AI446">
            <v>4.0504472902513338E-3</v>
          </cell>
          <cell r="AJ446">
            <v>9530.9273973836116</v>
          </cell>
          <cell r="AK446">
            <v>0.69047169117647023</v>
          </cell>
          <cell r="AL446">
            <v>4.0286706919166488E-3</v>
          </cell>
          <cell r="AM446">
            <v>9528.3606621024828</v>
          </cell>
          <cell r="AN446">
            <v>0.66542867647058801</v>
          </cell>
          <cell r="AO446">
            <v>3.8825531020543875E-3</v>
          </cell>
          <cell r="AP446">
            <v>9547.347773263049</v>
          </cell>
          <cell r="AQ446">
            <v>0.83014125000000005</v>
          </cell>
          <cell r="AR446">
            <v>4.8435957140077757E-3</v>
          </cell>
          <cell r="AS446">
            <v>9429.0664085448934</v>
          </cell>
          <cell r="AT446">
            <v>0.6421386727941174</v>
          </cell>
          <cell r="AU446">
            <v>3.7466637434824838E-3</v>
          </cell>
          <cell r="AV446">
            <v>9560.6577742586214</v>
          </cell>
        </row>
        <row r="447">
          <cell r="B447">
            <v>55</v>
          </cell>
          <cell r="C447">
            <v>6.4427364315690645E-3</v>
          </cell>
          <cell r="D447">
            <v>0.77696078431372506</v>
          </cell>
          <cell r="E447">
            <v>5.0057535509985106E-3</v>
          </cell>
          <cell r="F447">
            <v>9437.7777136937057</v>
          </cell>
          <cell r="G447">
            <v>0.96499999999999997</v>
          </cell>
          <cell r="H447">
            <v>6.2172406564641467E-3</v>
          </cell>
          <cell r="I447">
            <v>9289.660047140982</v>
          </cell>
          <cell r="J447">
            <v>0.93</v>
          </cell>
          <cell r="K447">
            <v>5.9917448813592306E-3</v>
          </cell>
          <cell r="L447">
            <v>9319.0860694574822</v>
          </cell>
          <cell r="M447">
            <v>0.92500000000000004</v>
          </cell>
          <cell r="N447">
            <v>5.9595311992013851E-3</v>
          </cell>
          <cell r="O447">
            <v>9315.581809984029</v>
          </cell>
          <cell r="P447">
            <v>0.74976715686274464</v>
          </cell>
          <cell r="Q447">
            <v>4.8305521767135623E-3</v>
          </cell>
          <cell r="R447">
            <v>9454.76147374215</v>
          </cell>
          <cell r="S447">
            <v>0.72257352941176434</v>
          </cell>
          <cell r="T447">
            <v>4.6553508024286148E-3</v>
          </cell>
          <cell r="U447">
            <v>9476.6372047749355</v>
          </cell>
          <cell r="V447">
            <v>0.71868872549019569</v>
          </cell>
          <cell r="W447">
            <v>4.6303220346736226E-3</v>
          </cell>
          <cell r="X447">
            <v>9474.2072032569449</v>
          </cell>
          <cell r="Y447">
            <v>0.89744999999999997</v>
          </cell>
          <cell r="Z447">
            <v>5.7820338105116567E-3</v>
          </cell>
          <cell r="AA447">
            <v>9340.0020764573183</v>
          </cell>
          <cell r="AB447">
            <v>0.892625</v>
          </cell>
          <cell r="AC447">
            <v>5.7509476072293364E-3</v>
          </cell>
          <cell r="AD447">
            <v>9336.612876894882</v>
          </cell>
          <cell r="AE447">
            <v>0.86025000000000007</v>
          </cell>
          <cell r="AF447">
            <v>5.5423640152572878E-3</v>
          </cell>
          <cell r="AG447">
            <v>9363.9610338229031</v>
          </cell>
          <cell r="AH447">
            <v>0.69728345588235252</v>
          </cell>
          <cell r="AI447">
            <v>4.4924135243436135E-3</v>
          </cell>
          <cell r="AJ447">
            <v>9492.3228783332979</v>
          </cell>
          <cell r="AK447">
            <v>0.69353462009803879</v>
          </cell>
          <cell r="AL447">
            <v>4.4682607634600451E-3</v>
          </cell>
          <cell r="AM447">
            <v>9489.9740347610586</v>
          </cell>
          <cell r="AN447">
            <v>0.668380514705882</v>
          </cell>
          <cell r="AO447">
            <v>4.3061994922464686E-3</v>
          </cell>
          <cell r="AP447">
            <v>9510.2796885495736</v>
          </cell>
          <cell r="AQ447">
            <v>0.83014125000000005</v>
          </cell>
          <cell r="AR447">
            <v>5.3483812747232833E-3</v>
          </cell>
          <cell r="AS447">
            <v>9383.3958229013697</v>
          </cell>
          <cell r="AT447">
            <v>0.6449871966911761</v>
          </cell>
          <cell r="AU447">
            <v>4.1554825100178425E-3</v>
          </cell>
          <cell r="AV447">
            <v>9524.8372044119624</v>
          </cell>
        </row>
        <row r="448">
          <cell r="B448">
            <v>56</v>
          </cell>
          <cell r="C448">
            <v>7.1305834606055852E-3</v>
          </cell>
          <cell r="D448">
            <v>0.78039215686274466</v>
          </cell>
          <cell r="E448">
            <v>5.5646514065118063E-3</v>
          </cell>
          <cell r="F448">
            <v>9390.5345243898482</v>
          </cell>
          <cell r="G448">
            <v>0.96499999999999997</v>
          </cell>
          <cell r="H448">
            <v>6.8810130394843898E-3</v>
          </cell>
          <cell r="I448">
            <v>9231.9039950111674</v>
          </cell>
          <cell r="J448">
            <v>0.93</v>
          </cell>
          <cell r="K448">
            <v>6.6314426183631944E-3</v>
          </cell>
          <cell r="L448">
            <v>9263.2484832018636</v>
          </cell>
          <cell r="M448">
            <v>0.92500000000000004</v>
          </cell>
          <cell r="N448">
            <v>6.5957897010601669E-3</v>
          </cell>
          <cell r="O448">
            <v>9260.065309548716</v>
          </cell>
          <cell r="P448">
            <v>0.7530784313725486</v>
          </cell>
          <cell r="Q448">
            <v>5.3698886072838931E-3</v>
          </cell>
          <cell r="R448">
            <v>9409.0897551248563</v>
          </cell>
          <cell r="S448">
            <v>0.72576470588235253</v>
          </cell>
          <cell r="T448">
            <v>5.1751258080559798E-3</v>
          </cell>
          <cell r="U448">
            <v>9432.520134159362</v>
          </cell>
          <cell r="V448">
            <v>0.72186274509803883</v>
          </cell>
          <cell r="W448">
            <v>5.1473025510234208E-3</v>
          </cell>
          <cell r="X448">
            <v>9430.3385728826415</v>
          </cell>
          <cell r="Y448">
            <v>0.89744999999999997</v>
          </cell>
          <cell r="Z448">
            <v>6.3993421267204819E-3</v>
          </cell>
          <cell r="AA448">
            <v>9285.997868660992</v>
          </cell>
          <cell r="AB448">
            <v>0.892625</v>
          </cell>
          <cell r="AC448">
            <v>6.3649370615230603E-3</v>
          </cell>
          <cell r="AD448">
            <v>9282.9185054108766</v>
          </cell>
          <cell r="AE448">
            <v>0.86025000000000007</v>
          </cell>
          <cell r="AF448">
            <v>6.1340844219859554E-3</v>
          </cell>
          <cell r="AG448">
            <v>9312.0625531487713</v>
          </cell>
          <cell r="AH448">
            <v>0.70036294117647024</v>
          </cell>
          <cell r="AI448">
            <v>4.9939964047740213E-3</v>
          </cell>
          <cell r="AJ448">
            <v>9449.6794386572365</v>
          </cell>
          <cell r="AK448">
            <v>0.69659754901960746</v>
          </cell>
          <cell r="AL448">
            <v>4.9671469617376014E-3</v>
          </cell>
          <cell r="AM448">
            <v>9447.5703561352802</v>
          </cell>
          <cell r="AN448">
            <v>0.6713323529411761</v>
          </cell>
          <cell r="AO448">
            <v>4.7869913724517812E-3</v>
          </cell>
          <cell r="AP448">
            <v>9469.3265269836193</v>
          </cell>
          <cell r="AQ448">
            <v>0.83014125000000005</v>
          </cell>
          <cell r="AR448">
            <v>5.9193914672164465E-3</v>
          </cell>
          <cell r="AS448">
            <v>9333.2098443888481</v>
          </cell>
          <cell r="AT448">
            <v>0.64783572058823502</v>
          </cell>
          <cell r="AU448">
            <v>4.6194466744159694E-3</v>
          </cell>
          <cell r="AV448">
            <v>9485.2569099982611</v>
          </cell>
        </row>
        <row r="449">
          <cell r="B449">
            <v>57</v>
          </cell>
          <cell r="C449">
            <v>7.8489831080126044E-3</v>
          </cell>
          <cell r="D449">
            <v>0.78382352941176425</v>
          </cell>
          <cell r="E449">
            <v>6.152217642015758E-3</v>
          </cell>
          <cell r="F449">
            <v>9338.2794732408038</v>
          </cell>
          <cell r="G449">
            <v>0.96499999999999997</v>
          </cell>
          <cell r="H449">
            <v>7.5742686992321629E-3</v>
          </cell>
          <cell r="I449">
            <v>9168.3791432422277</v>
          </cell>
          <cell r="J449">
            <v>0.93</v>
          </cell>
          <cell r="K449">
            <v>7.2995542904517223E-3</v>
          </cell>
          <cell r="L449">
            <v>9201.8197824258696</v>
          </cell>
          <cell r="M449">
            <v>0.92500000000000004</v>
          </cell>
          <cell r="N449">
            <v>7.2603093749116594E-3</v>
          </cell>
          <cell r="O449">
            <v>9198.987866148851</v>
          </cell>
          <cell r="P449">
            <v>0.75638970588235244</v>
          </cell>
          <cell r="Q449">
            <v>5.9368900245452064E-3</v>
          </cell>
          <cell r="R449">
            <v>9358.5639912439001</v>
          </cell>
          <cell r="S449">
            <v>0.72895588235294084</v>
          </cell>
          <cell r="T449">
            <v>5.7215624070746565E-3</v>
          </cell>
          <cell r="U449">
            <v>9383.7056557780652</v>
          </cell>
          <cell r="V449">
            <v>0.72503676470588196</v>
          </cell>
          <cell r="W449">
            <v>5.6908013188645768E-3</v>
          </cell>
          <cell r="X449">
            <v>9381.797767089427</v>
          </cell>
          <cell r="Y449">
            <v>0.89744999999999997</v>
          </cell>
          <cell r="Z449">
            <v>7.0440698902859119E-3</v>
          </cell>
          <cell r="AA449">
            <v>9226.5735913114331</v>
          </cell>
          <cell r="AB449">
            <v>0.892625</v>
          </cell>
          <cell r="AC449">
            <v>7.0061985467897514E-3</v>
          </cell>
          <cell r="AD449">
            <v>9223.8333133766882</v>
          </cell>
          <cell r="AE449">
            <v>0.86025000000000007</v>
          </cell>
          <cell r="AF449">
            <v>6.7520877186678435E-3</v>
          </cell>
          <cell r="AG449">
            <v>9254.9415753049434</v>
          </cell>
          <cell r="AH449">
            <v>0.70344242647058786</v>
          </cell>
          <cell r="AI449">
            <v>5.5213077228270426E-3</v>
          </cell>
          <cell r="AJ449">
            <v>9402.4877735143145</v>
          </cell>
          <cell r="AK449">
            <v>0.69966047794117603</v>
          </cell>
          <cell r="AL449">
            <v>5.4916232727043159E-3</v>
          </cell>
          <cell r="AM449">
            <v>9400.642885745001</v>
          </cell>
          <cell r="AN449">
            <v>0.67428419117647032</v>
          </cell>
          <cell r="AO449">
            <v>5.2924452265440567E-3</v>
          </cell>
          <cell r="AP449">
            <v>9423.9969425960207</v>
          </cell>
          <cell r="AQ449">
            <v>0.83014125000000005</v>
          </cell>
          <cell r="AR449">
            <v>6.515764648514469E-3</v>
          </cell>
          <cell r="AS449">
            <v>9277.9629216742323</v>
          </cell>
          <cell r="AT449">
            <v>0.65068424448529383</v>
          </cell>
          <cell r="AU449">
            <v>5.1072096436150152E-3</v>
          </cell>
          <cell r="AV449">
            <v>9441.4402715093893</v>
          </cell>
        </row>
        <row r="450">
          <cell r="B450">
            <v>58</v>
          </cell>
          <cell r="C450">
            <v>8.6175443843736765E-3</v>
          </cell>
          <cell r="D450">
            <v>0.78725490196078385</v>
          </cell>
          <cell r="E450">
            <v>6.7842040594628021E-3</v>
          </cell>
          <cell r="F450">
            <v>9280.8283455194578</v>
          </cell>
          <cell r="G450">
            <v>0.96499999999999997</v>
          </cell>
          <cell r="H450">
            <v>8.3159303309205974E-3</v>
          </cell>
          <cell r="I450">
            <v>9098.9353760748745</v>
          </cell>
          <cell r="J450">
            <v>0.93</v>
          </cell>
          <cell r="K450">
            <v>8.0143162774675199E-3</v>
          </cell>
          <cell r="L450">
            <v>9134.6505993530991</v>
          </cell>
          <cell r="M450">
            <v>0.92500000000000004</v>
          </cell>
          <cell r="N450">
            <v>7.9712285555456515E-3</v>
          </cell>
          <cell r="O450">
            <v>9132.2003683045514</v>
          </cell>
          <cell r="P450">
            <v>0.75970098039215639</v>
          </cell>
          <cell r="Q450">
            <v>6.5467569173816038E-3</v>
          </cell>
          <cell r="R450">
            <v>9303.0032260402168</v>
          </cell>
          <cell r="S450">
            <v>0.73214705882352904</v>
          </cell>
          <cell r="T450">
            <v>6.3093097753004063E-3</v>
          </cell>
          <cell r="U450">
            <v>9330.0161982589107</v>
          </cell>
          <cell r="V450">
            <v>0.7282107843137251</v>
          </cell>
          <cell r="W450">
            <v>6.275388755003092E-3</v>
          </cell>
          <cell r="X450">
            <v>9328.4078199831547</v>
          </cell>
          <cell r="Y450">
            <v>0.89744999999999997</v>
          </cell>
          <cell r="Z450">
            <v>7.7338152077561558E-3</v>
          </cell>
          <cell r="AA450">
            <v>9161.5809620863693</v>
          </cell>
          <cell r="AB450">
            <v>0.892625</v>
          </cell>
          <cell r="AC450">
            <v>7.6922355561015532E-3</v>
          </cell>
          <cell r="AD450">
            <v>9159.2093058206774</v>
          </cell>
          <cell r="AE450">
            <v>0.86025000000000007</v>
          </cell>
          <cell r="AF450">
            <v>7.4132425566574558E-3</v>
          </cell>
          <cell r="AG450">
            <v>9192.4513979573385</v>
          </cell>
          <cell r="AH450">
            <v>0.70652191176470547</v>
          </cell>
          <cell r="AI450">
            <v>6.0884839331648921E-3</v>
          </cell>
          <cell r="AJ450">
            <v>9350.5737451566238</v>
          </cell>
          <cell r="AK450">
            <v>0.7027234068627447</v>
          </cell>
          <cell r="AL450">
            <v>6.0557501485779836E-3</v>
          </cell>
          <cell r="AM450">
            <v>9349.0180964952615</v>
          </cell>
          <cell r="AN450">
            <v>0.67723602941176442</v>
          </cell>
          <cell r="AO450">
            <v>5.8361115421528761E-3</v>
          </cell>
          <cell r="AP450">
            <v>9374.1209549622126</v>
          </cell>
          <cell r="AQ450">
            <v>0.83014125000000005</v>
          </cell>
          <cell r="AR450">
            <v>7.1537790671744447E-3</v>
          </cell>
          <cell r="AS450">
            <v>9217.5098988589598</v>
          </cell>
          <cell r="AT450">
            <v>0.65353276838235264</v>
          </cell>
          <cell r="AU450">
            <v>5.6318476381775253E-3</v>
          </cell>
          <cell r="AV450">
            <v>9393.2208567051221</v>
          </cell>
        </row>
        <row r="451">
          <cell r="B451">
            <v>59</v>
          </cell>
          <cell r="C451">
            <v>9.4631037776582612E-3</v>
          </cell>
          <cell r="D451">
            <v>0.79068627450980344</v>
          </cell>
          <cell r="E451">
            <v>7.4823462712562579E-3</v>
          </cell>
          <cell r="F451">
            <v>9217.8653121826082</v>
          </cell>
          <cell r="G451">
            <v>0.96499999999999997</v>
          </cell>
          <cell r="H451">
            <v>9.1318951454402216E-3</v>
          </cell>
          <cell r="I451">
            <v>9023.2692634018877</v>
          </cell>
          <cell r="J451">
            <v>0.93</v>
          </cell>
          <cell r="K451">
            <v>8.8006865132221838E-3</v>
          </cell>
          <cell r="L451">
            <v>9061.4426203657258</v>
          </cell>
          <cell r="M451">
            <v>0.92500000000000004</v>
          </cell>
          <cell r="N451">
            <v>8.7533709943338912E-3</v>
          </cell>
          <cell r="O451">
            <v>9059.405511953757</v>
          </cell>
          <cell r="P451">
            <v>0.76301225490196034</v>
          </cell>
          <cell r="Q451">
            <v>7.2204641517622887E-3</v>
          </cell>
          <cell r="R451">
            <v>9242.0987253177154</v>
          </cell>
          <cell r="S451">
            <v>0.73533823529411724</v>
          </cell>
          <cell r="T451">
            <v>6.9585820322683204E-3</v>
          </cell>
          <cell r="U451">
            <v>9271.1502358555244</v>
          </cell>
          <cell r="V451">
            <v>0.73138480392156824</v>
          </cell>
          <cell r="W451">
            <v>6.9211703009120391E-3</v>
          </cell>
          <cell r="X451">
            <v>9269.8684344475496</v>
          </cell>
          <cell r="Y451">
            <v>0.89744999999999997</v>
          </cell>
          <cell r="Z451">
            <v>8.4926624852594054E-3</v>
          </cell>
          <cell r="AA451">
            <v>9090.726987914697</v>
          </cell>
          <cell r="AB451">
            <v>0.892625</v>
          </cell>
          <cell r="AC451">
            <v>8.4470030095322047E-3</v>
          </cell>
          <cell r="AD451">
            <v>9088.7545103326665</v>
          </cell>
          <cell r="AE451">
            <v>0.86025000000000007</v>
          </cell>
          <cell r="AF451">
            <v>8.1406350247305199E-3</v>
          </cell>
          <cell r="AG451">
            <v>9124.3055260539968</v>
          </cell>
          <cell r="AH451">
            <v>0.70960139705882319</v>
          </cell>
          <cell r="AI451">
            <v>6.7150316611389298E-3</v>
          </cell>
          <cell r="AJ451">
            <v>9293.6429271433644</v>
          </cell>
          <cell r="AK451">
            <v>0.70578633578431338</v>
          </cell>
          <cell r="AL451">
            <v>6.6789293403801183E-3</v>
          </cell>
          <cell r="AM451">
            <v>9292.4027787683517</v>
          </cell>
          <cell r="AN451">
            <v>0.68018786764705852</v>
          </cell>
          <cell r="AO451">
            <v>6.4366883798481966E-3</v>
          </cell>
          <cell r="AP451">
            <v>9319.4125394594193</v>
          </cell>
          <cell r="AQ451">
            <v>0.83014125000000005</v>
          </cell>
          <cell r="AR451">
            <v>7.8557127988649507E-3</v>
          </cell>
          <cell r="AS451">
            <v>9151.5698694930288</v>
          </cell>
          <cell r="AT451">
            <v>0.65638129227941144</v>
          </cell>
          <cell r="AU451">
            <v>6.2114042865535095E-3</v>
          </cell>
          <cell r="AV451">
            <v>9340.3196680084075</v>
          </cell>
        </row>
        <row r="452">
          <cell r="B452">
            <v>60</v>
          </cell>
          <cell r="C452">
            <v>1.0476044730974696E-2</v>
          </cell>
          <cell r="D452">
            <v>0.79411764705882304</v>
          </cell>
          <cell r="E452">
            <v>8.3192119922446059E-3</v>
          </cell>
          <cell r="F452">
            <v>9148.894052035057</v>
          </cell>
          <cell r="G452">
            <v>0.96499999999999997</v>
          </cell>
          <cell r="H452">
            <v>1.0109383165390581E-2</v>
          </cell>
          <cell r="I452">
            <v>8940.8697146194281</v>
          </cell>
          <cell r="J452">
            <v>0.94</v>
          </cell>
          <cell r="K452">
            <v>9.8474820471162131E-3</v>
          </cell>
          <cell r="L452">
            <v>8981.6957045063373</v>
          </cell>
          <cell r="M452">
            <v>0.92500000000000004</v>
          </cell>
          <cell r="N452">
            <v>9.6903413761515941E-3</v>
          </cell>
          <cell r="O452">
            <v>8980.1051745195127</v>
          </cell>
          <cell r="P452">
            <v>0.76632352941176418</v>
          </cell>
          <cell r="Q452">
            <v>8.028039572516044E-3</v>
          </cell>
          <cell r="R452">
            <v>9175.3664827845114</v>
          </cell>
          <cell r="S452">
            <v>0.74647058823529366</v>
          </cell>
          <cell r="T452">
            <v>7.82005927270993E-3</v>
          </cell>
          <cell r="U452">
            <v>9206.6361764058402</v>
          </cell>
          <cell r="V452">
            <v>0.73455882352941138</v>
          </cell>
          <cell r="W452">
            <v>7.6952710928262615E-3</v>
          </cell>
          <cell r="X452">
            <v>9205.7100963456905</v>
          </cell>
          <cell r="Y452">
            <v>0.90709999999999991</v>
          </cell>
          <cell r="Z452">
            <v>9.5028201754671464E-3</v>
          </cell>
          <cell r="AA452">
            <v>9013.5225118606995</v>
          </cell>
          <cell r="AB452">
            <v>0.892625</v>
          </cell>
          <cell r="AC452">
            <v>9.3511794279862882E-3</v>
          </cell>
          <cell r="AD452">
            <v>9011.9817736309869</v>
          </cell>
          <cell r="AE452">
            <v>0.86949999999999994</v>
          </cell>
          <cell r="AF452">
            <v>9.1089208935824974E-3</v>
          </cell>
          <cell r="AG452">
            <v>9050.0278849122587</v>
          </cell>
          <cell r="AH452">
            <v>0.7203441176470583</v>
          </cell>
          <cell r="AI452">
            <v>7.5463571981650816E-3</v>
          </cell>
          <cell r="AJ452">
            <v>9231.2358206402769</v>
          </cell>
          <cell r="AK452">
            <v>0.70884926470588194</v>
          </cell>
          <cell r="AL452">
            <v>7.4259366045773424E-3</v>
          </cell>
          <cell r="AM452">
            <v>9230.3394772066058</v>
          </cell>
          <cell r="AN452">
            <v>0.6904852941176467</v>
          </cell>
          <cell r="AO452">
            <v>7.2335548272566856E-3</v>
          </cell>
          <cell r="AP452">
            <v>9259.426385059669</v>
          </cell>
          <cell r="AQ452">
            <v>0.83906749999999997</v>
          </cell>
          <cell r="AR452">
            <v>8.7901086623071098E-3</v>
          </cell>
          <cell r="AS452">
            <v>9079.6777649395444</v>
          </cell>
          <cell r="AT452">
            <v>0.66631830882352894</v>
          </cell>
          <cell r="AU452">
            <v>6.9803804083027002E-3</v>
          </cell>
          <cell r="AV452">
            <v>9282.3031663847596</v>
          </cell>
        </row>
        <row r="453">
          <cell r="B453">
            <v>61</v>
          </cell>
          <cell r="C453">
            <v>1.1555997610849146E-2</v>
          </cell>
          <cell r="D453">
            <v>0.79754901960784264</v>
          </cell>
          <cell r="E453">
            <v>9.2164745651233081E-3</v>
          </cell>
          <cell r="F453">
            <v>9072.782462921592</v>
          </cell>
          <cell r="G453">
            <v>0.96499999999999997</v>
          </cell>
          <cell r="H453">
            <v>1.1151537694469426E-2</v>
          </cell>
          <cell r="I453">
            <v>8850.4830368425046</v>
          </cell>
          <cell r="J453">
            <v>0.94</v>
          </cell>
          <cell r="K453">
            <v>1.0862637754198197E-2</v>
          </cell>
          <cell r="L453">
            <v>8893.2486173035504</v>
          </cell>
          <cell r="M453">
            <v>0.92500000000000004</v>
          </cell>
          <cell r="N453">
            <v>1.0689297790035461E-2</v>
          </cell>
          <cell r="O453">
            <v>8893.0848897846736</v>
          </cell>
          <cell r="P453">
            <v>0.76963480392156813</v>
          </cell>
          <cell r="Q453">
            <v>8.8938979553439927E-3</v>
          </cell>
          <cell r="R453">
            <v>9101.7062775683789</v>
          </cell>
          <cell r="S453">
            <v>0.74969607843137198</v>
          </cell>
          <cell r="T453">
            <v>8.6634860912159078E-3</v>
          </cell>
          <cell r="U453">
            <v>9134.6397358040704</v>
          </cell>
          <cell r="V453">
            <v>0.73773284313725451</v>
          </cell>
          <cell r="W453">
            <v>8.5252389727390604E-3</v>
          </cell>
          <cell r="X453">
            <v>9134.8696615523422</v>
          </cell>
          <cell r="Y453">
            <v>0.90709999999999991</v>
          </cell>
          <cell r="Z453">
            <v>1.0482445432801258E-2</v>
          </cell>
          <cell r="AA453">
            <v>8927.8686282829622</v>
          </cell>
          <cell r="AB453">
            <v>0.892625</v>
          </cell>
          <cell r="AC453">
            <v>1.0315172367384219E-2</v>
          </cell>
          <cell r="AD453">
            <v>8927.7091150640226</v>
          </cell>
          <cell r="AE453">
            <v>0.86949999999999994</v>
          </cell>
          <cell r="AF453">
            <v>1.0047939922633331E-2</v>
          </cell>
          <cell r="AG453">
            <v>8967.5918968238766</v>
          </cell>
          <cell r="AH453">
            <v>0.72345671568627401</v>
          </cell>
          <cell r="AI453">
            <v>8.3602640780233526E-3</v>
          </cell>
          <cell r="AJ453">
            <v>9161.5736177572289</v>
          </cell>
          <cell r="AK453">
            <v>0.71191219362745051</v>
          </cell>
          <cell r="AL453">
            <v>8.226855608693193E-3</v>
          </cell>
          <cell r="AM453">
            <v>9161.7955614101411</v>
          </cell>
          <cell r="AN453">
            <v>0.69346887254901912</v>
          </cell>
          <cell r="AO453">
            <v>8.0137246343747158E-3</v>
          </cell>
          <cell r="AP453">
            <v>9192.4478166343924</v>
          </cell>
          <cell r="AQ453">
            <v>0.83906749999999997</v>
          </cell>
          <cell r="AR453">
            <v>9.6962620253411656E-3</v>
          </cell>
          <cell r="AS453">
            <v>8999.866410766992</v>
          </cell>
          <cell r="AT453">
            <v>0.66919746200980346</v>
          </cell>
          <cell r="AU453">
            <v>7.7332442721716006E-3</v>
          </cell>
          <cell r="AV453">
            <v>9217.5091592182016</v>
          </cell>
        </row>
        <row r="454">
          <cell r="B454">
            <v>62</v>
          </cell>
          <cell r="C454">
            <v>1.2630346711462095E-2</v>
          </cell>
          <cell r="D454">
            <v>0.80098039215686223</v>
          </cell>
          <cell r="E454">
            <v>1.0116660062024043E-2</v>
          </cell>
          <cell r="F454">
            <v>8989.1633941171785</v>
          </cell>
          <cell r="G454">
            <v>0.96499999999999997</v>
          </cell>
          <cell r="H454">
            <v>1.2188284576560921E-2</v>
          </cell>
          <cell r="I454">
            <v>8751.786541642894</v>
          </cell>
          <cell r="J454">
            <v>0.94</v>
          </cell>
          <cell r="K454">
            <v>1.1872525908774368E-2</v>
          </cell>
          <cell r="L454">
            <v>8796.6444791157592</v>
          </cell>
          <cell r="M454">
            <v>0.92500000000000004</v>
          </cell>
          <cell r="N454">
            <v>1.1683070708102438E-2</v>
          </cell>
          <cell r="O454">
            <v>8798.0240571257</v>
          </cell>
          <cell r="P454">
            <v>0.77294607843137197</v>
          </cell>
          <cell r="Q454">
            <v>9.7625769598532006E-3</v>
          </cell>
          <cell r="R454">
            <v>9020.7566307161724</v>
          </cell>
          <cell r="S454">
            <v>0.75292156862745041</v>
          </cell>
          <cell r="T454">
            <v>9.5096604583026004E-3</v>
          </cell>
          <cell r="U454">
            <v>9055.5019115046634</v>
          </cell>
          <cell r="V454">
            <v>0.74090686274509765</v>
          </cell>
          <cell r="W454">
            <v>9.3579105573722409E-3</v>
          </cell>
          <cell r="X454">
            <v>9056.9927147027847</v>
          </cell>
          <cell r="Y454">
            <v>0.90709999999999991</v>
          </cell>
          <cell r="Z454">
            <v>1.1456987501967265E-2</v>
          </cell>
          <cell r="AA454">
            <v>8834.2827325557682</v>
          </cell>
          <cell r="AB454">
            <v>0.892625</v>
          </cell>
          <cell r="AC454">
            <v>1.1274163233318852E-2</v>
          </cell>
          <cell r="AD454">
            <v>8835.6182566962707</v>
          </cell>
          <cell r="AE454">
            <v>0.86949999999999994</v>
          </cell>
          <cell r="AF454">
            <v>1.0982086465616291E-2</v>
          </cell>
          <cell r="AG454">
            <v>8877.4860721938967</v>
          </cell>
          <cell r="AH454">
            <v>0.72656931372548961</v>
          </cell>
          <cell r="AI454">
            <v>9.1768223422620081E-3</v>
          </cell>
          <cell r="AJ454">
            <v>9084.9804429425258</v>
          </cell>
          <cell r="AK454">
            <v>0.71497512254901907</v>
          </cell>
          <cell r="AL454">
            <v>9.0303836878642112E-3</v>
          </cell>
          <cell r="AM454">
            <v>9086.4227922100545</v>
          </cell>
          <cell r="AN454">
            <v>0.69645245098039166</v>
          </cell>
          <cell r="AO454">
            <v>8.7964359239299048E-3</v>
          </cell>
          <cell r="AP454">
            <v>9118.7820711160257</v>
          </cell>
          <cell r="AQ454">
            <v>0.83906749999999997</v>
          </cell>
          <cell r="AR454">
            <v>1.0597713439319721E-2</v>
          </cell>
          <cell r="AS454">
            <v>8912.6013478551286</v>
          </cell>
          <cell r="AT454">
            <v>0.67207661519607786</v>
          </cell>
          <cell r="AU454">
            <v>8.4885606665923586E-3</v>
          </cell>
          <cell r="AV454">
            <v>9146.2279093089874</v>
          </cell>
        </row>
        <row r="455">
          <cell r="B455">
            <v>63</v>
          </cell>
          <cell r="C455">
            <v>1.3813387037610366E-2</v>
          </cell>
          <cell r="D455">
            <v>0.80441176470588183</v>
          </cell>
          <cell r="E455">
            <v>1.1111651043489507E-2</v>
          </cell>
          <cell r="F455">
            <v>8898.2230838169053</v>
          </cell>
          <cell r="G455">
            <v>0.96499999999999997</v>
          </cell>
          <cell r="H455">
            <v>1.3329918491294003E-2</v>
          </cell>
          <cell r="I455">
            <v>8645.1172767200333</v>
          </cell>
          <cell r="J455">
            <v>0.94</v>
          </cell>
          <cell r="K455">
            <v>1.2984583815353744E-2</v>
          </cell>
          <cell r="L455">
            <v>8692.2060896271796</v>
          </cell>
          <cell r="M455">
            <v>0.92500000000000004</v>
          </cell>
          <cell r="N455">
            <v>1.2777383009789589E-2</v>
          </cell>
          <cell r="O455">
            <v>8695.2361199747138</v>
          </cell>
          <cell r="P455">
            <v>0.77625735294117593</v>
          </cell>
          <cell r="Q455">
            <v>1.0722743256967374E-2</v>
          </cell>
          <cell r="R455">
            <v>8932.6907998727002</v>
          </cell>
          <cell r="S455">
            <v>0.75614705882352884</v>
          </cell>
          <cell r="T455">
            <v>1.0444951980880137E-2</v>
          </cell>
          <cell r="U455">
            <v>8969.3871630467438</v>
          </cell>
          <cell r="V455">
            <v>0.74408088235294068</v>
          </cell>
          <cell r="W455">
            <v>1.0278277215227795E-2</v>
          </cell>
          <cell r="X455">
            <v>8972.2381869598248</v>
          </cell>
          <cell r="Y455">
            <v>0.90709999999999991</v>
          </cell>
          <cell r="Z455">
            <v>1.2530123381816362E-2</v>
          </cell>
          <cell r="AA455">
            <v>8733.0684657000311</v>
          </cell>
          <cell r="AB455">
            <v>0.892625</v>
          </cell>
          <cell r="AC455">
            <v>1.2330174604446954E-2</v>
          </cell>
          <cell r="AD455">
            <v>8736.0040542029838</v>
          </cell>
          <cell r="AE455">
            <v>0.86949999999999994</v>
          </cell>
          <cell r="AF455">
            <v>1.2010740029202212E-2</v>
          </cell>
          <cell r="AG455">
            <v>8779.9927525517596</v>
          </cell>
          <cell r="AH455">
            <v>0.72968191176470532</v>
          </cell>
          <cell r="AI455">
            <v>1.0079378661549331E-2</v>
          </cell>
          <cell r="AJ455">
            <v>9001.609191434718</v>
          </cell>
          <cell r="AK455">
            <v>0.71803805147058775</v>
          </cell>
          <cell r="AL455">
            <v>9.9185375126948222E-3</v>
          </cell>
          <cell r="AM455">
            <v>9004.3689080462427</v>
          </cell>
          <cell r="AN455">
            <v>0.69943602941176419</v>
          </cell>
          <cell r="AO455">
            <v>9.6615805823141269E-3</v>
          </cell>
          <cell r="AP455">
            <v>9038.5692889231723</v>
          </cell>
          <cell r="AQ455">
            <v>0.83906749999999997</v>
          </cell>
          <cell r="AR455">
            <v>1.1590364128180135E-2</v>
          </cell>
          <cell r="AS455">
            <v>8818.148152771666</v>
          </cell>
          <cell r="AT455">
            <v>0.67495576838235249</v>
          </cell>
          <cell r="AU455">
            <v>9.3234252619331329E-3</v>
          </cell>
          <cell r="AV455">
            <v>9068.5895988303382</v>
          </cell>
        </row>
        <row r="456">
          <cell r="B456">
            <v>64</v>
          </cell>
          <cell r="C456">
            <v>1.5072050007042174E-2</v>
          </cell>
          <cell r="D456">
            <v>0.80784313725490142</v>
          </cell>
          <cell r="E456">
            <v>1.2175852162551709E-2</v>
          </cell>
          <cell r="F456">
            <v>8799.3491340024084</v>
          </cell>
          <cell r="G456">
            <v>0.96499999999999997</v>
          </cell>
          <cell r="H456">
            <v>1.4544528256795697E-2</v>
          </cell>
          <cell r="I456">
            <v>8529.8785680736764</v>
          </cell>
          <cell r="J456">
            <v>0.94</v>
          </cell>
          <cell r="K456">
            <v>1.4167727006619642E-2</v>
          </cell>
          <cell r="L456">
            <v>8579.3414111160873</v>
          </cell>
          <cell r="M456">
            <v>0.92500000000000004</v>
          </cell>
          <cell r="N456">
            <v>1.3941646256514012E-2</v>
          </cell>
          <cell r="O456">
            <v>8584.1337577092399</v>
          </cell>
          <cell r="P456">
            <v>0.77956862745097988</v>
          </cell>
          <cell r="Q456">
            <v>1.1749697336862399E-2</v>
          </cell>
          <cell r="R456">
            <v>8836.9078498317904</v>
          </cell>
          <cell r="S456">
            <v>0.75937254901960727</v>
          </cell>
          <cell r="T456">
            <v>1.1445301032798606E-2</v>
          </cell>
          <cell r="U456">
            <v>8875.7023448307973</v>
          </cell>
          <cell r="V456">
            <v>0.74725490196078381</v>
          </cell>
          <cell r="W456">
            <v>1.1262663250360331E-2</v>
          </cell>
          <cell r="X456">
            <v>8880.0190356331987</v>
          </cell>
          <cell r="Y456">
            <v>0.90709999999999991</v>
          </cell>
          <cell r="Z456">
            <v>1.3671856561387955E-2</v>
          </cell>
          <cell r="AA456">
            <v>8623.6420403229604</v>
          </cell>
          <cell r="AB456">
            <v>0.892625</v>
          </cell>
          <cell r="AC456">
            <v>1.3453688637536021E-2</v>
          </cell>
          <cell r="AD456">
            <v>8628.287598869505</v>
          </cell>
          <cell r="AE456">
            <v>0.86949999999999994</v>
          </cell>
          <cell r="AF456">
            <v>1.310514748112317E-2</v>
          </cell>
          <cell r="AG456">
            <v>8674.5385421425817</v>
          </cell>
          <cell r="AH456">
            <v>0.73279450980392102</v>
          </cell>
          <cell r="AI456">
            <v>1.1044715496650655E-2</v>
          </cell>
          <cell r="AJ456">
            <v>8910.8785638309655</v>
          </cell>
          <cell r="AK456">
            <v>0.72110098039215642</v>
          </cell>
          <cell r="AL456">
            <v>1.086847003659772E-2</v>
          </cell>
          <cell r="AM456">
            <v>8915.0587372536429</v>
          </cell>
          <cell r="AN456">
            <v>0.70241960784313673</v>
          </cell>
          <cell r="AO456">
            <v>1.0586903455338709E-2</v>
          </cell>
          <cell r="AP456">
            <v>8951.2424233894108</v>
          </cell>
          <cell r="AQ456">
            <v>0.83906749999999997</v>
          </cell>
          <cell r="AR456">
            <v>1.264646731928386E-2</v>
          </cell>
          <cell r="AS456">
            <v>8715.9426047448032</v>
          </cell>
          <cell r="AT456">
            <v>0.67783492156862701</v>
          </cell>
          <cell r="AU456">
            <v>1.0216361834401857E-2</v>
          </cell>
          <cell r="AV456">
            <v>8984.0392814744991</v>
          </cell>
        </row>
        <row r="457">
          <cell r="B457">
            <v>65</v>
          </cell>
          <cell r="C457">
            <v>1.6472855204862302E-2</v>
          </cell>
          <cell r="D457">
            <v>0.81127450980392102</v>
          </cell>
          <cell r="E457">
            <v>1.3364007531395633E-2</v>
          </cell>
          <cell r="F457">
            <v>8692.2095598201176</v>
          </cell>
          <cell r="G457">
            <v>0.96499999999999997</v>
          </cell>
          <cell r="H457">
            <v>1.5896305272692122E-2</v>
          </cell>
          <cell r="I457">
            <v>8405.8155082132926</v>
          </cell>
          <cell r="J457">
            <v>0.94</v>
          </cell>
          <cell r="K457">
            <v>1.5484483892570563E-2</v>
          </cell>
          <cell r="L457">
            <v>8457.7916441068082</v>
          </cell>
          <cell r="M457">
            <v>0.92500000000000004</v>
          </cell>
          <cell r="N457">
            <v>1.5237391064497631E-2</v>
          </cell>
          <cell r="O457">
            <v>8464.4568014406577</v>
          </cell>
          <cell r="P457">
            <v>0.78287990196078372</v>
          </cell>
          <cell r="Q457">
            <v>1.2896267267796784E-2</v>
          </cell>
          <cell r="R457">
            <v>8733.0768572025245</v>
          </cell>
          <cell r="S457">
            <v>0.7625980392156857</v>
          </cell>
          <cell r="T457">
            <v>1.2562167079511894E-2</v>
          </cell>
          <cell r="U457">
            <v>8774.1172596166925</v>
          </cell>
          <cell r="V457">
            <v>0.75042892156862695</v>
          </cell>
          <cell r="W457">
            <v>1.236170696654096E-2</v>
          </cell>
          <cell r="X457">
            <v>8780.0063715780725</v>
          </cell>
          <cell r="Y457">
            <v>0.90709999999999991</v>
          </cell>
          <cell r="Z457">
            <v>1.4942526956330592E-2</v>
          </cell>
          <cell r="AA457">
            <v>8505.7408433109103</v>
          </cell>
          <cell r="AB457">
            <v>0.892625</v>
          </cell>
          <cell r="AC457">
            <v>1.4704082377240213E-2</v>
          </cell>
          <cell r="AD457">
            <v>8512.205304039202</v>
          </cell>
          <cell r="AE457">
            <v>0.86949999999999994</v>
          </cell>
          <cell r="AF457">
            <v>1.4323147600627771E-2</v>
          </cell>
          <cell r="AG457">
            <v>8560.8574352171163</v>
          </cell>
          <cell r="AH457">
            <v>0.73590710784313662</v>
          </cell>
          <cell r="AI457">
            <v>1.2122491231728977E-2</v>
          </cell>
          <cell r="AJ457">
            <v>8812.4604452682488</v>
          </cell>
          <cell r="AK457">
            <v>0.72416390931372498</v>
          </cell>
          <cell r="AL457">
            <v>1.1929047222712028E-2</v>
          </cell>
          <cell r="AM457">
            <v>8818.1656884932927</v>
          </cell>
          <cell r="AN457">
            <v>0.70540318627450926</v>
          </cell>
          <cell r="AO457">
            <v>1.1620004548548502E-2</v>
          </cell>
          <cell r="AP457">
            <v>8856.4764840476546</v>
          </cell>
          <cell r="AQ457">
            <v>0.83906749999999997</v>
          </cell>
          <cell r="AR457">
            <v>1.3821837434605799E-2</v>
          </cell>
          <cell r="AS457">
            <v>8605.7167214371439</v>
          </cell>
          <cell r="AT457">
            <v>0.68071407475490142</v>
          </cell>
          <cell r="AU457">
            <v>1.1213304389349305E-2</v>
          </cell>
          <cell r="AV457">
            <v>8892.2550854404763</v>
          </cell>
        </row>
        <row r="458">
          <cell r="B458">
            <v>66</v>
          </cell>
          <cell r="C458">
            <v>1.7996252046728545E-2</v>
          </cell>
          <cell r="D458">
            <v>0.81470588235294061</v>
          </cell>
          <cell r="E458">
            <v>1.4661652402775893E-2</v>
          </cell>
          <cell r="F458">
            <v>8576.0468057982125</v>
          </cell>
          <cell r="G458">
            <v>0.96499999999999997</v>
          </cell>
          <cell r="H458">
            <v>1.7366383225093047E-2</v>
          </cell>
          <cell r="I458">
            <v>8272.1940988288043</v>
          </cell>
          <cell r="J458">
            <v>0.94</v>
          </cell>
          <cell r="K458">
            <v>1.6916476923924832E-2</v>
          </cell>
          <cell r="L458">
            <v>8326.8271056269186</v>
          </cell>
          <cell r="M458">
            <v>0.92500000000000004</v>
          </cell>
          <cell r="N458">
            <v>1.6646533143223907E-2</v>
          </cell>
          <cell r="O458">
            <v>8335.4805630085593</v>
          </cell>
          <cell r="P458">
            <v>0.78619117647058767</v>
          </cell>
          <cell r="Q458">
            <v>1.4148494568678737E-2</v>
          </cell>
          <cell r="R458">
            <v>8620.4527639818298</v>
          </cell>
          <cell r="S458">
            <v>0.76582352941176413</v>
          </cell>
          <cell r="T458">
            <v>1.3781953258609338E-2</v>
          </cell>
          <cell r="U458">
            <v>8663.8953326261581</v>
          </cell>
          <cell r="V458">
            <v>0.75360294117647009</v>
          </cell>
          <cell r="W458">
            <v>1.3562028472567702E-2</v>
          </cell>
          <cell r="X458">
            <v>8671.4705056482617</v>
          </cell>
          <cell r="Y458">
            <v>0.90709999999999991</v>
          </cell>
          <cell r="Z458">
            <v>1.632440023158746E-2</v>
          </cell>
          <cell r="AA458">
            <v>8378.6435814761753</v>
          </cell>
          <cell r="AB458">
            <v>0.892625</v>
          </cell>
          <cell r="AC458">
            <v>1.6063904483211069E-2</v>
          </cell>
          <cell r="AD458">
            <v>8387.0411360366288</v>
          </cell>
          <cell r="AE458">
            <v>0.86949999999999994</v>
          </cell>
          <cell r="AF458">
            <v>1.5647741154630468E-2</v>
          </cell>
          <cell r="AG458">
            <v>8438.2390105845698</v>
          </cell>
          <cell r="AH458">
            <v>0.73901970588235233</v>
          </cell>
          <cell r="AI458">
            <v>1.3299584894558011E-2</v>
          </cell>
          <cell r="AJ458">
            <v>8705.6314707905258</v>
          </cell>
          <cell r="AK458">
            <v>0.72722683823529366</v>
          </cell>
          <cell r="AL458">
            <v>1.3087357476027833E-2</v>
          </cell>
          <cell r="AM458">
            <v>8712.9733735775571</v>
          </cell>
          <cell r="AN458">
            <v>0.7083867647058818</v>
          </cell>
          <cell r="AO458">
            <v>1.2748306764213638E-2</v>
          </cell>
          <cell r="AP458">
            <v>8753.5641870189083</v>
          </cell>
          <cell r="AQ458">
            <v>0.83906749999999997</v>
          </cell>
          <cell r="AR458">
            <v>1.5100070214218404E-2</v>
          </cell>
          <cell r="AS458">
            <v>8486.7699039051713</v>
          </cell>
          <cell r="AT458">
            <v>0.68359322794117594</v>
          </cell>
          <cell r="AU458">
            <v>1.2302116027466161E-2</v>
          </cell>
          <cell r="AV458">
            <v>8792.5435224596931</v>
          </cell>
        </row>
        <row r="459">
          <cell r="B459">
            <v>67</v>
          </cell>
          <cell r="C459">
            <v>1.961146662818836E-2</v>
          </cell>
          <cell r="D459">
            <v>0.81813725490196021</v>
          </cell>
          <cell r="E459">
            <v>1.6044871471787427E-2</v>
          </cell>
          <cell r="F459">
            <v>8450.3077885416624</v>
          </cell>
          <cell r="G459">
            <v>0.96499999999999997</v>
          </cell>
          <cell r="H459">
            <v>1.8925065296201766E-2</v>
          </cell>
          <cell r="I459">
            <v>8128.5360059961895</v>
          </cell>
          <cell r="J459">
            <v>0.94</v>
          </cell>
          <cell r="K459">
            <v>1.8434778630497056E-2</v>
          </cell>
          <cell r="L459">
            <v>8185.9665270450687</v>
          </cell>
          <cell r="M459">
            <v>0.92500000000000004</v>
          </cell>
          <cell r="N459">
            <v>1.8140606631074235E-2</v>
          </cell>
          <cell r="O459">
            <v>8196.7237095517376</v>
          </cell>
          <cell r="P459">
            <v>0.78950245098039162</v>
          </cell>
          <cell r="Q459">
            <v>1.5483300970274868E-2</v>
          </cell>
          <cell r="R459">
            <v>8498.4863348710805</v>
          </cell>
          <cell r="S459">
            <v>0.76904901960784255</v>
          </cell>
          <cell r="T459">
            <v>1.508217918348018E-2</v>
          </cell>
          <cell r="U459">
            <v>8544.4899321144203</v>
          </cell>
          <cell r="V459">
            <v>0.75677696078431322</v>
          </cell>
          <cell r="W459">
            <v>1.484150611140337E-2</v>
          </cell>
          <cell r="X459">
            <v>8553.8677757516289</v>
          </cell>
          <cell r="Y459">
            <v>0.90709999999999991</v>
          </cell>
          <cell r="Z459">
            <v>1.7789561378429658E-2</v>
          </cell>
          <cell r="AA459">
            <v>8241.8672502543377</v>
          </cell>
          <cell r="AB459">
            <v>0.892625</v>
          </cell>
          <cell r="AC459">
            <v>1.7505685398986635E-2</v>
          </cell>
          <cell r="AD459">
            <v>8252.3125083305749</v>
          </cell>
          <cell r="AE459">
            <v>0.86949999999999994</v>
          </cell>
          <cell r="AF459">
            <v>1.7052170233209776E-2</v>
          </cell>
          <cell r="AG459">
            <v>8306.1996307460377</v>
          </cell>
          <cell r="AH459">
            <v>0.74213230392156804</v>
          </cell>
          <cell r="AI459">
            <v>1.4554302912058373E-2</v>
          </cell>
          <cell r="AJ459">
            <v>8589.8501859840126</v>
          </cell>
          <cell r="AK459">
            <v>0.73028976715686234</v>
          </cell>
          <cell r="AL459">
            <v>1.4322053397504253E-2</v>
          </cell>
          <cell r="AM459">
            <v>8598.9435763584352</v>
          </cell>
          <cell r="AN459">
            <v>0.71137034313725445</v>
          </cell>
          <cell r="AO459">
            <v>1.3951015744719169E-2</v>
          </cell>
          <cell r="AP459">
            <v>8641.9710654825558</v>
          </cell>
          <cell r="AQ459">
            <v>0.83906749999999997</v>
          </cell>
          <cell r="AR459">
            <v>1.6455344275047436E-2</v>
          </cell>
          <cell r="AS459">
            <v>8358.6190824642872</v>
          </cell>
          <cell r="AT459">
            <v>0.68647238112745046</v>
          </cell>
          <cell r="AU459">
            <v>1.3462730193653995E-2</v>
          </cell>
          <cell r="AV459">
            <v>8684.376631869849</v>
          </cell>
        </row>
        <row r="460">
          <cell r="B460">
            <v>68</v>
          </cell>
          <cell r="C460">
            <v>2.1317081193495954E-2</v>
          </cell>
          <cell r="D460">
            <v>0.8215686274509798</v>
          </cell>
          <cell r="E460">
            <v>1.7513445137401565E-2</v>
          </cell>
          <cell r="F460">
            <v>8314.7236861774672</v>
          </cell>
          <cell r="G460">
            <v>0.96499999999999997</v>
          </cell>
          <cell r="H460">
            <v>2.0570983351723596E-2</v>
          </cell>
          <cell r="I460">
            <v>7974.7029313201847</v>
          </cell>
          <cell r="J460">
            <v>0.94</v>
          </cell>
          <cell r="K460">
            <v>2.0038056321886197E-2</v>
          </cell>
          <cell r="L460">
            <v>8035.0600462423345</v>
          </cell>
          <cell r="M460">
            <v>0.92500000000000004</v>
          </cell>
          <cell r="N460">
            <v>1.9718300103983757E-2</v>
          </cell>
          <cell r="O460">
            <v>8048.0301690731603</v>
          </cell>
          <cell r="P460">
            <v>0.79281372549019546</v>
          </cell>
          <cell r="Q460">
            <v>1.6900474557592509E-2</v>
          </cell>
          <cell r="R460">
            <v>8366.9017131565033</v>
          </cell>
          <cell r="S460">
            <v>0.77227450980392098</v>
          </cell>
          <cell r="T460">
            <v>1.6462638429157472E-2</v>
          </cell>
          <cell r="U460">
            <v>8415.6204039268287</v>
          </cell>
          <cell r="V460">
            <v>0.75995098039215636</v>
          </cell>
          <cell r="W460">
            <v>1.6199936752096449E-2</v>
          </cell>
          <cell r="X460">
            <v>8426.9154948816758</v>
          </cell>
          <cell r="Y460">
            <v>0.90709999999999991</v>
          </cell>
          <cell r="Z460">
            <v>1.9336724350620178E-2</v>
          </cell>
          <cell r="AA460">
            <v>8095.2480469330685</v>
          </cell>
          <cell r="AB460">
            <v>0.892625</v>
          </cell>
          <cell r="AC460">
            <v>1.9028159600344326E-2</v>
          </cell>
          <cell r="AD460">
            <v>8107.8501217456169</v>
          </cell>
          <cell r="AE460">
            <v>0.86949999999999994</v>
          </cell>
          <cell r="AF460">
            <v>1.853520209774473E-2</v>
          </cell>
          <cell r="AG460">
            <v>8164.5609006515315</v>
          </cell>
          <cell r="AH460">
            <v>0.74524490196078375</v>
          </cell>
          <cell r="AI460">
            <v>1.588644608413696E-2</v>
          </cell>
          <cell r="AJ460">
            <v>8464.8309044079997</v>
          </cell>
          <cell r="AK460">
            <v>0.73335269607843079</v>
          </cell>
          <cell r="AL460">
            <v>1.5632938965773072E-2</v>
          </cell>
          <cell r="AM460">
            <v>8475.7890472957042</v>
          </cell>
          <cell r="AN460">
            <v>0.71435392156862698</v>
          </cell>
          <cell r="AO460">
            <v>1.5227940546970662E-2</v>
          </cell>
          <cell r="AP460">
            <v>8521.4067910826016</v>
          </cell>
          <cell r="AQ460">
            <v>0.83906749999999997</v>
          </cell>
          <cell r="AR460">
            <v>1.7886470024323666E-2</v>
          </cell>
          <cell r="AS460">
            <v>8221.0751277983563</v>
          </cell>
          <cell r="AT460">
            <v>0.68935153431372498</v>
          </cell>
          <cell r="AU460">
            <v>1.4694962627826687E-2</v>
          </cell>
          <cell r="AV460">
            <v>8567.4612123749121</v>
          </cell>
        </row>
        <row r="461">
          <cell r="B461">
            <v>69</v>
          </cell>
          <cell r="C461">
            <v>2.3229485321782789E-2</v>
          </cell>
          <cell r="D461">
            <v>0.8249999999999994</v>
          </cell>
          <cell r="E461">
            <v>1.9164325390470787E-2</v>
          </cell>
          <cell r="F461">
            <v>8169.1042290669448</v>
          </cell>
          <cell r="G461">
            <v>0.96499999999999997</v>
          </cell>
          <cell r="H461">
            <v>2.2416453335520392E-2</v>
          </cell>
          <cell r="I461">
            <v>7810.6554500850561</v>
          </cell>
          <cell r="J461">
            <v>0.94</v>
          </cell>
          <cell r="K461">
            <v>2.1835716202475819E-2</v>
          </cell>
          <cell r="L461">
            <v>7874.0530604859932</v>
          </cell>
          <cell r="M461">
            <v>0.92500000000000004</v>
          </cell>
          <cell r="N461">
            <v>2.148727392264908E-2</v>
          </cell>
          <cell r="O461">
            <v>7889.3366949534602</v>
          </cell>
          <cell r="P461">
            <v>0.79612499999999942</v>
          </cell>
          <cell r="Q461">
            <v>1.8493574001804309E-2</v>
          </cell>
          <cell r="R461">
            <v>8225.4971036274255</v>
          </cell>
          <cell r="S461">
            <v>0.77549999999999941</v>
          </cell>
          <cell r="T461">
            <v>1.8014465867042539E-2</v>
          </cell>
          <cell r="U461">
            <v>8277.0770880599412</v>
          </cell>
          <cell r="V461">
            <v>0.7631249999999995</v>
          </cell>
          <cell r="W461">
            <v>1.772700098618548E-2</v>
          </cell>
          <cell r="X461">
            <v>8290.3999968493317</v>
          </cell>
          <cell r="Y461">
            <v>0.90709999999999991</v>
          </cell>
          <cell r="Z461">
            <v>2.1071466135389166E-2</v>
          </cell>
          <cell r="AA461">
            <v>7938.7124668996275</v>
          </cell>
          <cell r="AB461">
            <v>0.892625</v>
          </cell>
          <cell r="AC461">
            <v>2.0735219335356363E-2</v>
          </cell>
          <cell r="AD461">
            <v>7953.5726556133704</v>
          </cell>
          <cell r="AE461">
            <v>0.86949999999999994</v>
          </cell>
          <cell r="AF461">
            <v>2.0198037487290134E-2</v>
          </cell>
          <cell r="AG461">
            <v>8013.2291143186103</v>
          </cell>
          <cell r="AH461">
            <v>0.74835749999999945</v>
          </cell>
          <cell r="AI461">
            <v>1.7383959561696052E-2</v>
          </cell>
          <cell r="AJ461">
            <v>8330.3548246337868</v>
          </cell>
          <cell r="AK461">
            <v>0.73641562499999946</v>
          </cell>
          <cell r="AL461">
            <v>1.7106555951668986E-2</v>
          </cell>
          <cell r="AM461">
            <v>8343.2875544325616</v>
          </cell>
          <cell r="AN461">
            <v>0.71733749999999952</v>
          </cell>
          <cell r="AO461">
            <v>1.6663380927014349E-2</v>
          </cell>
          <cell r="AP461">
            <v>8391.6433150914436</v>
          </cell>
          <cell r="AQ461">
            <v>0.83906749999999997</v>
          </cell>
          <cell r="AR461">
            <v>1.949110617523498E-2</v>
          </cell>
          <cell r="AS461">
            <v>8074.0291139572782</v>
          </cell>
          <cell r="AT461">
            <v>0.6922306874999995</v>
          </cell>
          <cell r="AU461">
            <v>1.6080162594568848E-2</v>
          </cell>
          <cell r="AV461">
            <v>8441.5626900437092</v>
          </cell>
        </row>
        <row r="462">
          <cell r="B462">
            <v>70</v>
          </cell>
          <cell r="C462">
            <v>2.5376899817156299E-2</v>
          </cell>
          <cell r="D462">
            <v>0.828431372549019</v>
          </cell>
          <cell r="E462">
            <v>2.1023019946565743E-2</v>
          </cell>
          <cell r="F462">
            <v>8012.548857472435</v>
          </cell>
          <cell r="G462">
            <v>0.96499999999999997</v>
          </cell>
          <cell r="H462">
            <v>2.4488708323555826E-2</v>
          </cell>
          <cell r="I462">
            <v>7635.5682566683963</v>
          </cell>
          <cell r="J462">
            <v>0.95</v>
          </cell>
          <cell r="K462">
            <v>2.4108054826298481E-2</v>
          </cell>
          <cell r="L462">
            <v>7702.1174724939847</v>
          </cell>
          <cell r="M462">
            <v>0.92500000000000004</v>
          </cell>
          <cell r="N462">
            <v>2.3473632330869576E-2</v>
          </cell>
          <cell r="O462">
            <v>7719.8163563209882</v>
          </cell>
          <cell r="P462">
            <v>0.79943627450980326</v>
          </cell>
          <cell r="Q462">
            <v>2.028721424843594E-2</v>
          </cell>
          <cell r="R462">
            <v>8073.3782642398646</v>
          </cell>
          <cell r="S462">
            <v>0.78700980392156805</v>
          </cell>
          <cell r="T462">
            <v>1.9971868949237456E-2</v>
          </cell>
          <cell r="U462">
            <v>8127.9699653782054</v>
          </cell>
          <cell r="V462">
            <v>0.76629901960784264</v>
          </cell>
          <cell r="W462">
            <v>1.9446293450573311E-2</v>
          </cell>
          <cell r="X462">
            <v>8143.4360679293113</v>
          </cell>
          <cell r="Y462">
            <v>0.91674999999999995</v>
          </cell>
          <cell r="Z462">
            <v>2.3264272907378036E-2</v>
          </cell>
          <cell r="AA462">
            <v>7771.4321559947603</v>
          </cell>
          <cell r="AB462">
            <v>0.892625</v>
          </cell>
          <cell r="AC462">
            <v>2.2652055199289142E-2</v>
          </cell>
          <cell r="AD462">
            <v>7788.6535820995341</v>
          </cell>
          <cell r="AE462">
            <v>0.87875000000000003</v>
          </cell>
          <cell r="AF462">
            <v>2.2299950714326097E-2</v>
          </cell>
          <cell r="AG462">
            <v>7851.3776122733589</v>
          </cell>
          <cell r="AH462">
            <v>0.75946446078431307</v>
          </cell>
          <cell r="AI462">
            <v>1.9272853536014142E-2</v>
          </cell>
          <cell r="AJ462">
            <v>8185.5402732277735</v>
          </cell>
          <cell r="AK462">
            <v>0.73947855392156803</v>
          </cell>
          <cell r="AL462">
            <v>1.8765673179803245E-2</v>
          </cell>
          <cell r="AM462">
            <v>8200.5626390617981</v>
          </cell>
          <cell r="AN462">
            <v>0.72798406862745046</v>
          </cell>
          <cell r="AO462">
            <v>1.8473978778044645E-2</v>
          </cell>
          <cell r="AP462">
            <v>8251.8101659284421</v>
          </cell>
          <cell r="AQ462">
            <v>0.84799374999999999</v>
          </cell>
          <cell r="AR462">
            <v>2.1519452439324686E-2</v>
          </cell>
          <cell r="AS462">
            <v>7916.6573552351983</v>
          </cell>
          <cell r="AT462">
            <v>0.70250462622548959</v>
          </cell>
          <cell r="AU462">
            <v>1.7827389520813079E-2</v>
          </cell>
          <cell r="AV462">
            <v>8305.8209894355605</v>
          </cell>
        </row>
        <row r="463">
          <cell r="B463">
            <v>71</v>
          </cell>
          <cell r="C463">
            <v>2.78282758104452E-2</v>
          </cell>
          <cell r="D463">
            <v>0.83186274509803859</v>
          </cell>
          <cell r="E463">
            <v>2.3149305907022289E-2</v>
          </cell>
          <cell r="F463">
            <v>7844.1008830189594</v>
          </cell>
          <cell r="G463">
            <v>0.96499999999999997</v>
          </cell>
          <cell r="H463">
            <v>2.6854286157079618E-2</v>
          </cell>
          <cell r="I463">
            <v>7448.5830527462422</v>
          </cell>
          <cell r="J463">
            <v>0.95</v>
          </cell>
          <cell r="K463">
            <v>2.643686201992294E-2</v>
          </cell>
          <cell r="L463">
            <v>7516.4344021885081</v>
          </cell>
          <cell r="M463">
            <v>0.92500000000000004</v>
          </cell>
          <cell r="N463">
            <v>2.574115512466181E-2</v>
          </cell>
          <cell r="O463">
            <v>7538.6042255108769</v>
          </cell>
          <cell r="P463">
            <v>0.80274754901960721</v>
          </cell>
          <cell r="Q463">
            <v>2.2339080200276508E-2</v>
          </cell>
          <cell r="R463">
            <v>7909.5919096845646</v>
          </cell>
          <cell r="S463">
            <v>0.7902696078431366</v>
          </cell>
          <cell r="T463">
            <v>2.1991840611671174E-2</v>
          </cell>
          <cell r="U463">
            <v>7965.6392144063338</v>
          </cell>
          <cell r="V463">
            <v>0.76947303921568577</v>
          </cell>
          <cell r="W463">
            <v>2.141310796399562E-2</v>
          </cell>
          <cell r="X463">
            <v>7985.0764204563748</v>
          </cell>
          <cell r="Y463">
            <v>0.91674999999999995</v>
          </cell>
          <cell r="Z463">
            <v>2.5511571849225635E-2</v>
          </cell>
          <cell r="AA463">
            <v>7590.6354374365255</v>
          </cell>
          <cell r="AB463">
            <v>0.892625</v>
          </cell>
          <cell r="AC463">
            <v>2.4840214695298648E-2</v>
          </cell>
          <cell r="AD463">
            <v>7612.2245712296744</v>
          </cell>
          <cell r="AE463">
            <v>0.87875000000000003</v>
          </cell>
          <cell r="AF463">
            <v>2.4454097368428719E-2</v>
          </cell>
          <cell r="AG463">
            <v>7676.2922784800994</v>
          </cell>
          <cell r="AH463">
            <v>0.76261017156862676</v>
          </cell>
          <cell r="AI463">
            <v>2.1222126190262681E-2</v>
          </cell>
          <cell r="AJ463">
            <v>8027.7815544287096</v>
          </cell>
          <cell r="AK463">
            <v>0.7425414828431367</v>
          </cell>
          <cell r="AL463">
            <v>2.0663649185255772E-2</v>
          </cell>
          <cell r="AM463">
            <v>8046.6735606866596</v>
          </cell>
          <cell r="AN463">
            <v>0.73099938725490143</v>
          </cell>
          <cell r="AO463">
            <v>2.0342452565795838E-2</v>
          </cell>
          <cell r="AP463">
            <v>8099.366400042627</v>
          </cell>
          <cell r="AQ463">
            <v>0.84799374999999999</v>
          </cell>
          <cell r="AR463">
            <v>2.3598203960533713E-2</v>
          </cell>
          <cell r="AS463">
            <v>7746.2952238007838</v>
          </cell>
          <cell r="AT463">
            <v>0.70541440870097982</v>
          </cell>
          <cell r="AU463">
            <v>1.963046672599298E-2</v>
          </cell>
          <cell r="AV463">
            <v>8157.7498833667478</v>
          </cell>
        </row>
        <row r="464">
          <cell r="B464">
            <v>72</v>
          </cell>
          <cell r="C464">
            <v>3.0645907605683705E-2</v>
          </cell>
          <cell r="D464">
            <v>0.83529411764705819</v>
          </cell>
          <cell r="E464">
            <v>2.5598346352982838E-2</v>
          </cell>
          <cell r="F464">
            <v>7662.5153921124102</v>
          </cell>
          <cell r="G464">
            <v>0.96499999999999997</v>
          </cell>
          <cell r="H464">
            <v>2.9573300839484774E-2</v>
          </cell>
          <cell r="I464">
            <v>7248.5566719830213</v>
          </cell>
          <cell r="J464">
            <v>0.95</v>
          </cell>
          <cell r="K464">
            <v>2.9113612225399519E-2</v>
          </cell>
          <cell r="L464">
            <v>7317.7234630160492</v>
          </cell>
          <cell r="M464">
            <v>0.92500000000000004</v>
          </cell>
          <cell r="N464">
            <v>2.8347464535257428E-2</v>
          </cell>
          <cell r="O464">
            <v>7344.5518447185705</v>
          </cell>
          <cell r="P464">
            <v>0.80605882352941116</v>
          </cell>
          <cell r="Q464">
            <v>2.4702404230628441E-2</v>
          </cell>
          <cell r="R464">
            <v>7732.8989016626629</v>
          </cell>
          <cell r="S464">
            <v>0.79352941176470526</v>
          </cell>
          <cell r="T464">
            <v>2.4318429035333697E-2</v>
          </cell>
          <cell r="U464">
            <v>7790.4601464330326</v>
          </cell>
          <cell r="V464">
            <v>0.77264705882352891</v>
          </cell>
          <cell r="W464">
            <v>2.367847037650913E-2</v>
          </cell>
          <cell r="X464">
            <v>7814.0911169643869</v>
          </cell>
          <cell r="Y464">
            <v>0.91674999999999995</v>
          </cell>
          <cell r="Z464">
            <v>2.8094635797510533E-2</v>
          </cell>
          <cell r="AA464">
            <v>7396.9863960930861</v>
          </cell>
          <cell r="AB464">
            <v>0.892625</v>
          </cell>
          <cell r="AC464">
            <v>2.7355303276523416E-2</v>
          </cell>
          <cell r="AD464">
            <v>7423.1352785715017</v>
          </cell>
          <cell r="AE464">
            <v>0.87875000000000003</v>
          </cell>
          <cell r="AF464">
            <v>2.6930091308494556E-2</v>
          </cell>
          <cell r="AG464">
            <v>7488.5754796736292</v>
          </cell>
          <cell r="AH464">
            <v>0.76575588235294056</v>
          </cell>
          <cell r="AI464">
            <v>2.3467284019097017E-2</v>
          </cell>
          <cell r="AJ464">
            <v>7857.4149612527608</v>
          </cell>
          <cell r="AK464">
            <v>0.74560441176470538</v>
          </cell>
          <cell r="AL464">
            <v>2.2849723913331309E-2</v>
          </cell>
          <cell r="AM464">
            <v>7880.3999211203572</v>
          </cell>
          <cell r="AN464">
            <v>0.7340147058823524</v>
          </cell>
          <cell r="AO464">
            <v>2.2494546857683671E-2</v>
          </cell>
          <cell r="AP464">
            <v>7934.6054232367596</v>
          </cell>
          <cell r="AQ464">
            <v>0.84799374999999999</v>
          </cell>
          <cell r="AR464">
            <v>2.5987538112697245E-2</v>
          </cell>
          <cell r="AS464">
            <v>7563.4965691710249</v>
          </cell>
          <cell r="AT464">
            <v>0.70832419117647005</v>
          </cell>
          <cell r="AU464">
            <v>2.1707237717664741E-2</v>
          </cell>
          <cell r="AV464">
            <v>7997.6094457223435</v>
          </cell>
        </row>
        <row r="465">
          <cell r="B465">
            <v>73</v>
          </cell>
          <cell r="C465">
            <v>3.3884735204184523E-2</v>
          </cell>
          <cell r="D465">
            <v>0.83872549019607778</v>
          </cell>
          <cell r="E465">
            <v>2.8419991144293957E-2</v>
          </cell>
          <cell r="F465">
            <v>7466.3676691700548</v>
          </cell>
          <cell r="G465">
            <v>0.96499999999999997</v>
          </cell>
          <cell r="H465">
            <v>3.2698769472038064E-2</v>
          </cell>
          <cell r="I465">
            <v>7034.1929248704128</v>
          </cell>
          <cell r="J465">
            <v>0.95</v>
          </cell>
          <cell r="K465">
            <v>3.2190498443975292E-2</v>
          </cell>
          <cell r="L465">
            <v>7104.6780997410924</v>
          </cell>
          <cell r="M465">
            <v>0.92500000000000004</v>
          </cell>
          <cell r="N465">
            <v>3.1343380063870684E-2</v>
          </cell>
          <cell r="O465">
            <v>7136.3524217730519</v>
          </cell>
          <cell r="P465">
            <v>0.809370098039215</v>
          </cell>
          <cell r="Q465">
            <v>2.7425291454243668E-2</v>
          </cell>
          <cell r="R465">
            <v>7541.8777071192089</v>
          </cell>
          <cell r="S465">
            <v>0.79678921568627381</v>
          </cell>
          <cell r="T465">
            <v>2.6998991587079257E-2</v>
          </cell>
          <cell r="U465">
            <v>7601.0083942094061</v>
          </cell>
          <cell r="V465">
            <v>0.77582107843137194</v>
          </cell>
          <cell r="W465">
            <v>2.6288491808471912E-2</v>
          </cell>
          <cell r="X465">
            <v>7629.0653919320021</v>
          </cell>
          <cell r="Y465">
            <v>0.91674999999999995</v>
          </cell>
          <cell r="Z465">
            <v>3.1063830998436161E-2</v>
          </cell>
          <cell r="AA465">
            <v>7189.1707572957112</v>
          </cell>
          <cell r="AB465">
            <v>0.892625</v>
          </cell>
          <cell r="AC465">
            <v>3.0246361761635209E-2</v>
          </cell>
          <cell r="AD465">
            <v>7220.0731617635174</v>
          </cell>
          <cell r="AE465">
            <v>0.87875000000000003</v>
          </cell>
          <cell r="AF465">
            <v>2.9776211060677151E-2</v>
          </cell>
          <cell r="AG465">
            <v>7286.9074582354651</v>
          </cell>
          <cell r="AH465">
            <v>0.76890159313725426</v>
          </cell>
          <cell r="AI465">
            <v>2.6054026881531484E-2</v>
          </cell>
          <cell r="AJ465">
            <v>7673.0227727011397</v>
          </cell>
          <cell r="AK465">
            <v>0.74866734068627394</v>
          </cell>
          <cell r="AL465">
            <v>2.5368394595175394E-2</v>
          </cell>
          <cell r="AM465">
            <v>7700.3349585961196</v>
          </cell>
          <cell r="AN465">
            <v>0.73703002450980326</v>
          </cell>
          <cell r="AO465">
            <v>2.4974067218048311E-2</v>
          </cell>
          <cell r="AP465">
            <v>7756.1200697465292</v>
          </cell>
          <cell r="AQ465">
            <v>0.84799374999999999</v>
          </cell>
          <cell r="AR465">
            <v>2.873404367355345E-2</v>
          </cell>
          <cell r="AS465">
            <v>7366.9399138144381</v>
          </cell>
          <cell r="AT465">
            <v>0.71123397365196017</v>
          </cell>
          <cell r="AU465">
            <v>2.4099974865416623E-2</v>
          </cell>
          <cell r="AV465">
            <v>7824.003436311008</v>
          </cell>
        </row>
        <row r="466">
          <cell r="B466">
            <v>74</v>
          </cell>
          <cell r="C466">
            <v>3.7733209294853985E-2</v>
          </cell>
          <cell r="D466">
            <v>0.84215686274509738</v>
          </cell>
          <cell r="E466">
            <v>3.1777281161058379E-2</v>
          </cell>
          <cell r="F466">
            <v>7254.1735661321991</v>
          </cell>
          <cell r="G466">
            <v>0.96499999999999997</v>
          </cell>
          <cell r="H466">
            <v>3.6412546969534096E-2</v>
          </cell>
          <cell r="I466">
            <v>6804.1834719982335</v>
          </cell>
          <cell r="J466">
            <v>0.95</v>
          </cell>
          <cell r="K466">
            <v>3.5846548830111284E-2</v>
          </cell>
          <cell r="L466">
            <v>6875.9749704264314</v>
          </cell>
          <cell r="M466">
            <v>0.92500000000000004</v>
          </cell>
          <cell r="N466">
            <v>3.4903218597739941E-2</v>
          </cell>
          <cell r="O466">
            <v>6912.6750155476948</v>
          </cell>
          <cell r="P466">
            <v>0.81268137254901895</v>
          </cell>
          <cell r="Q466">
            <v>3.0665076320421335E-2</v>
          </cell>
          <cell r="R466">
            <v>7335.0395128892014</v>
          </cell>
          <cell r="S466">
            <v>0.80004901960784247</v>
          </cell>
          <cell r="T466">
            <v>3.018841710300546E-2</v>
          </cell>
          <cell r="U466">
            <v>7395.7888325208269</v>
          </cell>
          <cell r="V466">
            <v>0.77899509803921507</v>
          </cell>
          <cell r="W466">
            <v>2.9393985073979001E-2</v>
          </cell>
          <cell r="X466">
            <v>7428.5087688699014</v>
          </cell>
          <cell r="Y466">
            <v>0.91674999999999995</v>
          </cell>
          <cell r="Z466">
            <v>3.4591919621057392E-2</v>
          </cell>
          <cell r="AA466">
            <v>6965.8475718721784</v>
          </cell>
          <cell r="AB466">
            <v>0.892625</v>
          </cell>
          <cell r="AC466">
            <v>3.3681605946819036E-2</v>
          </cell>
          <cell r="AD466">
            <v>7001.6922169673444</v>
          </cell>
          <cell r="AE466">
            <v>0.87875000000000003</v>
          </cell>
          <cell r="AF466">
            <v>3.3158057667852937E-2</v>
          </cell>
          <cell r="AG466">
            <v>7069.9309637794231</v>
          </cell>
          <cell r="AH466">
            <v>0.77204730392156795</v>
          </cell>
          <cell r="AI466">
            <v>2.9131822504400266E-2</v>
          </cell>
          <cell r="AJ466">
            <v>7473.1096311185811</v>
          </cell>
          <cell r="AK466">
            <v>0.75173026960784262</v>
          </cell>
          <cell r="AL466">
            <v>2.8365195596389739E-2</v>
          </cell>
          <cell r="AM466">
            <v>7504.9898228514294</v>
          </cell>
          <cell r="AN466">
            <v>0.74004534313725434</v>
          </cell>
          <cell r="AO466">
            <v>2.7924285820280052E-2</v>
          </cell>
          <cell r="AP466">
            <v>7562.4182057734261</v>
          </cell>
          <cell r="AQ466">
            <v>0.84799374999999999</v>
          </cell>
          <cell r="AR466">
            <v>3.1997525649478088E-2</v>
          </cell>
          <cell r="AS466">
            <v>7155.2579405904498</v>
          </cell>
          <cell r="AT466">
            <v>0.7141437561274504</v>
          </cell>
          <cell r="AU466">
            <v>2.6946935816570251E-2</v>
          </cell>
          <cell r="AV466">
            <v>7635.4451501489793</v>
          </cell>
        </row>
        <row r="467">
          <cell r="B467">
            <v>75</v>
          </cell>
          <cell r="C467">
            <v>4.2152206561587031E-2</v>
          </cell>
          <cell r="D467">
            <v>0.84558823529411697</v>
          </cell>
          <cell r="E467">
            <v>3.5643409960165476E-2</v>
          </cell>
          <cell r="F467">
            <v>7023.6556531300985</v>
          </cell>
          <cell r="G467">
            <v>0.96499999999999997</v>
          </cell>
          <cell r="H467">
            <v>4.0676879331931481E-2</v>
          </cell>
          <cell r="I467">
            <v>6556.4258217347697</v>
          </cell>
          <cell r="J467">
            <v>0.95</v>
          </cell>
          <cell r="K467">
            <v>4.004459623350768E-2</v>
          </cell>
          <cell r="L467">
            <v>6629.4949978944169</v>
          </cell>
          <cell r="M467">
            <v>0.92500000000000004</v>
          </cell>
          <cell r="N467">
            <v>3.8990791069468005E-2</v>
          </cell>
          <cell r="O467">
            <v>6671.4004083848986</v>
          </cell>
          <cell r="P467">
            <v>0.81599264705882291</v>
          </cell>
          <cell r="Q467">
            <v>3.4395890611559683E-2</v>
          </cell>
          <cell r="R467">
            <v>7110.109966413148</v>
          </cell>
          <cell r="S467">
            <v>0.80330882352941113</v>
          </cell>
          <cell r="T467">
            <v>3.3861239462157203E-2</v>
          </cell>
          <cell r="U467">
            <v>7172.5216744389381</v>
          </cell>
          <cell r="V467">
            <v>0.78216911764705821</v>
          </cell>
          <cell r="W467">
            <v>3.2970154213153066E-2</v>
          </cell>
          <cell r="X467">
            <v>7210.155292995817</v>
          </cell>
          <cell r="Y467">
            <v>0.91674999999999995</v>
          </cell>
          <cell r="Z467">
            <v>3.8643035365334907E-2</v>
          </cell>
          <cell r="AA467">
            <v>6724.8855325734385</v>
          </cell>
          <cell r="AB467">
            <v>0.892625</v>
          </cell>
          <cell r="AC467">
            <v>3.7626113382036627E-2</v>
          </cell>
          <cell r="AD467">
            <v>6765.8639787545408</v>
          </cell>
          <cell r="AE467">
            <v>0.87875000000000003</v>
          </cell>
          <cell r="AF467">
            <v>3.7041251515994605E-2</v>
          </cell>
          <cell r="AG467">
            <v>6835.505785174686</v>
          </cell>
          <cell r="AH467">
            <v>0.77519301470588176</v>
          </cell>
          <cell r="AI467">
            <v>3.2676096080981702E-2</v>
          </cell>
          <cell r="AJ467">
            <v>7255.4043277889105</v>
          </cell>
          <cell r="AK467">
            <v>0.75479319852941118</v>
          </cell>
          <cell r="AL467">
            <v>3.1816198815692712E-2</v>
          </cell>
          <cell r="AM467">
            <v>7292.1093185773343</v>
          </cell>
          <cell r="AN467">
            <v>0.74306066176470531</v>
          </cell>
          <cell r="AO467">
            <v>3.1321646502495415E-2</v>
          </cell>
          <cell r="AP467">
            <v>7351.2430783029195</v>
          </cell>
          <cell r="AQ467">
            <v>0.84799374999999999</v>
          </cell>
          <cell r="AR467">
            <v>3.5744807712934791E-2</v>
          </cell>
          <cell r="AS467">
            <v>6926.3073911077754</v>
          </cell>
          <cell r="AT467">
            <v>0.71705353860294063</v>
          </cell>
          <cell r="AU467">
            <v>3.0225388874908075E-2</v>
          </cell>
          <cell r="AV467">
            <v>7429.693299756972</v>
          </cell>
        </row>
        <row r="468">
          <cell r="B468">
            <v>76</v>
          </cell>
          <cell r="C468">
            <v>4.7203838770656009E-2</v>
          </cell>
          <cell r="D468">
            <v>0.84901960784313657</v>
          </cell>
          <cell r="E468">
            <v>4.0076984681753011E-2</v>
          </cell>
          <cell r="F468">
            <v>6773.3086152665483</v>
          </cell>
          <cell r="G468">
            <v>0.96499999999999997</v>
          </cell>
          <cell r="H468">
            <v>4.5551704413683045E-2</v>
          </cell>
          <cell r="I468">
            <v>6289.7308797353053</v>
          </cell>
          <cell r="J468">
            <v>0.95</v>
          </cell>
          <cell r="K468">
            <v>4.4843646832123205E-2</v>
          </cell>
          <cell r="L468">
            <v>6364.0195474716766</v>
          </cell>
          <cell r="M468">
            <v>0.92500000000000004</v>
          </cell>
          <cell r="N468">
            <v>4.3663550862856809E-2</v>
          </cell>
          <cell r="O468">
            <v>6411.2772289207996</v>
          </cell>
          <cell r="P468">
            <v>0.81930392156862675</v>
          </cell>
          <cell r="Q468">
            <v>3.8674290217891656E-2</v>
          </cell>
          <cell r="R468">
            <v>6865.5514017722408</v>
          </cell>
          <cell r="S468">
            <v>0.80656862745097968</v>
          </cell>
          <cell r="T468">
            <v>3.8073135447665357E-2</v>
          </cell>
          <cell r="U468">
            <v>6929.6512004732485</v>
          </cell>
          <cell r="V468">
            <v>0.78534313725490135</v>
          </cell>
          <cell r="W468">
            <v>3.7071210830621537E-2</v>
          </cell>
          <cell r="X468">
            <v>6972.435361084963</v>
          </cell>
          <cell r="Y468">
            <v>0.91674999999999995</v>
          </cell>
          <cell r="Z468">
            <v>4.3274119192998894E-2</v>
          </cell>
          <cell r="AA468">
            <v>6465.015543110374</v>
          </cell>
          <cell r="AB468">
            <v>0.892625</v>
          </cell>
          <cell r="AC468">
            <v>4.2135326582656819E-2</v>
          </cell>
          <cell r="AD468">
            <v>6511.2908135624848</v>
          </cell>
          <cell r="AE468">
            <v>0.87875000000000003</v>
          </cell>
          <cell r="AF468">
            <v>4.1480373319713972E-2</v>
          </cell>
          <cell r="AG468">
            <v>6582.3100961469945</v>
          </cell>
          <cell r="AH468">
            <v>0.77833872549019534</v>
          </cell>
          <cell r="AI468">
            <v>3.674057570699707E-2</v>
          </cell>
          <cell r="AJ468">
            <v>7018.3260388677099</v>
          </cell>
          <cell r="AK468">
            <v>0.75785612745097974</v>
          </cell>
          <cell r="AL468">
            <v>3.577371845154978E-2</v>
          </cell>
          <cell r="AM468">
            <v>7060.1021187117121</v>
          </cell>
          <cell r="AN468">
            <v>0.74607598039215628</v>
          </cell>
          <cell r="AO468">
            <v>3.5217650289090456E-2</v>
          </cell>
          <cell r="AP468">
            <v>7120.9900412503985</v>
          </cell>
          <cell r="AQ468">
            <v>0.84799374999999999</v>
          </cell>
          <cell r="AR468">
            <v>4.0028560253523977E-2</v>
          </cell>
          <cell r="AS468">
            <v>6678.727865251949</v>
          </cell>
          <cell r="AT468">
            <v>0.71996332107843075</v>
          </cell>
          <cell r="AU468">
            <v>3.3985032528972288E-2</v>
          </cell>
          <cell r="AV468">
            <v>7205.1279305505186</v>
          </cell>
        </row>
        <row r="469">
          <cell r="B469">
            <v>77</v>
          </cell>
          <cell r="C469">
            <v>5.3012537453070718E-2</v>
          </cell>
          <cell r="D469">
            <v>0.85245098039215617</v>
          </cell>
          <cell r="E469">
            <v>4.5190589524946034E-2</v>
          </cell>
          <cell r="F469">
            <v>6501.8548296477247</v>
          </cell>
          <cell r="G469">
            <v>0.96499999999999997</v>
          </cell>
          <cell r="H469">
            <v>5.1157098642213239E-2</v>
          </cell>
          <cell r="I469">
            <v>6003.2229178599882</v>
          </cell>
          <cell r="J469">
            <v>0.95</v>
          </cell>
          <cell r="K469">
            <v>5.0361910580417182E-2</v>
          </cell>
          <cell r="L469">
            <v>6078.6337024521281</v>
          </cell>
          <cell r="M469">
            <v>0.92500000000000004</v>
          </cell>
          <cell r="N469">
            <v>4.9036597144090414E-2</v>
          </cell>
          <cell r="O469">
            <v>6131.3380995399411</v>
          </cell>
          <cell r="P469">
            <v>0.8226151960784307</v>
          </cell>
          <cell r="Q469">
            <v>4.3608918891572923E-2</v>
          </cell>
          <cell r="R469">
            <v>6600.0310743542477</v>
          </cell>
          <cell r="S469">
            <v>0.80982843137254834</v>
          </cell>
          <cell r="T469">
            <v>4.2931060048698726E-2</v>
          </cell>
          <cell r="U469">
            <v>6665.8176517125539</v>
          </cell>
          <cell r="V469">
            <v>0.78851715686274448</v>
          </cell>
          <cell r="W469">
            <v>4.1801295310575082E-2</v>
          </cell>
          <cell r="X469">
            <v>6713.9587398113017</v>
          </cell>
          <cell r="Y469">
            <v>0.91674999999999995</v>
          </cell>
          <cell r="Z469">
            <v>4.8599243710102581E-2</v>
          </cell>
          <cell r="AA469">
            <v>6185.2476899132253</v>
          </cell>
          <cell r="AB469">
            <v>0.892625</v>
          </cell>
          <cell r="AC469">
            <v>4.7320316244047249E-2</v>
          </cell>
          <cell r="AD469">
            <v>6236.9354486583761</v>
          </cell>
          <cell r="AE469">
            <v>0.87875000000000003</v>
          </cell>
          <cell r="AF469">
            <v>4.6584767286885896E-2</v>
          </cell>
          <cell r="AG469">
            <v>6309.2734160526943</v>
          </cell>
          <cell r="AH469">
            <v>0.78148443627450914</v>
          </cell>
          <cell r="AI469">
            <v>4.1428472946994276E-2</v>
          </cell>
          <cell r="AJ469">
            <v>6760.4686997003018</v>
          </cell>
          <cell r="AK469">
            <v>0.76091905637254842</v>
          </cell>
          <cell r="AL469">
            <v>4.0338249974704955E-2</v>
          </cell>
          <cell r="AM469">
            <v>6807.5360132777296</v>
          </cell>
          <cell r="AN469">
            <v>0.74909129901960725</v>
          </cell>
          <cell r="AO469">
            <v>3.9711230545046328E-2</v>
          </cell>
          <cell r="AP469">
            <v>6870.2055042655466</v>
          </cell>
          <cell r="AQ469">
            <v>0.84799374999999999</v>
          </cell>
          <cell r="AR469">
            <v>4.4954300431844889E-2</v>
          </cell>
          <cell r="AS469">
            <v>6411.388004480822</v>
          </cell>
          <cell r="AT469">
            <v>0.72287310355392098</v>
          </cell>
          <cell r="AU469">
            <v>3.8321337475969705E-2</v>
          </cell>
          <cell r="AV469">
            <v>6960.2614234553521</v>
          </cell>
        </row>
        <row r="470">
          <cell r="B470">
            <v>78</v>
          </cell>
          <cell r="C470">
            <v>5.9467463401771295E-2</v>
          </cell>
          <cell r="D470">
            <v>0.85588235294117576</v>
          </cell>
          <cell r="E470">
            <v>5.0897152499751269E-2</v>
          </cell>
          <cell r="F470">
            <v>6208.0321768903268</v>
          </cell>
          <cell r="G470">
            <v>0.96499999999999997</v>
          </cell>
          <cell r="H470">
            <v>5.73861021827093E-2</v>
          </cell>
          <cell r="I470">
            <v>5696.11545087983</v>
          </cell>
          <cell r="J470">
            <v>0.95</v>
          </cell>
          <cell r="K470">
            <v>5.6494090231682725E-2</v>
          </cell>
          <cell r="L470">
            <v>5772.5020954781239</v>
          </cell>
          <cell r="M470">
            <v>0.92500000000000004</v>
          </cell>
          <cell r="N470">
            <v>5.5007403646638448E-2</v>
          </cell>
          <cell r="O470">
            <v>5830.6781431985883</v>
          </cell>
          <cell r="P470">
            <v>0.82592647058823454</v>
          </cell>
          <cell r="Q470">
            <v>4.9115752162259975E-2</v>
          </cell>
          <cell r="R470">
            <v>6312.2108545508727</v>
          </cell>
          <cell r="S470">
            <v>0.81308823529411689</v>
          </cell>
          <cell r="T470">
            <v>4.8352294874763703E-2</v>
          </cell>
          <cell r="U470">
            <v>6379.6470338332065</v>
          </cell>
          <cell r="V470">
            <v>0.79169117647058762</v>
          </cell>
          <cell r="W470">
            <v>4.707986606226993E-2</v>
          </cell>
          <cell r="X470">
            <v>6433.3065678254334</v>
          </cell>
          <cell r="Y470">
            <v>0.91674999999999995</v>
          </cell>
          <cell r="Z470">
            <v>5.4516797073573833E-2</v>
          </cell>
          <cell r="AA470">
            <v>5884.6493300237835</v>
          </cell>
          <cell r="AB470">
            <v>0.892625</v>
          </cell>
          <cell r="AC470">
            <v>5.30821445190061E-2</v>
          </cell>
          <cell r="AD470">
            <v>5941.8016908341533</v>
          </cell>
          <cell r="AE470">
            <v>0.87875000000000003</v>
          </cell>
          <cell r="AF470">
            <v>5.2257033464306525E-2</v>
          </cell>
          <cell r="AG470">
            <v>6015.3573822165445</v>
          </cell>
          <cell r="AH470">
            <v>0.78463014705882272</v>
          </cell>
          <cell r="AI470">
            <v>4.665996455414697E-2</v>
          </cell>
          <cell r="AJ470">
            <v>6480.3928050657669</v>
          </cell>
          <cell r="AK470">
            <v>0.76398198529411698</v>
          </cell>
          <cell r="AL470">
            <v>4.5432070750090481E-2</v>
          </cell>
          <cell r="AM470">
            <v>6532.9319238623266</v>
          </cell>
          <cell r="AN470">
            <v>0.75210661764705811</v>
          </cell>
          <cell r="AO470">
            <v>4.4725872759156425E-2</v>
          </cell>
          <cell r="AP470">
            <v>6597.3811895938115</v>
          </cell>
          <cell r="AQ470">
            <v>0.84799374999999999</v>
          </cell>
          <cell r="AR470">
            <v>5.0428037293055797E-2</v>
          </cell>
          <cell r="AS470">
            <v>6123.1685419422647</v>
          </cell>
          <cell r="AT470">
            <v>0.7257828860294111</v>
          </cell>
          <cell r="AU470">
            <v>4.316046721258595E-2</v>
          </cell>
          <cell r="AV470">
            <v>6693.5348965261464</v>
          </cell>
        </row>
        <row r="471">
          <cell r="B471">
            <v>79</v>
          </cell>
          <cell r="C471">
            <v>6.6604648952370796E-2</v>
          </cell>
          <cell r="D471">
            <v>0.85931372549019536</v>
          </cell>
          <cell r="E471">
            <v>5.7234289026228388E-2</v>
          </cell>
          <cell r="F471">
            <v>5892.0610164597774</v>
          </cell>
          <cell r="G471">
            <v>0.96499999999999997</v>
          </cell>
          <cell r="H471">
            <v>6.4273486239037822E-2</v>
          </cell>
          <cell r="I471">
            <v>5369.2375875711305</v>
          </cell>
          <cell r="J471">
            <v>0.95</v>
          </cell>
          <cell r="K471">
            <v>6.3274416504752254E-2</v>
          </cell>
          <cell r="L471">
            <v>5446.3898412336048</v>
          </cell>
          <cell r="M471">
            <v>0.92500000000000004</v>
          </cell>
          <cell r="N471">
            <v>6.160930028094299E-2</v>
          </cell>
          <cell r="O471">
            <v>5509.9476770420306</v>
          </cell>
          <cell r="P471">
            <v>0.82923774509803849</v>
          </cell>
          <cell r="Q471">
            <v>5.5231088910310387E-2</v>
          </cell>
          <cell r="R471">
            <v>6002.181870622825</v>
          </cell>
          <cell r="S471">
            <v>0.81634803921568555</v>
          </cell>
          <cell r="T471">
            <v>5.4372574574916961E-2</v>
          </cell>
          <cell r="U471">
            <v>6071.1764592563923</v>
          </cell>
          <cell r="V471">
            <v>0.79486519607843076</v>
          </cell>
          <cell r="W471">
            <v>5.2941717349261258E-2</v>
          </cell>
          <cell r="X471">
            <v>6130.4273562746912</v>
          </cell>
          <cell r="Y471">
            <v>0.91674999999999995</v>
          </cell>
          <cell r="Z471">
            <v>6.105981192708592E-2</v>
          </cell>
          <cell r="AA471">
            <v>5563.837096649735</v>
          </cell>
          <cell r="AB471">
            <v>0.892625</v>
          </cell>
          <cell r="AC471">
            <v>5.945297477110998E-2</v>
          </cell>
          <cell r="AD471">
            <v>5626.3981147780205</v>
          </cell>
          <cell r="AE471">
            <v>0.87875000000000003</v>
          </cell>
          <cell r="AF471">
            <v>5.852883526689584E-2</v>
          </cell>
          <cell r="AG471">
            <v>5701.0126501942914</v>
          </cell>
          <cell r="AH471">
            <v>0.78777585784313653</v>
          </cell>
          <cell r="AI471">
            <v>5.2469534464794867E-2</v>
          </cell>
          <cell r="AJ471">
            <v>6178.0179064844488</v>
          </cell>
          <cell r="AK471">
            <v>0.76704491421568566</v>
          </cell>
          <cell r="AL471">
            <v>5.1088757242037118E-2</v>
          </cell>
          <cell r="AM471">
            <v>6236.1272984918887</v>
          </cell>
          <cell r="AN471">
            <v>0.75512193627450919</v>
          </cell>
          <cell r="AO471">
            <v>5.0294631481798198E-2</v>
          </cell>
          <cell r="AP471">
            <v>6302.3075579643864</v>
          </cell>
          <cell r="AQ471">
            <v>0.84799374999999999</v>
          </cell>
          <cell r="AR471">
            <v>5.6480326032554484E-2</v>
          </cell>
          <cell r="AS471">
            <v>5814.3891703575346</v>
          </cell>
          <cell r="AT471">
            <v>0.72869266850490133</v>
          </cell>
          <cell r="AU471">
            <v>4.8534319379935256E-2</v>
          </cell>
          <cell r="AV471">
            <v>6404.63880308833</v>
          </cell>
        </row>
        <row r="472">
          <cell r="B472">
            <v>80</v>
          </cell>
          <cell r="C472">
            <v>7.4338016784789643E-2</v>
          </cell>
          <cell r="D472">
            <v>0.86274509803921495</v>
          </cell>
          <cell r="E472">
            <v>6.4134759579034153E-2</v>
          </cell>
          <cell r="F472">
            <v>5554.8330932835452</v>
          </cell>
          <cell r="G472">
            <v>0.96499999999999997</v>
          </cell>
          <cell r="H472">
            <v>7.1736186197321999E-2</v>
          </cell>
          <cell r="I472">
            <v>5024.1379693722529</v>
          </cell>
          <cell r="J472">
            <v>0.95</v>
          </cell>
          <cell r="K472">
            <v>7.0621115945550164E-2</v>
          </cell>
          <cell r="L472">
            <v>5101.7727019721378</v>
          </cell>
          <cell r="M472">
            <v>0.92500000000000004</v>
          </cell>
          <cell r="N472">
            <v>6.8762665525930425E-2</v>
          </cell>
          <cell r="O472">
            <v>5170.4836560748636</v>
          </cell>
          <cell r="P472">
            <v>0.83254901960784244</v>
          </cell>
          <cell r="Q472">
            <v>6.1890042993767956E-2</v>
          </cell>
          <cell r="R472">
            <v>5670.6748300706031</v>
          </cell>
          <cell r="S472">
            <v>0.81960784313725421</v>
          </cell>
          <cell r="T472">
            <v>6.0928021600082441E-2</v>
          </cell>
          <cell r="U472">
            <v>5741.0709644679937</v>
          </cell>
          <cell r="V472">
            <v>0.7980392156862739</v>
          </cell>
          <cell r="W472">
            <v>5.9324652610606592E-2</v>
          </cell>
          <cell r="X472">
            <v>5805.8720039486179</v>
          </cell>
          <cell r="Y472">
            <v>0.91674999999999995</v>
          </cell>
          <cell r="Z472">
            <v>6.8149376887455898E-2</v>
          </cell>
          <cell r="AA472">
            <v>5224.1102499353583</v>
          </cell>
          <cell r="AB472">
            <v>0.892625</v>
          </cell>
          <cell r="AC472">
            <v>6.6355972232522861E-2</v>
          </cell>
          <cell r="AD472">
            <v>5291.8920096079019</v>
          </cell>
          <cell r="AE472">
            <v>0.87875000000000003</v>
          </cell>
          <cell r="AF472">
            <v>6.5324532249633901E-2</v>
          </cell>
          <cell r="AG472">
            <v>5367.3390199365804</v>
          </cell>
          <cell r="AH472">
            <v>0.79092156862745033</v>
          </cell>
          <cell r="AI472">
            <v>5.8795540844079557E-2</v>
          </cell>
          <cell r="AJ472">
            <v>5853.8601830160433</v>
          </cell>
          <cell r="AK472">
            <v>0.77010784313725433</v>
          </cell>
          <cell r="AL472">
            <v>5.7248289769235364E-2</v>
          </cell>
          <cell r="AM472">
            <v>5917.5313048087964</v>
          </cell>
          <cell r="AN472">
            <v>0.75813725490196016</v>
          </cell>
          <cell r="AO472">
            <v>5.6358419980076256E-2</v>
          </cell>
          <cell r="AP472">
            <v>5985.3353218516158</v>
          </cell>
          <cell r="AQ472">
            <v>0.84799374999999999</v>
          </cell>
          <cell r="AR472">
            <v>6.3038173620896712E-2</v>
          </cell>
          <cell r="AS472">
            <v>5485.9905743355866</v>
          </cell>
          <cell r="AT472">
            <v>0.73160245098039156</v>
          </cell>
          <cell r="AU472">
            <v>5.4385875280773592E-2</v>
          </cell>
          <cell r="AV472">
            <v>6093.7940179061152</v>
          </cell>
        </row>
        <row r="473">
          <cell r="B473">
            <v>81</v>
          </cell>
          <cell r="C473">
            <v>8.278043468886577E-2</v>
          </cell>
          <cell r="D473">
            <v>0.86617647058823455</v>
          </cell>
          <cell r="E473">
            <v>7.1702464752561618E-2</v>
          </cell>
          <cell r="F473">
            <v>5198.5752083441421</v>
          </cell>
          <cell r="G473">
            <v>0.96499999999999997</v>
          </cell>
          <cell r="H473">
            <v>7.988311947475546E-2</v>
          </cell>
          <cell r="I473">
            <v>4663.7254725203293</v>
          </cell>
          <cell r="J473">
            <v>0.95</v>
          </cell>
          <cell r="K473">
            <v>7.8641412954422479E-2</v>
          </cell>
          <cell r="L473">
            <v>4741.4798204583203</v>
          </cell>
          <cell r="M473">
            <v>0.92500000000000004</v>
          </cell>
          <cell r="N473">
            <v>7.6571902087200841E-2</v>
          </cell>
          <cell r="O473">
            <v>4814.9474178248975</v>
          </cell>
          <cell r="P473">
            <v>0.83586029411764629</v>
          </cell>
          <cell r="Q473">
            <v>6.9192878486221951E-2</v>
          </cell>
          <cell r="R473">
            <v>5319.7165210338553</v>
          </cell>
          <cell r="S473">
            <v>0.82286764705882276</v>
          </cell>
          <cell r="T473">
            <v>6.8117341514933524E-2</v>
          </cell>
          <cell r="U473">
            <v>5391.2788687372813</v>
          </cell>
          <cell r="V473">
            <v>0.80121323529411703</v>
          </cell>
          <cell r="W473">
            <v>6.6324779896119498E-2</v>
          </cell>
          <cell r="X473">
            <v>5461.4406642127196</v>
          </cell>
          <cell r="Y473">
            <v>0.91674999999999995</v>
          </cell>
          <cell r="Z473">
            <v>7.5888963501017689E-2</v>
          </cell>
          <cell r="AA473">
            <v>4868.0903916108919</v>
          </cell>
          <cell r="AB473">
            <v>0.892625</v>
          </cell>
          <cell r="AC473">
            <v>7.3891885514148811E-2</v>
          </cell>
          <cell r="AD473">
            <v>4940.7433703608503</v>
          </cell>
          <cell r="AE473">
            <v>0.87875000000000003</v>
          </cell>
          <cell r="AF473">
            <v>7.2743306982840802E-2</v>
          </cell>
          <cell r="AG473">
            <v>5016.720109034015</v>
          </cell>
          <cell r="AH473">
            <v>0.79406727941176392</v>
          </cell>
          <cell r="AI473">
            <v>6.5733234561910853E-2</v>
          </cell>
          <cell r="AJ473">
            <v>5509.679307529992</v>
          </cell>
          <cell r="AK473">
            <v>0.7731707720588229</v>
          </cell>
          <cell r="AL473">
            <v>6.400341259975531E-2</v>
          </cell>
          <cell r="AM473">
            <v>5578.7627579525815</v>
          </cell>
          <cell r="AN473">
            <v>0.76115257352941113</v>
          </cell>
          <cell r="AO473">
            <v>6.3008540901313512E-2</v>
          </cell>
          <cell r="AP473">
            <v>5648.0112800611178</v>
          </cell>
          <cell r="AQ473">
            <v>0.84799374999999999</v>
          </cell>
          <cell r="AR473">
            <v>7.0197291238441373E-2</v>
          </cell>
          <cell r="AS473">
            <v>5140.1637480280169</v>
          </cell>
          <cell r="AT473">
            <v>0.73451223345588168</v>
          </cell>
          <cell r="AU473">
            <v>6.0803241969767538E-2</v>
          </cell>
          <cell r="AV473">
            <v>5762.377696461549</v>
          </cell>
        </row>
        <row r="474">
          <cell r="B474">
            <v>82</v>
          </cell>
          <cell r="C474">
            <v>9.2224705850740579E-2</v>
          </cell>
          <cell r="D474">
            <v>0.86960784313725414</v>
          </cell>
          <cell r="E474">
            <v>8.0199327538830217E-2</v>
          </cell>
          <cell r="F474">
            <v>4825.8245527043055</v>
          </cell>
          <cell r="G474">
            <v>0.96499999999999997</v>
          </cell>
          <cell r="H474">
            <v>8.899684114596465E-2</v>
          </cell>
          <cell r="I474">
            <v>4291.1725334015273</v>
          </cell>
          <cell r="J474">
            <v>0.95</v>
          </cell>
          <cell r="K474">
            <v>8.7613470558203552E-2</v>
          </cell>
          <cell r="L474">
            <v>4368.6031478825962</v>
          </cell>
          <cell r="M474">
            <v>0.92500000000000004</v>
          </cell>
          <cell r="N474">
            <v>8.5307852911935045E-2</v>
          </cell>
          <cell r="O474">
            <v>4446.2577355921885</v>
          </cell>
          <cell r="P474">
            <v>0.83917156862745024</v>
          </cell>
          <cell r="Q474">
            <v>7.7392351074971166E-2</v>
          </cell>
          <cell r="R474">
            <v>4951.6300222128129</v>
          </cell>
          <cell r="S474">
            <v>0.82612745098039142</v>
          </cell>
          <cell r="T474">
            <v>7.6189361161888708E-2</v>
          </cell>
          <cell r="U474">
            <v>5024.0392848332594</v>
          </cell>
          <cell r="V474">
            <v>0.80438725490196017</v>
          </cell>
          <cell r="W474">
            <v>7.4184377973417953E-2</v>
          </cell>
          <cell r="X474">
            <v>5099.2118142430945</v>
          </cell>
          <cell r="Y474">
            <v>0.91674999999999995</v>
          </cell>
          <cell r="Z474">
            <v>8.4546999088666419E-2</v>
          </cell>
          <cell r="AA474">
            <v>4498.656057562278</v>
          </cell>
          <cell r="AB474">
            <v>0.892625</v>
          </cell>
          <cell r="AC474">
            <v>8.2322078060017304E-2</v>
          </cell>
          <cell r="AD474">
            <v>4575.6625268833568</v>
          </cell>
          <cell r="AE474">
            <v>0.87875000000000003</v>
          </cell>
          <cell r="AF474">
            <v>8.1042460266338281E-2</v>
          </cell>
          <cell r="AG474">
            <v>4651.7872980955626</v>
          </cell>
          <cell r="AH474">
            <v>0.79721299019607772</v>
          </cell>
          <cell r="AI474">
            <v>7.35227335212226E-2</v>
          </cell>
          <cell r="AJ474">
            <v>5147.5102652472169</v>
          </cell>
          <cell r="AK474">
            <v>0.77623370098039146</v>
          </cell>
          <cell r="AL474">
            <v>7.1587924744348316E-2</v>
          </cell>
          <cell r="AM474">
            <v>5221.7029033591934</v>
          </cell>
          <cell r="AN474">
            <v>0.76416789215686209</v>
          </cell>
          <cell r="AO474">
            <v>7.0475159074747051E-2</v>
          </cell>
          <cell r="AP474">
            <v>5292.1383303103066</v>
          </cell>
          <cell r="AQ474">
            <v>0.84799374999999999</v>
          </cell>
          <cell r="AR474">
            <v>7.8205974157016439E-2</v>
          </cell>
          <cell r="AS474">
            <v>4779.3381763944153</v>
          </cell>
          <cell r="AT474">
            <v>0.73742201593137191</v>
          </cell>
          <cell r="AU474">
            <v>6.8008528507130905E-2</v>
          </cell>
          <cell r="AV474">
            <v>5412.0064510624061</v>
          </cell>
        </row>
        <row r="475">
          <cell r="B475">
            <v>83</v>
          </cell>
          <cell r="C475">
            <v>0.1027754108378764</v>
          </cell>
          <cell r="D475">
            <v>0.87303921568627374</v>
          </cell>
          <cell r="E475">
            <v>8.9726964069734169E-2</v>
          </cell>
          <cell r="F475">
            <v>4438.7966687570442</v>
          </cell>
          <cell r="G475">
            <v>0.96499999999999997</v>
          </cell>
          <cell r="H475">
            <v>9.9178271458550724E-2</v>
          </cell>
          <cell r="I475">
            <v>3909.2717331164649</v>
          </cell>
          <cell r="J475">
            <v>0.95</v>
          </cell>
          <cell r="K475">
            <v>9.7636640295982582E-2</v>
          </cell>
          <cell r="L475">
            <v>3985.8546646051091</v>
          </cell>
          <cell r="M475">
            <v>0.92500000000000004</v>
          </cell>
          <cell r="N475">
            <v>9.5067255025035685E-2</v>
          </cell>
          <cell r="O475">
            <v>4066.9570346757364</v>
          </cell>
          <cell r="P475">
            <v>0.84248284313725408</v>
          </cell>
          <cell r="Q475">
            <v>8.658652032729347E-2</v>
          </cell>
          <cell r="R475">
            <v>4568.4117331403513</v>
          </cell>
          <cell r="S475">
            <v>0.82938725490195997</v>
          </cell>
          <cell r="T475">
            <v>8.5240615866247454E-2</v>
          </cell>
          <cell r="U475">
            <v>4641.2609412695811</v>
          </cell>
          <cell r="V475">
            <v>0.8075612745098032</v>
          </cell>
          <cell r="W475">
            <v>8.2997441764504104E-2</v>
          </cell>
          <cell r="X475">
            <v>4720.9299576487665</v>
          </cell>
          <cell r="Y475">
            <v>0.91674999999999995</v>
          </cell>
          <cell r="Z475">
            <v>9.4219357885623189E-2</v>
          </cell>
          <cell r="AA475">
            <v>4118.3081879633364</v>
          </cell>
          <cell r="AB475">
            <v>0.892625</v>
          </cell>
          <cell r="AC475">
            <v>9.1739901099159429E-2</v>
          </cell>
          <cell r="AD475">
            <v>4198.9844791689693</v>
          </cell>
          <cell r="AE475">
            <v>0.87875000000000003</v>
          </cell>
          <cell r="AF475">
            <v>9.0313892273783891E-2</v>
          </cell>
          <cell r="AG475">
            <v>4274.7950108221958</v>
          </cell>
          <cell r="AH475">
            <v>0.8003587009803913</v>
          </cell>
          <cell r="AI475">
            <v>8.2257194310928788E-2</v>
          </cell>
          <cell r="AJ475">
            <v>4769.0512397176881</v>
          </cell>
          <cell r="AK475">
            <v>0.77929662990196003</v>
          </cell>
          <cell r="AL475">
            <v>8.0092531302746461E-2</v>
          </cell>
          <cell r="AM475">
            <v>4847.892028876171</v>
          </cell>
          <cell r="AN475">
            <v>0.76718321078431306</v>
          </cell>
          <cell r="AO475">
            <v>7.88475696762789E-2</v>
          </cell>
          <cell r="AP475">
            <v>4919.174039636122</v>
          </cell>
          <cell r="AQ475">
            <v>0.84799374999999999</v>
          </cell>
          <cell r="AR475">
            <v>8.715290604420145E-2</v>
          </cell>
          <cell r="AS475">
            <v>4405.5653784836713</v>
          </cell>
          <cell r="AT475">
            <v>0.74033179840686203</v>
          </cell>
          <cell r="AU475">
            <v>7.6087904737609138E-2</v>
          </cell>
          <cell r="AV475">
            <v>5043.9438560545523</v>
          </cell>
        </row>
        <row r="476">
          <cell r="B476">
            <v>84</v>
          </cell>
          <cell r="C476">
            <v>0.11460709738283582</v>
          </cell>
          <cell r="D476">
            <v>0.87647058823529334</v>
          </cell>
          <cell r="E476">
            <v>0.10044975005907367</v>
          </cell>
          <cell r="F476">
            <v>4040.5169195466256</v>
          </cell>
          <cell r="G476">
            <v>0.96499999999999997</v>
          </cell>
          <cell r="H476">
            <v>0.11059584897443657</v>
          </cell>
          <cell r="I476">
            <v>3521.5569199642009</v>
          </cell>
          <cell r="J476">
            <v>0.95</v>
          </cell>
          <cell r="K476">
            <v>0.10887674251369403</v>
          </cell>
          <cell r="L476">
            <v>3596.6892064449958</v>
          </cell>
          <cell r="M476">
            <v>0.92500000000000004</v>
          </cell>
          <cell r="N476">
            <v>0.10601156507912314</v>
          </cell>
          <cell r="O476">
            <v>3680.3225930843555</v>
          </cell>
          <cell r="P476">
            <v>0.84579411764705803</v>
          </cell>
          <cell r="Q476">
            <v>9.6934008807006075E-2</v>
          </cell>
          <cell r="R476">
            <v>4172.8488577453481</v>
          </cell>
          <cell r="S476">
            <v>0.83264705882352863</v>
          </cell>
          <cell r="T476">
            <v>9.5427262556119968E-2</v>
          </cell>
          <cell r="U476">
            <v>4245.6370002398025</v>
          </cell>
          <cell r="V476">
            <v>0.81073529411764633</v>
          </cell>
          <cell r="W476">
            <v>9.2916018804643133E-2</v>
          </cell>
          <cell r="X476">
            <v>4329.1048484145103</v>
          </cell>
          <cell r="Y476">
            <v>0.91674999999999995</v>
          </cell>
          <cell r="Z476">
            <v>0.10506605652571474</v>
          </cell>
          <cell r="AA476">
            <v>3730.2838349183266</v>
          </cell>
          <cell r="AB476">
            <v>0.892625</v>
          </cell>
          <cell r="AC476">
            <v>0.10230116030135383</v>
          </cell>
          <cell r="AD476">
            <v>3813.7700583331025</v>
          </cell>
          <cell r="AE476">
            <v>0.87875000000000003</v>
          </cell>
          <cell r="AF476">
            <v>0.10071098682516698</v>
          </cell>
          <cell r="AG476">
            <v>3888.7216347222916</v>
          </cell>
          <cell r="AH476">
            <v>0.80350441176470511</v>
          </cell>
          <cell r="AI476">
            <v>9.2087308366655768E-2</v>
          </cell>
          <cell r="AJ476">
            <v>4376.7624652134546</v>
          </cell>
          <cell r="AK476">
            <v>0.7823595588235287</v>
          </cell>
          <cell r="AL476">
            <v>8.9663958146480621E-2</v>
          </cell>
          <cell r="AM476">
            <v>4459.6120848010705</v>
          </cell>
          <cell r="AN476">
            <v>0.77019852941176403</v>
          </cell>
          <cell r="AO476">
            <v>8.8270217864410985E-2</v>
          </cell>
          <cell r="AP476">
            <v>4531.3091217961701</v>
          </cell>
          <cell r="AQ476">
            <v>0.84799374999999999</v>
          </cell>
          <cell r="AR476">
            <v>9.718610228628613E-2</v>
          </cell>
          <cell r="AS476">
            <v>4021.6075529810973</v>
          </cell>
          <cell r="AT476">
            <v>0.74324158088235226</v>
          </cell>
          <cell r="AU476">
            <v>8.5180760239156592E-2</v>
          </cell>
          <cell r="AV476">
            <v>4660.160736433224</v>
          </cell>
        </row>
        <row r="477">
          <cell r="B477">
            <v>85</v>
          </cell>
          <cell r="C477">
            <v>0.12728789543215105</v>
          </cell>
          <cell r="D477">
            <v>0.87990196078431293</v>
          </cell>
          <cell r="E477">
            <v>0.11200086877485829</v>
          </cell>
          <cell r="F477">
            <v>3634.648004868709</v>
          </cell>
          <cell r="G477">
            <v>0.96499999999999997</v>
          </cell>
          <cell r="H477">
            <v>0.12283281909202576</v>
          </cell>
          <cell r="I477">
            <v>3132.0873426889584</v>
          </cell>
          <cell r="J477">
            <v>0.95</v>
          </cell>
          <cell r="K477">
            <v>0.12092350066054348</v>
          </cell>
          <cell r="L477">
            <v>3205.0934018131015</v>
          </cell>
          <cell r="M477">
            <v>0.92500000000000004</v>
          </cell>
          <cell r="N477">
            <v>0.11774130327473972</v>
          </cell>
          <cell r="O477">
            <v>3290.1658349954264</v>
          </cell>
          <cell r="P477">
            <v>0.84910539215686198</v>
          </cell>
          <cell r="Q477">
            <v>0.10808083836773826</v>
          </cell>
          <cell r="R477">
            <v>3768.3578898183555</v>
          </cell>
          <cell r="S477">
            <v>0.83590686274509729</v>
          </cell>
          <cell r="T477">
            <v>0.10640082533611539</v>
          </cell>
          <cell r="U477">
            <v>3840.4874834999414</v>
          </cell>
          <cell r="V477">
            <v>0.81390931372548947</v>
          </cell>
          <cell r="W477">
            <v>0.10360080361674393</v>
          </cell>
          <cell r="X477">
            <v>3926.8616609119558</v>
          </cell>
          <cell r="Y477">
            <v>0.91674999999999995</v>
          </cell>
          <cell r="Z477">
            <v>0.11669117813742447</v>
          </cell>
          <cell r="AA477">
            <v>3338.3576226618375</v>
          </cell>
          <cell r="AB477">
            <v>0.892625</v>
          </cell>
          <cell r="AC477">
            <v>0.11362035766012384</v>
          </cell>
          <cell r="AD477">
            <v>3423.6169562430641</v>
          </cell>
          <cell r="AE477">
            <v>0.87875000000000003</v>
          </cell>
          <cell r="AF477">
            <v>0.11185423811100274</v>
          </cell>
          <cell r="AG477">
            <v>3497.084641401033</v>
          </cell>
          <cell r="AH477">
            <v>0.8066501225490188</v>
          </cell>
          <cell r="AI477">
            <v>0.10267679644935133</v>
          </cell>
          <cell r="AJ477">
            <v>3973.7181904317385</v>
          </cell>
          <cell r="AK477">
            <v>0.78542248774509738</v>
          </cell>
          <cell r="AL477">
            <v>9.9974775490157888E-2</v>
          </cell>
          <cell r="AM477">
            <v>4059.7456134799281</v>
          </cell>
          <cell r="AN477">
            <v>0.773213848039215</v>
          </cell>
          <cell r="AO477">
            <v>9.8420763435906736E-2</v>
          </cell>
          <cell r="AP477">
            <v>4131.3294784042291</v>
          </cell>
          <cell r="AQ477">
            <v>0.84799374999999999</v>
          </cell>
          <cell r="AR477">
            <v>0.10793933977711764</v>
          </cell>
          <cell r="AS477">
            <v>3630.7631899817757</v>
          </cell>
          <cell r="AT477">
            <v>0.74615136335784238</v>
          </cell>
          <cell r="AU477">
            <v>9.4976036715649984E-2</v>
          </cell>
          <cell r="AV477">
            <v>4263.2047020671744</v>
          </cell>
        </row>
        <row r="478">
          <cell r="B478">
            <v>86</v>
          </cell>
          <cell r="C478">
            <v>0.14041107595417585</v>
          </cell>
          <cell r="D478">
            <v>0.88333333333333253</v>
          </cell>
          <cell r="E478">
            <v>0.12402978375952188</v>
          </cell>
          <cell r="F478">
            <v>3227.5642706326084</v>
          </cell>
          <cell r="G478">
            <v>0.96499999999999997</v>
          </cell>
          <cell r="H478">
            <v>0.13549668829577968</v>
          </cell>
          <cell r="I478">
            <v>2747.3642247440216</v>
          </cell>
          <cell r="J478">
            <v>0.95</v>
          </cell>
          <cell r="K478">
            <v>0.13339052215646705</v>
          </cell>
          <cell r="L478">
            <v>2817.5222877218516</v>
          </cell>
          <cell r="M478">
            <v>0.92500000000000004</v>
          </cell>
          <cell r="N478">
            <v>0.12988024525761266</v>
          </cell>
          <cell r="O478">
            <v>2902.7774215930426</v>
          </cell>
          <cell r="P478">
            <v>0.85241666666666582</v>
          </cell>
          <cell r="Q478">
            <v>0.11968874132793861</v>
          </cell>
          <cell r="R478">
            <v>3361.0706098171063</v>
          </cell>
          <cell r="S478">
            <v>0.83916666666666584</v>
          </cell>
          <cell r="T478">
            <v>0.11782829457154578</v>
          </cell>
          <cell r="U478">
            <v>3431.8564455625269</v>
          </cell>
          <cell r="V478">
            <v>0.81708333333333261</v>
          </cell>
          <cell r="W478">
            <v>0.11472754997755774</v>
          </cell>
          <cell r="X478">
            <v>3520.0356371496955</v>
          </cell>
          <cell r="Y478">
            <v>0.91674999999999995</v>
          </cell>
          <cell r="Z478">
            <v>0.12872185388099069</v>
          </cell>
          <cell r="AA478">
            <v>2948.8007386293762</v>
          </cell>
          <cell r="AB478">
            <v>0.892625</v>
          </cell>
          <cell r="AC478">
            <v>0.12533443667359623</v>
          </cell>
          <cell r="AD478">
            <v>3034.6243731834629</v>
          </cell>
          <cell r="AE478">
            <v>0.87875000000000003</v>
          </cell>
          <cell r="AF478">
            <v>0.12338623299473203</v>
          </cell>
          <cell r="AG478">
            <v>3105.9209032274312</v>
          </cell>
          <cell r="AH478">
            <v>0.80979583333333249</v>
          </cell>
          <cell r="AI478">
            <v>0.11370430426154167</v>
          </cell>
          <cell r="AJ478">
            <v>3565.7095366456942</v>
          </cell>
          <cell r="AK478">
            <v>0.78848541666666594</v>
          </cell>
          <cell r="AL478">
            <v>0.11071208572834322</v>
          </cell>
          <cell r="AM478">
            <v>3653.8734572251192</v>
          </cell>
          <cell r="AN478">
            <v>0.77622916666666597</v>
          </cell>
          <cell r="AO478">
            <v>0.10899117247867986</v>
          </cell>
          <cell r="AP478">
            <v>3724.7208771344185</v>
          </cell>
          <cell r="AQ478">
            <v>0.84799374999999999</v>
          </cell>
          <cell r="AR478">
            <v>0.11906771483991641</v>
          </cell>
          <cell r="AS478">
            <v>3238.861008368081</v>
          </cell>
          <cell r="AT478">
            <v>0.74906114583333261</v>
          </cell>
          <cell r="AU478">
            <v>0.10517648144192605</v>
          </cell>
          <cell r="AV478">
            <v>3858.3024157573104</v>
          </cell>
        </row>
        <row r="479">
          <cell r="B479">
            <v>87</v>
          </cell>
          <cell r="C479">
            <v>0.15463459287476838</v>
          </cell>
          <cell r="D479">
            <v>0.88676470588235212</v>
          </cell>
          <cell r="E479">
            <v>0.13712449926983125</v>
          </cell>
          <cell r="F479">
            <v>2827.250172076087</v>
          </cell>
          <cell r="G479">
            <v>0.96499999999999997</v>
          </cell>
          <cell r="H479">
            <v>0.14922238212415148</v>
          </cell>
          <cell r="I479">
            <v>2375.1054707489047</v>
          </cell>
          <cell r="J479">
            <v>0.95</v>
          </cell>
          <cell r="K479">
            <v>0.14690286323102997</v>
          </cell>
          <cell r="L479">
            <v>2441.69151857515</v>
          </cell>
          <cell r="M479">
            <v>0.92500000000000004</v>
          </cell>
          <cell r="N479">
            <v>0.14303699840916076</v>
          </cell>
          <cell r="O479">
            <v>2525.7639781482776</v>
          </cell>
          <cell r="P479">
            <v>0.85572794117646978</v>
          </cell>
          <cell r="Q479">
            <v>0.13232514179538715</v>
          </cell>
          <cell r="R479">
            <v>2958.7882990137696</v>
          </cell>
          <cell r="S479">
            <v>0.8424264705882345</v>
          </cell>
          <cell r="T479">
            <v>0.13026827430633969</v>
          </cell>
          <cell r="U479">
            <v>3027.4866533675277</v>
          </cell>
          <cell r="V479">
            <v>0.82025735294117574</v>
          </cell>
          <cell r="W479">
            <v>0.1268401618245939</v>
          </cell>
          <cell r="X479">
            <v>3116.1905726658197</v>
          </cell>
          <cell r="Y479">
            <v>0.91674999999999995</v>
          </cell>
          <cell r="Z479">
            <v>0.14176126301794392</v>
          </cell>
          <cell r="AA479">
            <v>2569.2256408273684</v>
          </cell>
          <cell r="AB479">
            <v>0.892625</v>
          </cell>
          <cell r="AC479">
            <v>0.13803070346484012</v>
          </cell>
          <cell r="AD479">
            <v>2654.2814368545487</v>
          </cell>
          <cell r="AE479">
            <v>0.87875000000000003</v>
          </cell>
          <cell r="AF479">
            <v>0.13588514848870273</v>
          </cell>
          <cell r="AG479">
            <v>2722.6930229986028</v>
          </cell>
          <cell r="AH479">
            <v>0.8129415441176463</v>
          </cell>
          <cell r="AI479">
            <v>0.12570888470561781</v>
          </cell>
          <cell r="AJ479">
            <v>3160.2730145826513</v>
          </cell>
          <cell r="AK479">
            <v>0.79154834558823461</v>
          </cell>
          <cell r="AL479">
            <v>0.12240075616073312</v>
          </cell>
          <cell r="AM479">
            <v>3249.3455057882938</v>
          </cell>
          <cell r="AN479">
            <v>0.77924448529411694</v>
          </cell>
          <cell r="AO479">
            <v>0.12049815373336421</v>
          </cell>
          <cell r="AP479">
            <v>3318.7591815797214</v>
          </cell>
          <cell r="AQ479">
            <v>0.84799374999999999</v>
          </cell>
          <cell r="AR479">
            <v>0.13112916829159812</v>
          </cell>
          <cell r="AS479">
            <v>2853.2172294175862</v>
          </cell>
          <cell r="AT479">
            <v>0.75197092830882284</v>
          </cell>
          <cell r="AU479">
            <v>0.11628071835269646</v>
          </cell>
          <cell r="AV479">
            <v>3452.4997433290732</v>
          </cell>
        </row>
        <row r="480">
          <cell r="B480">
            <v>88</v>
          </cell>
          <cell r="C480">
            <v>0.16988340622578807</v>
          </cell>
          <cell r="D480">
            <v>0.89019607843137172</v>
          </cell>
          <cell r="E480">
            <v>0.15122954201276023</v>
          </cell>
          <cell r="F480">
            <v>2439.5649079196091</v>
          </cell>
          <cell r="G480">
            <v>0.96499999999999997</v>
          </cell>
          <cell r="H480">
            <v>0.16393748700788549</v>
          </cell>
          <cell r="I480">
            <v>2020.6865746076489</v>
          </cell>
          <cell r="J480">
            <v>0.95</v>
          </cell>
          <cell r="K480">
            <v>0.16138923591449866</v>
          </cell>
          <cell r="L480">
            <v>2083.0000433695391</v>
          </cell>
          <cell r="M480">
            <v>0.92500000000000004</v>
          </cell>
          <cell r="N480">
            <v>0.15714215075885396</v>
          </cell>
          <cell r="O480">
            <v>2164.4862800239671</v>
          </cell>
          <cell r="P480">
            <v>0.85903921568627373</v>
          </cell>
          <cell r="Q480">
            <v>0.14593650804231362</v>
          </cell>
          <cell r="R480">
            <v>2567.2662178042401</v>
          </cell>
          <cell r="S480">
            <v>0.84568627450980305</v>
          </cell>
          <cell r="T480">
            <v>0.1436680649121222</v>
          </cell>
          <cell r="U480">
            <v>2633.1011915478643</v>
          </cell>
          <cell r="V480">
            <v>0.82343137254901888</v>
          </cell>
          <cell r="W480">
            <v>0.1398873263618032</v>
          </cell>
          <cell r="X480">
            <v>2720.9324561526132</v>
          </cell>
          <cell r="Y480">
            <v>0.91674999999999995</v>
          </cell>
          <cell r="Z480">
            <v>0.1557406126574912</v>
          </cell>
          <cell r="AA480">
            <v>2205.0089690055943</v>
          </cell>
          <cell r="AB480">
            <v>0.892625</v>
          </cell>
          <cell r="AC480">
            <v>0.15164217548229408</v>
          </cell>
          <cell r="AD480">
            <v>2287.9091029318488</v>
          </cell>
          <cell r="AE480">
            <v>0.87875000000000003</v>
          </cell>
          <cell r="AF480">
            <v>0.14928504322091127</v>
          </cell>
          <cell r="AG480">
            <v>2352.7194772792827</v>
          </cell>
          <cell r="AH480">
            <v>0.81608725490195999</v>
          </cell>
          <cell r="AI480">
            <v>0.13863968264019794</v>
          </cell>
          <cell r="AJ480">
            <v>2762.9986185542057</v>
          </cell>
          <cell r="AK480">
            <v>0.79461127450980329</v>
          </cell>
          <cell r="AL480">
            <v>0.1349912699391401</v>
          </cell>
          <cell r="AM480">
            <v>2851.6231588523269</v>
          </cell>
          <cell r="AN480">
            <v>0.78225980392156791</v>
          </cell>
          <cell r="AO480">
            <v>0.13289296004371304</v>
          </cell>
          <cell r="AP480">
            <v>2918.8548275137141</v>
          </cell>
          <cell r="AQ480">
            <v>0.84799374999999999</v>
          </cell>
          <cell r="AR480">
            <v>0.14406006670817936</v>
          </cell>
          <cell r="AS480">
            <v>2479.0772271688002</v>
          </cell>
          <cell r="AT480">
            <v>0.75488071078431307</v>
          </cell>
          <cell r="AU480">
            <v>0.12824170644218311</v>
          </cell>
          <cell r="AV480">
            <v>3051.0405930622683</v>
          </cell>
        </row>
        <row r="481">
          <cell r="B481">
            <v>89</v>
          </cell>
          <cell r="C481">
            <v>0.18657836169665043</v>
          </cell>
          <cell r="D481">
            <v>0.89362745098039131</v>
          </cell>
          <cell r="E481">
            <v>0.16673154577107521</v>
          </cell>
          <cell r="F481">
            <v>2070.630624184525</v>
          </cell>
          <cell r="G481">
            <v>0.96499999999999997</v>
          </cell>
          <cell r="H481">
            <v>0.18004811903726767</v>
          </cell>
          <cell r="I481">
            <v>1689.420295535899</v>
          </cell>
          <cell r="J481">
            <v>0.95</v>
          </cell>
          <cell r="K481">
            <v>0.17724944361181791</v>
          </cell>
          <cell r="L481">
            <v>1746.8262579602617</v>
          </cell>
          <cell r="M481">
            <v>0.92500000000000004</v>
          </cell>
          <cell r="N481">
            <v>0.17258498456940166</v>
          </cell>
          <cell r="O481">
            <v>1824.3542506929698</v>
          </cell>
          <cell r="P481">
            <v>0.86235049019607757</v>
          </cell>
          <cell r="Q481">
            <v>0.16089594166908755</v>
          </cell>
          <cell r="R481">
            <v>2192.6083507628914</v>
          </cell>
          <cell r="S481">
            <v>0.84894607843137171</v>
          </cell>
          <cell r="T481">
            <v>0.15839496848252144</v>
          </cell>
          <cell r="U481">
            <v>2254.8086386403793</v>
          </cell>
          <cell r="V481">
            <v>0.82660539215686202</v>
          </cell>
          <cell r="W481">
            <v>0.15422667983824456</v>
          </cell>
          <cell r="X481">
            <v>2340.3084896503697</v>
          </cell>
          <cell r="Y481">
            <v>0.91674999999999995</v>
          </cell>
          <cell r="Z481">
            <v>0.17104571308540428</v>
          </cell>
          <cell r="AA481">
            <v>1861.5995212574001</v>
          </cell>
          <cell r="AB481">
            <v>0.892625</v>
          </cell>
          <cell r="AC481">
            <v>0.16654451010947258</v>
          </cell>
          <cell r="AD481">
            <v>1940.9655892575192</v>
          </cell>
          <cell r="AE481">
            <v>0.87875000000000003</v>
          </cell>
          <cell r="AF481">
            <v>0.16395573534093158</v>
          </cell>
          <cell r="AG481">
            <v>2001.4936484269651</v>
          </cell>
          <cell r="AH481">
            <v>0.81923296568627368</v>
          </cell>
          <cell r="AI481">
            <v>0.15285114458563318</v>
          </cell>
          <cell r="AJ481">
            <v>2379.9373669425454</v>
          </cell>
          <cell r="AK481">
            <v>0.79767420343137174</v>
          </cell>
          <cell r="AL481">
            <v>0.148828746043906</v>
          </cell>
          <cell r="AM481">
            <v>2466.6789272509891</v>
          </cell>
          <cell r="AN481">
            <v>0.78527512254901888</v>
          </cell>
          <cell r="AO481">
            <v>0.14651534584633233</v>
          </cell>
          <cell r="AP481">
            <v>2530.9595695475355</v>
          </cell>
          <cell r="AQ481">
            <v>0.84799374999999999</v>
          </cell>
          <cell r="AR481">
            <v>0.15821728460399895</v>
          </cell>
          <cell r="AS481">
            <v>2121.9411964481346</v>
          </cell>
          <cell r="AT481">
            <v>0.75779049325980319</v>
          </cell>
          <cell r="AU481">
            <v>0.14138730874171071</v>
          </cell>
          <cell r="AV481">
            <v>2659.7699409835927</v>
          </cell>
        </row>
        <row r="482">
          <cell r="B482">
            <v>90</v>
          </cell>
          <cell r="C482">
            <v>0.20492585088899301</v>
          </cell>
          <cell r="D482">
            <v>0.89705882352941091</v>
          </cell>
          <cell r="E482">
            <v>0.18383054270924357</v>
          </cell>
          <cell r="F482">
            <v>1725.3911794933128</v>
          </cell>
          <cell r="G482">
            <v>0.96499999999999997</v>
          </cell>
          <cell r="H482">
            <v>0.19775344610787826</v>
          </cell>
          <cell r="I482">
            <v>1385.2433490612755</v>
          </cell>
          <cell r="J482">
            <v>1</v>
          </cell>
          <cell r="K482">
            <v>0.20492585088899301</v>
          </cell>
          <cell r="L482">
            <v>1437.2022756502913</v>
          </cell>
          <cell r="M482">
            <v>0.92500000000000004</v>
          </cell>
          <cell r="N482">
            <v>0.18955641207231855</v>
          </cell>
          <cell r="O482">
            <v>1509.4981004880012</v>
          </cell>
          <cell r="P482">
            <v>0.86566176470588152</v>
          </cell>
          <cell r="Q482">
            <v>0.17739647371442002</v>
          </cell>
          <cell r="R482">
            <v>1839.8265654553909</v>
          </cell>
          <cell r="S482">
            <v>0.89705882352941091</v>
          </cell>
          <cell r="T482">
            <v>0.18383054270924357</v>
          </cell>
          <cell r="U482">
            <v>1897.6582953888194</v>
          </cell>
          <cell r="V482">
            <v>0.82977941176470515</v>
          </cell>
          <cell r="W482">
            <v>0.1700432520060503</v>
          </cell>
          <cell r="X482">
            <v>1979.3704814943364</v>
          </cell>
          <cell r="Y482">
            <v>0.96499999999999997</v>
          </cell>
          <cell r="Z482">
            <v>0.19775344610787826</v>
          </cell>
          <cell r="AA482">
            <v>1543.1809036644809</v>
          </cell>
          <cell r="AB482">
            <v>0.892625</v>
          </cell>
          <cell r="AC482">
            <v>0.1829219376497874</v>
          </cell>
          <cell r="AD482">
            <v>1617.708426055282</v>
          </cell>
          <cell r="AE482">
            <v>0.92500000000000004</v>
          </cell>
          <cell r="AF482">
            <v>0.18955641207231855</v>
          </cell>
          <cell r="AG482">
            <v>1673.3372855189182</v>
          </cell>
          <cell r="AH482">
            <v>0.86566176470588152</v>
          </cell>
          <cell r="AI482">
            <v>0.17739647371442002</v>
          </cell>
          <cell r="AJ482">
            <v>2016.1612163632592</v>
          </cell>
          <cell r="AK482">
            <v>0.80073713235294042</v>
          </cell>
          <cell r="AL482">
            <v>0.16409173818583853</v>
          </cell>
          <cell r="AM482">
            <v>2099.5661956152971</v>
          </cell>
          <cell r="AN482">
            <v>0.82977941176470515</v>
          </cell>
          <cell r="AO482">
            <v>0.1700432520060503</v>
          </cell>
          <cell r="AP482">
            <v>2160.1351528921941</v>
          </cell>
          <cell r="AQ482">
            <v>0.892625</v>
          </cell>
          <cell r="AR482">
            <v>0.1829219376497874</v>
          </cell>
          <cell r="AS482">
            <v>1786.2134222567499</v>
          </cell>
          <cell r="AT482">
            <v>0.80073713235294042</v>
          </cell>
          <cell r="AU482">
            <v>0.16409173818583853</v>
          </cell>
          <cell r="AV482">
            <v>2283.7122271558237</v>
          </cell>
        </row>
        <row r="483">
          <cell r="B483">
            <v>91</v>
          </cell>
          <cell r="C483">
            <v>0.22291189646600415</v>
          </cell>
          <cell r="D483">
            <v>0.9004901960784305</v>
          </cell>
          <cell r="E483">
            <v>0.20072997735688689</v>
          </cell>
          <cell r="F483">
            <v>1408.2115825813153</v>
          </cell>
          <cell r="G483">
            <v>0.96499999999999997</v>
          </cell>
          <cell r="H483">
            <v>0.21510998008969401</v>
          </cell>
          <cell r="I483">
            <v>1111.3067030863897</v>
          </cell>
          <cell r="J483">
            <v>1</v>
          </cell>
          <cell r="K483">
            <v>0.22291189646600415</v>
          </cell>
          <cell r="L483">
            <v>1142.6823764130581</v>
          </cell>
          <cell r="M483">
            <v>0.92500000000000004</v>
          </cell>
          <cell r="N483">
            <v>0.20619350423105384</v>
          </cell>
          <cell r="O483">
            <v>1223.3630565295155</v>
          </cell>
          <cell r="P483">
            <v>0.86897303921568536</v>
          </cell>
          <cell r="Q483">
            <v>0.19370442814939581</v>
          </cell>
          <cell r="R483">
            <v>1513.4478204974919</v>
          </cell>
          <cell r="S483">
            <v>0.9004901960784305</v>
          </cell>
          <cell r="T483">
            <v>0.20072997735688689</v>
          </cell>
          <cell r="U483">
            <v>1548.8107410707946</v>
          </cell>
          <cell r="V483">
            <v>0.83295343137254829</v>
          </cell>
          <cell r="W483">
            <v>0.18567522905512038</v>
          </cell>
          <cell r="X483">
            <v>1642.7918878962578</v>
          </cell>
          <cell r="Y483">
            <v>0.96499999999999997</v>
          </cell>
          <cell r="Z483">
            <v>0.21510998008969401</v>
          </cell>
          <cell r="AA483">
            <v>1238.0115619969602</v>
          </cell>
          <cell r="AB483">
            <v>0.892625</v>
          </cell>
          <cell r="AC483">
            <v>0.19897673158296694</v>
          </cell>
          <cell r="AD483">
            <v>1321.794066208862</v>
          </cell>
          <cell r="AE483">
            <v>0.92500000000000004</v>
          </cell>
          <cell r="AF483">
            <v>0.20619350423105384</v>
          </cell>
          <cell r="AG483">
            <v>1356.1454734891192</v>
          </cell>
          <cell r="AH483">
            <v>0.86897303921568536</v>
          </cell>
          <cell r="AI483">
            <v>0.19370442814939581</v>
          </cell>
          <cell r="AJ483">
            <v>1658.5013261406411</v>
          </cell>
          <cell r="AK483">
            <v>0.80380006127450898</v>
          </cell>
          <cell r="AL483">
            <v>0.17917659603819114</v>
          </cell>
          <cell r="AM483">
            <v>1755.0447291405546</v>
          </cell>
          <cell r="AN483">
            <v>0.83295343137254829</v>
          </cell>
          <cell r="AO483">
            <v>0.18567522905512038</v>
          </cell>
          <cell r="AP483">
            <v>1792.8187467218188</v>
          </cell>
          <cell r="AQ483">
            <v>0.892625</v>
          </cell>
          <cell r="AR483">
            <v>0.19897673158296694</v>
          </cell>
          <cell r="AS483">
            <v>1459.4758020014874</v>
          </cell>
          <cell r="AT483">
            <v>0.80380006127450898</v>
          </cell>
          <cell r="AU483">
            <v>0.17917659603819114</v>
          </cell>
          <cell r="AV483">
            <v>1908.9739182855719</v>
          </cell>
        </row>
        <row r="484">
          <cell r="B484">
            <v>92</v>
          </cell>
          <cell r="C484">
            <v>0.24219513766684145</v>
          </cell>
          <cell r="D484">
            <v>0.9039215686274501</v>
          </cell>
          <cell r="E484">
            <v>0.21892540875375255</v>
          </cell>
          <cell r="F484">
            <v>1125.541303496062</v>
          </cell>
          <cell r="G484">
            <v>0.96499999999999997</v>
          </cell>
          <cell r="H484">
            <v>0.23371830784850198</v>
          </cell>
          <cell r="I484">
            <v>872.25354031193285</v>
          </cell>
          <cell r="J484">
            <v>1</v>
          </cell>
          <cell r="K484">
            <v>0.24219513766684145</v>
          </cell>
          <cell r="L484">
            <v>887.96488082854296</v>
          </cell>
          <cell r="M484">
            <v>0.92500000000000004</v>
          </cell>
          <cell r="N484">
            <v>0.22403050234182836</v>
          </cell>
          <cell r="O484">
            <v>971.11354095688182</v>
          </cell>
          <cell r="P484">
            <v>0.87228431372548931</v>
          </cell>
          <cell r="Q484">
            <v>0.21126301944737119</v>
          </cell>
          <cell r="R484">
            <v>1220.2862758940757</v>
          </cell>
          <cell r="S484">
            <v>0.9039215686274501</v>
          </cell>
          <cell r="T484">
            <v>0.21892540875375255</v>
          </cell>
          <cell r="U484">
            <v>1237.9179960855508</v>
          </cell>
          <cell r="V484">
            <v>0.83612745098039143</v>
          </cell>
          <cell r="W484">
            <v>0.20250600309722114</v>
          </cell>
          <cell r="X484">
            <v>1337.7661278212265</v>
          </cell>
          <cell r="Y484">
            <v>0.96499999999999997</v>
          </cell>
          <cell r="Z484">
            <v>0.23371830784850198</v>
          </cell>
          <cell r="AA484">
            <v>971.70291954498305</v>
          </cell>
          <cell r="AB484">
            <v>0.892625</v>
          </cell>
          <cell r="AC484">
            <v>0.21618943475986435</v>
          </cell>
          <cell r="AD484">
            <v>1058.7878030888628</v>
          </cell>
          <cell r="AE484">
            <v>0.92500000000000004</v>
          </cell>
          <cell r="AF484">
            <v>0.22403050234182836</v>
          </cell>
          <cell r="AG484">
            <v>1076.5170860633159</v>
          </cell>
          <cell r="AH484">
            <v>0.87228431372548931</v>
          </cell>
          <cell r="AI484">
            <v>0.21126301944737119</v>
          </cell>
          <cell r="AJ484">
            <v>1337.2422751755537</v>
          </cell>
          <cell r="AK484">
            <v>0.80686299019607766</v>
          </cell>
          <cell r="AL484">
            <v>0.19541829298881838</v>
          </cell>
          <cell r="AM484">
            <v>1440.5817886783809</v>
          </cell>
          <cell r="AN484">
            <v>0.83612745098039143</v>
          </cell>
          <cell r="AO484">
            <v>0.20250600309722114</v>
          </cell>
          <cell r="AP484">
            <v>1459.9367152699313</v>
          </cell>
          <cell r="AQ484">
            <v>0.892625</v>
          </cell>
          <cell r="AR484">
            <v>0.21618943475986435</v>
          </cell>
          <cell r="AS484">
            <v>1169.0740770948021</v>
          </cell>
          <cell r="AT484">
            <v>0.80686299019607766</v>
          </cell>
          <cell r="AU484">
            <v>0.19541829298881838</v>
          </cell>
          <cell r="AV484">
            <v>1566.9304696814752</v>
          </cell>
        </row>
        <row r="485">
          <cell r="B485">
            <v>93</v>
          </cell>
          <cell r="C485">
            <v>0.26221145810543145</v>
          </cell>
          <cell r="D485">
            <v>0.9073529411764697</v>
          </cell>
          <cell r="E485">
            <v>0.23791833772213389</v>
          </cell>
          <cell r="F485">
            <v>879.1317135589552</v>
          </cell>
          <cell r="G485">
            <v>0.96499999999999997</v>
          </cell>
          <cell r="H485">
            <v>0.25303405707174131</v>
          </cell>
          <cell r="I485">
            <v>668.39191885536275</v>
          </cell>
          <cell r="J485">
            <v>1</v>
          </cell>
          <cell r="K485">
            <v>0.26221145810543145</v>
          </cell>
          <cell r="L485">
            <v>672.90410427295353</v>
          </cell>
          <cell r="M485">
            <v>0.92500000000000004</v>
          </cell>
          <cell r="N485">
            <v>0.2425455987475241</v>
          </cell>
          <cell r="O485">
            <v>753.55448654535996</v>
          </cell>
          <cell r="P485">
            <v>0.87559558823529327</v>
          </cell>
          <cell r="Q485">
            <v>0.2295911959018592</v>
          </cell>
          <cell r="R485">
            <v>962.48491265850544</v>
          </cell>
          <cell r="S485">
            <v>0.9073529411764697</v>
          </cell>
          <cell r="T485">
            <v>0.23791833772213389</v>
          </cell>
          <cell r="U485">
            <v>966.90629278889537</v>
          </cell>
          <cell r="V485">
            <v>0.83930147058823446</v>
          </cell>
          <cell r="W485">
            <v>0.22007446239297385</v>
          </cell>
          <cell r="X485">
            <v>1066.8604561973036</v>
          </cell>
          <cell r="Y485">
            <v>0.96499999999999997</v>
          </cell>
          <cell r="Z485">
            <v>0.25303405707174131</v>
          </cell>
          <cell r="AA485">
            <v>744.59815745748051</v>
          </cell>
          <cell r="AB485">
            <v>0.892625</v>
          </cell>
          <cell r="AC485">
            <v>0.23405650279136075</v>
          </cell>
          <cell r="AD485">
            <v>829.889066408443</v>
          </cell>
          <cell r="AE485">
            <v>0.92500000000000004</v>
          </cell>
          <cell r="AF485">
            <v>0.2425455987475241</v>
          </cell>
          <cell r="AG485">
            <v>835.34442249299002</v>
          </cell>
          <cell r="AH485">
            <v>0.87559558823529327</v>
          </cell>
          <cell r="AI485">
            <v>0.2295911959018592</v>
          </cell>
          <cell r="AJ485">
            <v>1054.7324343892938</v>
          </cell>
          <cell r="AK485">
            <v>0.80992591911764633</v>
          </cell>
          <cell r="AL485">
            <v>0.21237185620921978</v>
          </cell>
          <cell r="AM485">
            <v>1159.065754624073</v>
          </cell>
          <cell r="AN485">
            <v>0.83930147058823446</v>
          </cell>
          <cell r="AO485">
            <v>0.22007446239297385</v>
          </cell>
          <cell r="AP485">
            <v>1164.2907662857317</v>
          </cell>
          <cell r="AQ485">
            <v>0.892625</v>
          </cell>
          <cell r="AR485">
            <v>0.23405650279136075</v>
          </cell>
          <cell r="AS485">
            <v>916.33261317526683</v>
          </cell>
          <cell r="AT485">
            <v>0.80992591911764633</v>
          </cell>
          <cell r="AU485">
            <v>0.21237185620921978</v>
          </cell>
          <cell r="AV485">
            <v>1260.7235920641538</v>
          </cell>
        </row>
        <row r="486">
          <cell r="B486">
            <v>94</v>
          </cell>
          <cell r="C486">
            <v>0.28267714751099776</v>
          </cell>
          <cell r="D486">
            <v>0.91078431372548929</v>
          </cell>
          <cell r="E486">
            <v>0.25745791180168298</v>
          </cell>
          <cell r="F486">
            <v>669.97015763019738</v>
          </cell>
          <cell r="G486">
            <v>0.96499999999999997</v>
          </cell>
          <cell r="H486">
            <v>0.27278344734811283</v>
          </cell>
          <cell r="I486">
            <v>499.2659999134242</v>
          </cell>
          <cell r="J486">
            <v>1</v>
          </cell>
          <cell r="K486">
            <v>0.28267714751099776</v>
          </cell>
          <cell r="L486">
            <v>496.46093792641312</v>
          </cell>
          <cell r="M486">
            <v>0.92500000000000004</v>
          </cell>
          <cell r="N486">
            <v>0.26147636144767294</v>
          </cell>
          <cell r="O486">
            <v>570.78316241733251</v>
          </cell>
          <cell r="P486">
            <v>0.87890686274509711</v>
          </cell>
          <cell r="Q486">
            <v>0.24844688488862407</v>
          </cell>
          <cell r="R486">
            <v>741.50685052374274</v>
          </cell>
          <cell r="S486">
            <v>0.91078431372548929</v>
          </cell>
          <cell r="T486">
            <v>0.25745791180168298</v>
          </cell>
          <cell r="U486">
            <v>736.86155487549047</v>
          </cell>
          <cell r="V486">
            <v>0.84247549019607759</v>
          </cell>
          <cell r="W486">
            <v>0.23814856841655677</v>
          </cell>
          <cell r="X486">
            <v>832.07171485135927</v>
          </cell>
          <cell r="Y486">
            <v>0.96499999999999997</v>
          </cell>
          <cell r="Z486">
            <v>0.27278344734811283</v>
          </cell>
          <cell r="AA486">
            <v>556.18946478787097</v>
          </cell>
          <cell r="AB486">
            <v>0.892625</v>
          </cell>
          <cell r="AC486">
            <v>0.25232468879700437</v>
          </cell>
          <cell r="AD486">
            <v>635.6481338200955</v>
          </cell>
          <cell r="AE486">
            <v>0.92500000000000004</v>
          </cell>
          <cell r="AF486">
            <v>0.26147636144767294</v>
          </cell>
          <cell r="AG486">
            <v>632.73530937902297</v>
          </cell>
          <cell r="AH486">
            <v>0.87890686274509711</v>
          </cell>
          <cell r="AI486">
            <v>0.24844688488862407</v>
          </cell>
          <cell r="AJ486">
            <v>812.57515342137663</v>
          </cell>
          <cell r="AK486">
            <v>0.8129888480392149</v>
          </cell>
          <cell r="AL486">
            <v>0.22981336852197728</v>
          </cell>
          <cell r="AM486">
            <v>912.91280884601849</v>
          </cell>
          <cell r="AN486">
            <v>0.84247549019607759</v>
          </cell>
          <cell r="AO486">
            <v>0.23814856841655677</v>
          </cell>
          <cell r="AP486">
            <v>908.06010182629586</v>
          </cell>
          <cell r="AQ486">
            <v>0.892625</v>
          </cell>
          <cell r="AR486">
            <v>0.25232468879700437</v>
          </cell>
          <cell r="AS486">
            <v>701.85900634179507</v>
          </cell>
          <cell r="AT486">
            <v>0.8129888480392149</v>
          </cell>
          <cell r="AU486">
            <v>0.22981336852197728</v>
          </cell>
          <cell r="AV486">
            <v>992.98138265073419</v>
          </cell>
        </row>
        <row r="487">
          <cell r="B487">
            <v>95</v>
          </cell>
          <cell r="C487">
            <v>0.30447309589258742</v>
          </cell>
          <cell r="D487">
            <v>0.91421568627450889</v>
          </cell>
          <cell r="E487">
            <v>0.27835408031356618</v>
          </cell>
          <cell r="F487">
            <v>497.4810398772824</v>
          </cell>
          <cell r="G487">
            <v>0.96499999999999997</v>
          </cell>
          <cell r="H487">
            <v>0.29381653753634684</v>
          </cell>
          <cell r="I487">
            <v>363.07449931333775</v>
          </cell>
          <cell r="J487">
            <v>1</v>
          </cell>
          <cell r="K487">
            <v>0.30447309589258742</v>
          </cell>
          <cell r="L487">
            <v>356.12277614274018</v>
          </cell>
          <cell r="M487">
            <v>0.92500000000000004</v>
          </cell>
          <cell r="N487">
            <v>0.28163761370064339</v>
          </cell>
          <cell r="O487">
            <v>421.53685793285229</v>
          </cell>
          <cell r="P487">
            <v>0.88221813725490106</v>
          </cell>
          <cell r="Q487">
            <v>0.26861168750259135</v>
          </cell>
          <cell r="R487">
            <v>557.28178338754424</v>
          </cell>
          <cell r="S487">
            <v>0.91421568627450889</v>
          </cell>
          <cell r="T487">
            <v>0.27835408031356618</v>
          </cell>
          <cell r="U487">
            <v>547.15071767030543</v>
          </cell>
          <cell r="V487">
            <v>0.84564950980392073</v>
          </cell>
          <cell r="W487">
            <v>0.25747752429004872</v>
          </cell>
          <cell r="X487">
            <v>633.91502713959869</v>
          </cell>
          <cell r="Y487">
            <v>0.96499999999999997</v>
          </cell>
          <cell r="Z487">
            <v>0.29381653753634684</v>
          </cell>
          <cell r="AA487">
            <v>404.47018520433375</v>
          </cell>
          <cell r="AB487">
            <v>0.892625</v>
          </cell>
          <cell r="AC487">
            <v>0.27178029722112085</v>
          </cell>
          <cell r="AD487">
            <v>475.25841626954332</v>
          </cell>
          <cell r="AE487">
            <v>0.92500000000000004</v>
          </cell>
          <cell r="AF487">
            <v>0.28163761370064339</v>
          </cell>
          <cell r="AG487">
            <v>467.28998292312838</v>
          </cell>
          <cell r="AH487">
            <v>0.88221813725490106</v>
          </cell>
          <cell r="AI487">
            <v>0.26861168750259135</v>
          </cell>
          <cell r="AJ487">
            <v>610.69338781593979</v>
          </cell>
          <cell r="AK487">
            <v>0.81605177696078357</v>
          </cell>
          <cell r="AL487">
            <v>0.24846581093989703</v>
          </cell>
          <cell r="AM487">
            <v>703.11324107825499</v>
          </cell>
          <cell r="AN487">
            <v>0.84564950980392073</v>
          </cell>
          <cell r="AO487">
            <v>0.25747752429004872</v>
          </cell>
          <cell r="AP487">
            <v>691.8068885401708</v>
          </cell>
          <cell r="AQ487">
            <v>0.892625</v>
          </cell>
          <cell r="AR487">
            <v>0.27178029722112085</v>
          </cell>
          <cell r="AS487">
            <v>524.76265098722695</v>
          </cell>
          <cell r="AT487">
            <v>0.81605177696078357</v>
          </cell>
          <cell r="AU487">
            <v>0.24846581093989703</v>
          </cell>
          <cell r="AV487">
            <v>764.78098622415848</v>
          </cell>
        </row>
        <row r="488">
          <cell r="B488">
            <v>96</v>
          </cell>
          <cell r="C488">
            <v>0.32664773539781816</v>
          </cell>
          <cell r="D488">
            <v>0.91764705882352848</v>
          </cell>
          <cell r="E488">
            <v>0.299747333659174</v>
          </cell>
          <cell r="F488">
            <v>359.00516254880489</v>
          </cell>
          <cell r="G488">
            <v>0.96499999999999997</v>
          </cell>
          <cell r="H488">
            <v>0.31521506465889454</v>
          </cell>
          <cell r="I488">
            <v>256.3972070573501</v>
          </cell>
          <cell r="J488">
            <v>1</v>
          </cell>
          <cell r="K488">
            <v>0.32664773539781816</v>
          </cell>
          <cell r="L488">
            <v>247.69297197269719</v>
          </cell>
          <cell r="M488">
            <v>0.92500000000000004</v>
          </cell>
          <cell r="N488">
            <v>0.3021491552429818</v>
          </cell>
          <cell r="O488">
            <v>302.81622317777669</v>
          </cell>
          <cell r="P488">
            <v>0.88552941176470501</v>
          </cell>
          <cell r="Q488">
            <v>0.28925617698110295</v>
          </cell>
          <cell r="R488">
            <v>407.5893831373624</v>
          </cell>
          <cell r="S488">
            <v>0.91764705882352848</v>
          </cell>
          <cell r="T488">
            <v>0.299747333659174</v>
          </cell>
          <cell r="U488">
            <v>394.84908286027985</v>
          </cell>
          <cell r="V488">
            <v>0.84882352941176387</v>
          </cell>
          <cell r="W488">
            <v>0.27726628363473599</v>
          </cell>
          <cell r="X488">
            <v>470.69615534143583</v>
          </cell>
          <cell r="Y488">
            <v>0.96499999999999997</v>
          </cell>
          <cell r="Z488">
            <v>0.31521506465889454</v>
          </cell>
          <cell r="AA488">
            <v>285.63015585091148</v>
          </cell>
          <cell r="AB488">
            <v>0.892625</v>
          </cell>
          <cell r="AC488">
            <v>0.29157393480947746</v>
          </cell>
          <cell r="AD488">
            <v>346.09254263896764</v>
          </cell>
          <cell r="AE488">
            <v>0.92500000000000004</v>
          </cell>
          <cell r="AF488">
            <v>0.3021491552429818</v>
          </cell>
          <cell r="AG488">
            <v>335.68354722644415</v>
          </cell>
          <cell r="AH488">
            <v>0.88552941176470501</v>
          </cell>
          <cell r="AI488">
            <v>0.28925617698110295</v>
          </cell>
          <cell r="AJ488">
            <v>446.65400636802576</v>
          </cell>
          <cell r="AK488">
            <v>0.81911470588235213</v>
          </cell>
          <cell r="AL488">
            <v>0.26756196370752022</v>
          </cell>
          <cell r="AM488">
            <v>528.413639451167</v>
          </cell>
          <cell r="AN488">
            <v>0.84882352941176387</v>
          </cell>
          <cell r="AO488">
            <v>0.27726628363473599</v>
          </cell>
          <cell r="AP488">
            <v>513.68216359204598</v>
          </cell>
          <cell r="AQ488">
            <v>0.892625</v>
          </cell>
          <cell r="AR488">
            <v>0.29157393480947746</v>
          </cell>
          <cell r="AS488">
            <v>382.14250173137509</v>
          </cell>
          <cell r="AT488">
            <v>0.81911470588235213</v>
          </cell>
          <cell r="AU488">
            <v>0.26756196370752022</v>
          </cell>
          <cell r="AV488">
            <v>574.75905829055876</v>
          </cell>
        </row>
        <row r="489">
          <cell r="B489">
            <v>97</v>
          </cell>
          <cell r="C489">
            <v>0.34993849319556575</v>
          </cell>
          <cell r="D489">
            <v>0.92107843137254808</v>
          </cell>
          <cell r="E489">
            <v>0.32232079838944477</v>
          </cell>
          <cell r="F489">
            <v>251.39432230492224</v>
          </cell>
          <cell r="G489">
            <v>0.96499999999999997</v>
          </cell>
          <cell r="H489">
            <v>0.33769064593372095</v>
          </cell>
          <cell r="I489">
            <v>175.57694485640752</v>
          </cell>
          <cell r="J489">
            <v>1</v>
          </cell>
          <cell r="K489">
            <v>0.34993849319556575</v>
          </cell>
          <cell r="L489">
            <v>166.78462360386041</v>
          </cell>
          <cell r="M489">
            <v>0.92500000000000004</v>
          </cell>
          <cell r="N489">
            <v>0.32369310620589831</v>
          </cell>
          <cell r="O489">
            <v>211.32055715074122</v>
          </cell>
          <cell r="P489">
            <v>0.88884068627450885</v>
          </cell>
          <cell r="Q489">
            <v>0.31103957044581421</v>
          </cell>
          <cell r="R489">
            <v>289.69163639296295</v>
          </cell>
          <cell r="S489">
            <v>0.92107843137254808</v>
          </cell>
          <cell r="T489">
            <v>0.32232079838944477</v>
          </cell>
          <cell r="U489">
            <v>276.49412307514069</v>
          </cell>
          <cell r="V489">
            <v>0.851997549019607</v>
          </cell>
          <cell r="W489">
            <v>0.29814673851023643</v>
          </cell>
          <cell r="X489">
            <v>340.18798162875754</v>
          </cell>
          <cell r="Y489">
            <v>0.96499999999999997</v>
          </cell>
          <cell r="Z489">
            <v>0.33769064593372095</v>
          </cell>
          <cell r="AA489">
            <v>195.59522780583632</v>
          </cell>
          <cell r="AB489">
            <v>0.892625</v>
          </cell>
          <cell r="AC489">
            <v>0.31236384748869189</v>
          </cell>
          <cell r="AD489">
            <v>245.18097817350699</v>
          </cell>
          <cell r="AE489">
            <v>0.92500000000000004</v>
          </cell>
          <cell r="AF489">
            <v>0.32369310620589831</v>
          </cell>
          <cell r="AG489">
            <v>234.25704700300645</v>
          </cell>
          <cell r="AH489">
            <v>0.88884068627450885</v>
          </cell>
          <cell r="AI489">
            <v>0.31103957044581421</v>
          </cell>
          <cell r="AJ489">
            <v>317.45657605271742</v>
          </cell>
          <cell r="AK489">
            <v>0.8221776348039207</v>
          </cell>
          <cell r="AL489">
            <v>0.28771160266237816</v>
          </cell>
          <cell r="AM489">
            <v>387.03024842977521</v>
          </cell>
          <cell r="AN489">
            <v>0.851997549019607</v>
          </cell>
          <cell r="AO489">
            <v>0.29814673851023643</v>
          </cell>
          <cell r="AP489">
            <v>371.25541912342896</v>
          </cell>
          <cell r="AQ489">
            <v>0.892625</v>
          </cell>
          <cell r="AR489">
            <v>0.31236384748869189</v>
          </cell>
          <cell r="AS489">
            <v>270.71970884362048</v>
          </cell>
          <cell r="AT489">
            <v>0.8221776348039207</v>
          </cell>
          <cell r="AU489">
            <v>0.28771160266237816</v>
          </cell>
          <cell r="AV489">
            <v>420.97539599565181</v>
          </cell>
        </row>
        <row r="490">
          <cell r="B490">
            <v>98</v>
          </cell>
          <cell r="C490">
            <v>0.37439006543919773</v>
          </cell>
          <cell r="D490">
            <v>0.92450980392156767</v>
          </cell>
          <cell r="E490">
            <v>0.34612728598937559</v>
          </cell>
          <cell r="F490">
            <v>170.36470362902631</v>
          </cell>
          <cell r="G490">
            <v>0.96499999999999997</v>
          </cell>
          <cell r="H490">
            <v>0.36128641314882581</v>
          </cell>
          <cell r="I490">
            <v>116.28625293677796</v>
          </cell>
          <cell r="J490">
            <v>1</v>
          </cell>
          <cell r="K490">
            <v>0.37439006543919773</v>
          </cell>
          <cell r="L490">
            <v>108.4202637317359</v>
          </cell>
          <cell r="M490">
            <v>0.92500000000000004</v>
          </cell>
          <cell r="N490">
            <v>0.3463108105312579</v>
          </cell>
          <cell r="O490">
            <v>142.91754960145676</v>
          </cell>
          <cell r="P490">
            <v>0.8921519607843128</v>
          </cell>
          <cell r="Q490">
            <v>0.33401283097974743</v>
          </cell>
          <cell r="R490">
            <v>199.58607424755075</v>
          </cell>
          <cell r="S490">
            <v>0.92450980392156767</v>
          </cell>
          <cell r="T490">
            <v>0.34612728598937559</v>
          </cell>
          <cell r="U490">
            <v>187.37431657557195</v>
          </cell>
          <cell r="V490">
            <v>0.85517156862745014</v>
          </cell>
          <cell r="W490">
            <v>0.32016773954017241</v>
          </cell>
          <cell r="X490">
            <v>238.76204442576326</v>
          </cell>
          <cell r="Y490">
            <v>0.96499999999999997</v>
          </cell>
          <cell r="Z490">
            <v>0.36128641314882581</v>
          </cell>
          <cell r="AA490">
            <v>129.54454898653015</v>
          </cell>
          <cell r="AB490">
            <v>0.892625</v>
          </cell>
          <cell r="AC490">
            <v>0.33418993216266385</v>
          </cell>
          <cell r="AD490">
            <v>168.59530450018937</v>
          </cell>
          <cell r="AE490">
            <v>0.92500000000000004</v>
          </cell>
          <cell r="AF490">
            <v>0.3463108105312579</v>
          </cell>
          <cell r="AG490">
            <v>158.42965580798216</v>
          </cell>
          <cell r="AH490">
            <v>0.8921519607843128</v>
          </cell>
          <cell r="AI490">
            <v>0.33401283097974743</v>
          </cell>
          <cell r="AJ490">
            <v>218.71501900208125</v>
          </cell>
          <cell r="AK490">
            <v>0.82524056372548937</v>
          </cell>
          <cell r="AL490">
            <v>0.3089618686562664</v>
          </cell>
          <cell r="AM490">
            <v>275.67715537522622</v>
          </cell>
          <cell r="AN490">
            <v>0.85517156862745014</v>
          </cell>
          <cell r="AO490">
            <v>0.32016773954017241</v>
          </cell>
          <cell r="AP490">
            <v>260.56682675752774</v>
          </cell>
          <cell r="AQ490">
            <v>0.892625</v>
          </cell>
          <cell r="AR490">
            <v>0.33418993216266385</v>
          </cell>
          <cell r="AS490">
            <v>186.15665899820874</v>
          </cell>
          <cell r="AT490">
            <v>0.82524056372548937</v>
          </cell>
          <cell r="AU490">
            <v>0.3089618686562664</v>
          </cell>
          <cell r="AV490">
            <v>299.8558901323135</v>
          </cell>
        </row>
        <row r="491">
          <cell r="B491">
            <v>99</v>
          </cell>
          <cell r="C491">
            <v>0.39899910558749507</v>
          </cell>
          <cell r="D491">
            <v>0.92794117647058727</v>
          </cell>
          <cell r="E491">
            <v>0.37024769944957225</v>
          </cell>
          <cell r="F491">
            <v>111.3968311335271</v>
          </cell>
          <cell r="G491">
            <v>0.96499999999999997</v>
          </cell>
          <cell r="H491">
            <v>0.38503413689193272</v>
          </cell>
          <cell r="I491">
            <v>74.273609714732331</v>
          </cell>
          <cell r="J491">
            <v>1</v>
          </cell>
          <cell r="K491">
            <v>0.39899910558749507</v>
          </cell>
          <cell r="L491">
            <v>67.828794098276219</v>
          </cell>
          <cell r="M491">
            <v>0.92500000000000004</v>
          </cell>
          <cell r="N491">
            <v>0.36907417266843295</v>
          </cell>
          <cell r="O491">
            <v>93.423657159835017</v>
          </cell>
          <cell r="P491">
            <v>0.89546323529411664</v>
          </cell>
          <cell r="Q491">
            <v>0.35728902996883721</v>
          </cell>
          <cell r="R491">
            <v>132.92176456399227</v>
          </cell>
          <cell r="S491">
            <v>0.92794117647058727</v>
          </cell>
          <cell r="T491">
            <v>0.37024769944957225</v>
          </cell>
          <cell r="U491">
            <v>122.51895291515515</v>
          </cell>
          <cell r="V491">
            <v>0.85834558823529328</v>
          </cell>
          <cell r="W491">
            <v>0.34247912199085434</v>
          </cell>
          <cell r="X491">
            <v>162.31814037397641</v>
          </cell>
          <cell r="Y491">
            <v>0.96499999999999997</v>
          </cell>
          <cell r="Z491">
            <v>0.38503413689193272</v>
          </cell>
          <cell r="AA491">
            <v>82.741863540204307</v>
          </cell>
          <cell r="AB491">
            <v>0.892625</v>
          </cell>
          <cell r="AC491">
            <v>0.3561565766250378</v>
          </cell>
          <cell r="AD491">
            <v>112.25245112632744</v>
          </cell>
          <cell r="AE491">
            <v>0.92500000000000004</v>
          </cell>
          <cell r="AF491">
            <v>0.36907417266843295</v>
          </cell>
          <cell r="AG491">
            <v>103.56375329293165</v>
          </cell>
          <cell r="AH491">
            <v>0.89546323529411664</v>
          </cell>
          <cell r="AI491">
            <v>0.35728902996883721</v>
          </cell>
          <cell r="AJ491">
            <v>145.66139632740683</v>
          </cell>
          <cell r="AK491">
            <v>0.82830349264705794</v>
          </cell>
          <cell r="AL491">
            <v>0.33049235272117444</v>
          </cell>
          <cell r="AM491">
            <v>190.50342630465244</v>
          </cell>
          <cell r="AN491">
            <v>0.85834558823529328</v>
          </cell>
          <cell r="AO491">
            <v>0.34247912199085434</v>
          </cell>
          <cell r="AP491">
            <v>177.14173483541435</v>
          </cell>
          <cell r="AQ491">
            <v>0.892625</v>
          </cell>
          <cell r="AR491">
            <v>0.3561565766250378</v>
          </cell>
          <cell r="AS491">
            <v>123.94497775596922</v>
          </cell>
          <cell r="AT491">
            <v>0.82830349264705794</v>
          </cell>
          <cell r="AU491">
            <v>0.33049235272117444</v>
          </cell>
          <cell r="AV491">
            <v>207.21185398944581</v>
          </cell>
        </row>
        <row r="492">
          <cell r="B492">
            <v>100</v>
          </cell>
          <cell r="C492">
            <v>0.42447711920628367</v>
          </cell>
          <cell r="D492">
            <v>0.93137254901960687</v>
          </cell>
          <cell r="E492">
            <v>0.39534633651565593</v>
          </cell>
          <cell r="F492">
            <v>70.152410680366202</v>
          </cell>
          <cell r="G492">
            <v>0.96499999999999997</v>
          </cell>
          <cell r="H492">
            <v>0.40962042003406374</v>
          </cell>
          <cell r="I492">
            <v>45.675734504372095</v>
          </cell>
          <cell r="J492">
            <v>1</v>
          </cell>
          <cell r="K492">
            <v>0.42447711920628367</v>
          </cell>
          <cell r="L492">
            <v>40.765165919985641</v>
          </cell>
          <cell r="M492">
            <v>0.92500000000000004</v>
          </cell>
          <cell r="N492">
            <v>0.39264133526581241</v>
          </cell>
          <cell r="O492">
            <v>58.943398185909579</v>
          </cell>
          <cell r="P492">
            <v>0.8987745098039206</v>
          </cell>
          <cell r="Q492">
            <v>0.38150921473760796</v>
          </cell>
          <cell r="R492">
            <v>85.430276241177324</v>
          </cell>
          <cell r="S492">
            <v>0.93137254901960687</v>
          </cell>
          <cell r="T492">
            <v>0.39534633651565593</v>
          </cell>
          <cell r="U492">
            <v>77.156592459348488</v>
          </cell>
          <cell r="V492">
            <v>0.86151960784313641</v>
          </cell>
          <cell r="W492">
            <v>0.36569536127698177</v>
          </cell>
          <cell r="X492">
            <v>106.72756617550873</v>
          </cell>
          <cell r="Y492">
            <v>0.96499999999999997</v>
          </cell>
          <cell r="Z492">
            <v>0.40962042003406374</v>
          </cell>
          <cell r="AA492">
            <v>50.883421527171663</v>
          </cell>
          <cell r="AB492">
            <v>0.892625</v>
          </cell>
          <cell r="AC492">
            <v>0.37889888853150894</v>
          </cell>
          <cell r="AD492">
            <v>72.273002415405287</v>
          </cell>
          <cell r="AE492">
            <v>0.92500000000000004</v>
          </cell>
          <cell r="AF492">
            <v>0.39264133526581241</v>
          </cell>
          <cell r="AG492">
            <v>65.341046727905194</v>
          </cell>
          <cell r="AH492">
            <v>0.8987745098039206</v>
          </cell>
          <cell r="AI492">
            <v>0.38150921473760796</v>
          </cell>
          <cell r="AJ492">
            <v>93.618177329681302</v>
          </cell>
          <cell r="AK492">
            <v>0.83136642156862661</v>
          </cell>
          <cell r="AL492">
            <v>0.35289602363228739</v>
          </cell>
          <cell r="AM492">
            <v>127.54350074378297</v>
          </cell>
          <cell r="AN492">
            <v>0.86151960784313641</v>
          </cell>
          <cell r="AO492">
            <v>0.36569536127698177</v>
          </cell>
          <cell r="AP492">
            <v>116.47438902104491</v>
          </cell>
          <cell r="AQ492">
            <v>0.892625</v>
          </cell>
          <cell r="AR492">
            <v>0.37889888853150894</v>
          </cell>
          <cell r="AS492">
            <v>79.801158788536753</v>
          </cell>
          <cell r="AT492">
            <v>0.83136642156862661</v>
          </cell>
          <cell r="AU492">
            <v>0.35289602363228739</v>
          </cell>
          <cell r="AV492">
            <v>138.72992085275737</v>
          </cell>
        </row>
        <row r="493">
          <cell r="B493">
            <v>101</v>
          </cell>
          <cell r="C493">
            <v>0.44978905620503101</v>
          </cell>
          <cell r="D493">
            <v>0.93480392156862646</v>
          </cell>
          <cell r="E493">
            <v>0.42046457361911432</v>
          </cell>
          <cell r="F493">
            <v>42.417912120141644</v>
          </cell>
          <cell r="G493">
            <v>0.96499999999999997</v>
          </cell>
          <cell r="H493">
            <v>0.43404643923785491</v>
          </cell>
          <cell r="I493">
            <v>26.966020951326819</v>
          </cell>
          <cell r="J493">
            <v>1</v>
          </cell>
          <cell r="K493">
            <v>0.44978905620503101</v>
          </cell>
          <cell r="L493">
            <v>23.461285726303963</v>
          </cell>
          <cell r="M493">
            <v>0.92500000000000004</v>
          </cell>
          <cell r="N493">
            <v>0.41605487698965371</v>
          </cell>
          <cell r="O493">
            <v>35.799783617089574</v>
          </cell>
          <cell r="P493">
            <v>0.90208578431372455</v>
          </cell>
          <cell r="Q493">
            <v>0.40574831354244534</v>
          </cell>
          <cell r="R493">
            <v>52.837838637588831</v>
          </cell>
          <cell r="S493">
            <v>0.93480392156862646</v>
          </cell>
          <cell r="T493">
            <v>0.42046457361911432</v>
          </cell>
          <cell r="U493">
            <v>46.653016292513577</v>
          </cell>
          <cell r="V493">
            <v>0.86469362745097955</v>
          </cell>
          <cell r="W493">
            <v>0.38892973059768077</v>
          </cell>
          <cell r="X493">
            <v>67.69779030474308</v>
          </cell>
          <cell r="Y493">
            <v>0.96499999999999997</v>
          </cell>
          <cell r="Z493">
            <v>0.43404643923785491</v>
          </cell>
          <cell r="AA493">
            <v>30.040533028441285</v>
          </cell>
          <cell r="AB493">
            <v>0.892625</v>
          </cell>
          <cell r="AC493">
            <v>0.4014929562950158</v>
          </cell>
          <cell r="AD493">
            <v>44.88884212937316</v>
          </cell>
          <cell r="AE493">
            <v>0.92500000000000004</v>
          </cell>
          <cell r="AF493">
            <v>0.41605487698965371</v>
          </cell>
          <cell r="AG493">
            <v>39.685450892994652</v>
          </cell>
          <cell r="AH493">
            <v>0.90208578431372455</v>
          </cell>
          <cell r="AI493">
            <v>0.40574831354244534</v>
          </cell>
          <cell r="AJ493">
            <v>57.901980011468453</v>
          </cell>
          <cell r="AK493">
            <v>0.83442935049019529</v>
          </cell>
          <cell r="AL493">
            <v>0.37531719002676195</v>
          </cell>
          <cell r="AM493">
            <v>82.53390649116028</v>
          </cell>
          <cell r="AN493">
            <v>0.86469362745097955</v>
          </cell>
          <cell r="AO493">
            <v>0.38892973059768077</v>
          </cell>
          <cell r="AP493">
            <v>73.880245248478175</v>
          </cell>
          <cell r="AQ493">
            <v>0.892625</v>
          </cell>
          <cell r="AR493">
            <v>0.4014929562950158</v>
          </cell>
          <cell r="AS493">
            <v>49.564588420033715</v>
          </cell>
          <cell r="AT493">
            <v>0.83442935049019529</v>
          </cell>
          <cell r="AU493">
            <v>0.37531719002676195</v>
          </cell>
          <cell r="AV493">
            <v>89.772683424997354</v>
          </cell>
        </row>
        <row r="494">
          <cell r="B494">
            <v>102</v>
          </cell>
          <cell r="C494">
            <v>0.47429171291699651</v>
          </cell>
          <cell r="D494">
            <v>0.93823529411764606</v>
          </cell>
          <cell r="E494">
            <v>0.44499722476624037</v>
          </cell>
          <cell r="F494">
            <v>24.582682786733223</v>
          </cell>
          <cell r="G494">
            <v>0.96499999999999997</v>
          </cell>
          <cell r="H494">
            <v>0.45769150296490163</v>
          </cell>
          <cell r="I494">
            <v>15.261515576990019</v>
          </cell>
          <cell r="J494">
            <v>1</v>
          </cell>
          <cell r="K494">
            <v>0.47429171291699651</v>
          </cell>
          <cell r="L494">
            <v>12.908656162113136</v>
          </cell>
          <cell r="M494">
            <v>0.92500000000000004</v>
          </cell>
          <cell r="N494">
            <v>0.43871983444822177</v>
          </cell>
          <cell r="O494">
            <v>20.90510904802515</v>
          </cell>
          <cell r="P494">
            <v>0.90539705882352839</v>
          </cell>
          <cell r="Q494">
            <v>0.42942232189942192</v>
          </cell>
          <cell r="R494">
            <v>31.398974719159305</v>
          </cell>
          <cell r="S494">
            <v>0.93823529411764606</v>
          </cell>
          <cell r="T494">
            <v>0.44499722476624037</v>
          </cell>
          <cell r="U494">
            <v>27.037075689036261</v>
          </cell>
          <cell r="V494">
            <v>0.86786764705882269</v>
          </cell>
          <cell r="W494">
            <v>0.41162243290877237</v>
          </cell>
          <cell r="X494">
            <v>41.368106959461066</v>
          </cell>
          <cell r="Y494">
            <v>0.96499999999999997</v>
          </cell>
          <cell r="Z494">
            <v>0.45769150296490163</v>
          </cell>
          <cell r="AA494">
            <v>17.001546634639173</v>
          </cell>
          <cell r="AB494">
            <v>0.892625</v>
          </cell>
          <cell r="AC494">
            <v>0.42336464024253401</v>
          </cell>
          <cell r="AD494">
            <v>26.866288198190876</v>
          </cell>
          <cell r="AE494">
            <v>0.92500000000000004</v>
          </cell>
          <cell r="AF494">
            <v>0.43871983444822177</v>
          </cell>
          <cell r="AG494">
            <v>23.174125503430819</v>
          </cell>
          <cell r="AH494">
            <v>0.90539705882352839</v>
          </cell>
          <cell r="AI494">
            <v>0.42942232189942192</v>
          </cell>
          <cell r="AJ494">
            <v>34.408349271046745</v>
          </cell>
          <cell r="AK494">
            <v>0.83749227941176385</v>
          </cell>
          <cell r="AL494">
            <v>0.39721564775696533</v>
          </cell>
          <cell r="AM494">
            <v>51.557512624966471</v>
          </cell>
          <cell r="AN494">
            <v>0.86786764705882269</v>
          </cell>
          <cell r="AO494">
            <v>0.41162243290877237</v>
          </cell>
          <cell r="AP494">
            <v>45.146021367496971</v>
          </cell>
          <cell r="AQ494">
            <v>0.892625</v>
          </cell>
          <cell r="AR494">
            <v>0.42336464024253401</v>
          </cell>
          <cell r="AS494">
            <v>29.664755287728671</v>
          </cell>
          <cell r="AT494">
            <v>0.83749227941176385</v>
          </cell>
          <cell r="AU494">
            <v>0.39721564775696533</v>
          </cell>
          <cell r="AV494">
            <v>56.079452140765277</v>
          </cell>
        </row>
        <row r="495">
          <cell r="B495">
            <v>103</v>
          </cell>
          <cell r="C495">
            <v>0.49909427344937707</v>
          </cell>
          <cell r="D495">
            <v>0.94166666666666565</v>
          </cell>
          <cell r="E495">
            <v>0.46998044083149626</v>
          </cell>
          <cell r="F495">
            <v>13.64345716932811</v>
          </cell>
          <cell r="G495">
            <v>0.96499999999999997</v>
          </cell>
          <cell r="H495">
            <v>0.48162597387864886</v>
          </cell>
          <cell r="I495">
            <v>8.2764495750352012</v>
          </cell>
          <cell r="J495">
            <v>1</v>
          </cell>
          <cell r="K495">
            <v>0.49909427344937707</v>
          </cell>
          <cell r="L495">
            <v>6.786187519527954</v>
          </cell>
          <cell r="M495">
            <v>0.92500000000000004</v>
          </cell>
          <cell r="N495">
            <v>0.46166220294067378</v>
          </cell>
          <cell r="O495">
            <v>11.733623067353534</v>
          </cell>
          <cell r="P495">
            <v>0.90870833333333234</v>
          </cell>
          <cell r="Q495">
            <v>0.45353112540239388</v>
          </cell>
          <cell r="R495">
            <v>17.915554089996665</v>
          </cell>
          <cell r="S495">
            <v>0.94166666666666565</v>
          </cell>
          <cell r="T495">
            <v>0.46998044083149626</v>
          </cell>
          <cell r="U495">
            <v>15.005652041620339</v>
          </cell>
          <cell r="V495">
            <v>0.87104166666666583</v>
          </cell>
          <cell r="W495">
            <v>0.43473190776913406</v>
          </cell>
          <cell r="X495">
            <v>24.340066127977387</v>
          </cell>
          <cell r="Y495">
            <v>0.96499999999999997</v>
          </cell>
          <cell r="Z495">
            <v>0.48162597387864886</v>
          </cell>
          <cell r="AA495">
            <v>9.2200832027033055</v>
          </cell>
          <cell r="AB495">
            <v>0.892625</v>
          </cell>
          <cell r="AC495">
            <v>0.44550402583775023</v>
          </cell>
          <cell r="AD495">
            <v>15.49205176051156</v>
          </cell>
          <cell r="AE495">
            <v>0.92500000000000004</v>
          </cell>
          <cell r="AF495">
            <v>0.46166220294067378</v>
          </cell>
          <cell r="AG495">
            <v>13.007176999083338</v>
          </cell>
          <cell r="AH495">
            <v>0.90870833333333234</v>
          </cell>
          <cell r="AI495">
            <v>0.45353112540239388</v>
          </cell>
          <cell r="AJ495">
            <v>19.63263603434757</v>
          </cell>
          <cell r="AK495">
            <v>0.84055520833333242</v>
          </cell>
          <cell r="AL495">
            <v>0.41951629099721433</v>
          </cell>
          <cell r="AM495">
            <v>31.0780618509025</v>
          </cell>
          <cell r="AN495">
            <v>0.87104166666666583</v>
          </cell>
          <cell r="AO495">
            <v>0.43473190776913406</v>
          </cell>
          <cell r="AP495">
            <v>26.562906216056447</v>
          </cell>
          <cell r="AQ495">
            <v>0.892625</v>
          </cell>
          <cell r="AR495">
            <v>0.44550402583775023</v>
          </cell>
          <cell r="AS495">
            <v>17.105746837456614</v>
          </cell>
          <cell r="AT495">
            <v>0.84055520833333242</v>
          </cell>
          <cell r="AU495">
            <v>0.41951629099721433</v>
          </cell>
          <cell r="AV495">
            <v>33.803816232815464</v>
          </cell>
        </row>
        <row r="496">
          <cell r="B496">
            <v>104</v>
          </cell>
          <cell r="C496">
            <v>0.52402323448777732</v>
          </cell>
          <cell r="D496">
            <v>0.94509803921568525</v>
          </cell>
          <cell r="E496">
            <v>0.4952533314178596</v>
          </cell>
          <cell r="F496">
            <v>7.2312991544216469</v>
          </cell>
          <cell r="G496">
            <v>0.96499999999999997</v>
          </cell>
          <cell r="H496">
            <v>0.50568242128070506</v>
          </cell>
          <cell r="I496">
            <v>4.290296488201343</v>
          </cell>
          <cell r="J496">
            <v>1</v>
          </cell>
          <cell r="K496">
            <v>0.52402323448777732</v>
          </cell>
          <cell r="L496">
            <v>3.3992401899779194</v>
          </cell>
          <cell r="M496">
            <v>0.92500000000000004</v>
          </cell>
          <cell r="N496">
            <v>0.48472149190119407</v>
          </cell>
          <cell r="O496">
            <v>6.3166527936035948</v>
          </cell>
          <cell r="P496">
            <v>0.91201960784313618</v>
          </cell>
          <cell r="Q496">
            <v>0.4779194648182345</v>
          </cell>
          <cell r="R496">
            <v>9.7902926813530158</v>
          </cell>
          <cell r="S496">
            <v>0.94509803921568525</v>
          </cell>
          <cell r="T496">
            <v>0.4952533314178596</v>
          </cell>
          <cell r="U496">
            <v>7.95328908013557</v>
          </cell>
          <cell r="V496">
            <v>0.87421568627450885</v>
          </cell>
          <cell r="W496">
            <v>0.45810933156152012</v>
          </cell>
          <cell r="X496">
            <v>13.758662744934897</v>
          </cell>
          <cell r="Y496">
            <v>0.96499999999999997</v>
          </cell>
          <cell r="Z496">
            <v>0.50568242128070506</v>
          </cell>
          <cell r="AA496">
            <v>4.7794516509591549</v>
          </cell>
          <cell r="AB496">
            <v>0.892625</v>
          </cell>
          <cell r="AC496">
            <v>0.46775623968465224</v>
          </cell>
          <cell r="AD496">
            <v>8.5902803327168531</v>
          </cell>
          <cell r="AE496">
            <v>0.92500000000000004</v>
          </cell>
          <cell r="AF496">
            <v>0.48472149190119407</v>
          </cell>
          <cell r="AG496">
            <v>7.0022550116472608</v>
          </cell>
          <cell r="AH496">
            <v>0.91201960784313618</v>
          </cell>
          <cell r="AI496">
            <v>0.4779194648182345</v>
          </cell>
          <cell r="AJ496">
            <v>10.728624519074325</v>
          </cell>
          <cell r="AK496">
            <v>0.84361813725490098</v>
          </cell>
          <cell r="AL496">
            <v>0.44207550495686687</v>
          </cell>
          <cell r="AM496">
            <v>18.040308611829861</v>
          </cell>
          <cell r="AN496">
            <v>0.87421568627450885</v>
          </cell>
          <cell r="AO496">
            <v>0.45810933156152012</v>
          </cell>
          <cell r="AP496">
            <v>15.015163320857638</v>
          </cell>
          <cell r="AQ496">
            <v>0.892625</v>
          </cell>
          <cell r="AR496">
            <v>0.46775623968465224</v>
          </cell>
          <cell r="AS496">
            <v>9.485067756408327</v>
          </cell>
          <cell r="AT496">
            <v>0.84361813725490098</v>
          </cell>
          <cell r="AU496">
            <v>0.44207550495686687</v>
          </cell>
          <cell r="AV496">
            <v>19.622564625273295</v>
          </cell>
        </row>
        <row r="497">
          <cell r="B497">
            <v>105</v>
          </cell>
          <cell r="C497">
            <v>0.54888956848641235</v>
          </cell>
          <cell r="D497">
            <v>0.94852941176470484</v>
          </cell>
          <cell r="E497">
            <v>0.52063789952019934</v>
          </cell>
          <cell r="F497">
            <v>3.6499741577151754</v>
          </cell>
          <cell r="G497">
            <v>0.96499999999999997</v>
          </cell>
          <cell r="H497">
            <v>0.52967843358938793</v>
          </cell>
          <cell r="I497">
            <v>2.1207689720355818</v>
          </cell>
          <cell r="J497">
            <v>1</v>
          </cell>
          <cell r="K497">
            <v>0.54888956848641235</v>
          </cell>
          <cell r="L497">
            <v>1.6179593508248433</v>
          </cell>
          <cell r="M497">
            <v>0.92500000000000004</v>
          </cell>
          <cell r="N497">
            <v>0.50772285084993141</v>
          </cell>
          <cell r="O497">
            <v>3.2548354276662148</v>
          </cell>
          <cell r="P497">
            <v>0.91533088235294013</v>
          </cell>
          <cell r="Q497">
            <v>0.50241557303699236</v>
          </cell>
          <cell r="R497">
            <v>5.1113212426669037</v>
          </cell>
          <cell r="S497">
            <v>0.94852941176470484</v>
          </cell>
          <cell r="T497">
            <v>0.52063789952019934</v>
          </cell>
          <cell r="U497">
            <v>4.0143961674691448</v>
          </cell>
          <cell r="V497">
            <v>0.87738970588235199</v>
          </cell>
          <cell r="W497">
            <v>0.48159005705618441</v>
          </cell>
          <cell r="X497">
            <v>7.4556909516723815</v>
          </cell>
          <cell r="Y497">
            <v>0.96499999999999997</v>
          </cell>
          <cell r="Z497">
            <v>0.52967843358938793</v>
          </cell>
          <cell r="AA497">
            <v>2.3625669677080663</v>
          </cell>
          <cell r="AB497">
            <v>0.892625</v>
          </cell>
          <cell r="AC497">
            <v>0.48995255107018382</v>
          </cell>
          <cell r="AD497">
            <v>4.5721231064481946</v>
          </cell>
          <cell r="AE497">
            <v>0.92500000000000004</v>
          </cell>
          <cell r="AF497">
            <v>0.50772285084993141</v>
          </cell>
          <cell r="AG497">
            <v>3.6081115157289876</v>
          </cell>
          <cell r="AH497">
            <v>0.91533088235294013</v>
          </cell>
          <cell r="AI497">
            <v>0.50241557303699236</v>
          </cell>
          <cell r="AJ497">
            <v>5.6012060306825342</v>
          </cell>
          <cell r="AK497">
            <v>0.84668106617646965</v>
          </cell>
          <cell r="AL497">
            <v>0.46473440505921798</v>
          </cell>
          <cell r="AM497">
            <v>10.06513007267746</v>
          </cell>
          <cell r="AN497">
            <v>0.87738970588235199</v>
          </cell>
          <cell r="AO497">
            <v>0.48159005705618441</v>
          </cell>
          <cell r="AP497">
            <v>8.1365768886524918</v>
          </cell>
          <cell r="AQ497">
            <v>0.892625</v>
          </cell>
          <cell r="AR497">
            <v>0.48995255107018382</v>
          </cell>
          <cell r="AS497">
            <v>5.0483681295166276</v>
          </cell>
          <cell r="AT497">
            <v>0.84668106617646965</v>
          </cell>
          <cell r="AU497">
            <v>0.46473440505921798</v>
          </cell>
          <cell r="AV497">
            <v>10.94790946000685</v>
          </cell>
        </row>
        <row r="498">
          <cell r="B498">
            <v>106</v>
          </cell>
          <cell r="C498">
            <v>0.57350892385715202</v>
          </cell>
          <cell r="D498">
            <v>0.95196078431372444</v>
          </cell>
          <cell r="E498">
            <v>0.54595800496597446</v>
          </cell>
          <cell r="F498">
            <v>1.7496592789393377</v>
          </cell>
          <cell r="G498">
            <v>0.96499999999999997</v>
          </cell>
          <cell r="H498">
            <v>0.55343611152215166</v>
          </cell>
          <cell r="I498">
            <v>0.99744338492279838</v>
          </cell>
          <cell r="J498">
            <v>1</v>
          </cell>
          <cell r="K498">
            <v>0.57350892385715202</v>
          </cell>
          <cell r="L498">
            <v>0.72987834092203918</v>
          </cell>
          <cell r="M498">
            <v>0.92500000000000004</v>
          </cell>
          <cell r="N498">
            <v>0.53049575456786568</v>
          </cell>
          <cell r="O498">
            <v>1.6022811052841686</v>
          </cell>
          <cell r="P498">
            <v>0.91864215686274409</v>
          </cell>
          <cell r="Q498">
            <v>0.52684947479216537</v>
          </cell>
          <cell r="R498">
            <v>2.5433138515562592</v>
          </cell>
          <cell r="S498">
            <v>0.95196078431372444</v>
          </cell>
          <cell r="T498">
            <v>0.54595800496597446</v>
          </cell>
          <cell r="U498">
            <v>1.9243493789960708</v>
          </cell>
          <cell r="V498">
            <v>0.88056372549019513</v>
          </cell>
          <cell r="W498">
            <v>0.50501115459352641</v>
          </cell>
          <cell r="X498">
            <v>3.8651043208632014</v>
          </cell>
          <cell r="Y498">
            <v>0.96499999999999997</v>
          </cell>
          <cell r="Z498">
            <v>0.55343611152215166</v>
          </cell>
          <cell r="AA498">
            <v>1.1111661970024276</v>
          </cell>
          <cell r="AB498">
            <v>0.892625</v>
          </cell>
          <cell r="AC498">
            <v>0.51192840315799037</v>
          </cell>
          <cell r="AD498">
            <v>2.3319997266369676</v>
          </cell>
          <cell r="AE498">
            <v>0.92500000000000004</v>
          </cell>
          <cell r="AF498">
            <v>0.53049575456786568</v>
          </cell>
          <cell r="AG498">
            <v>1.7761908507785988</v>
          </cell>
          <cell r="AH498">
            <v>0.91864215686274409</v>
          </cell>
          <cell r="AI498">
            <v>0.52684947479216537</v>
          </cell>
          <cell r="AJ498">
            <v>2.7870728930789115</v>
          </cell>
          <cell r="AK498">
            <v>0.84974399509803833</v>
          </cell>
          <cell r="AL498">
            <v>0.48733576418275304</v>
          </cell>
          <cell r="AM498">
            <v>5.3875178365080583</v>
          </cell>
          <cell r="AN498">
            <v>0.88056372549019513</v>
          </cell>
          <cell r="AO498">
            <v>0.50501115459352641</v>
          </cell>
          <cell r="AP498">
            <v>4.2180823606043072</v>
          </cell>
          <cell r="AQ498">
            <v>0.892625</v>
          </cell>
          <cell r="AR498">
            <v>0.51192840315799037</v>
          </cell>
          <cell r="AS498">
            <v>2.5749072857185435</v>
          </cell>
          <cell r="AT498">
            <v>0.84974399509803833</v>
          </cell>
          <cell r="AU498">
            <v>0.48733576418275304</v>
          </cell>
          <cell r="AV498">
            <v>5.8600392704683824</v>
          </cell>
        </row>
        <row r="499">
          <cell r="B499">
            <v>107</v>
          </cell>
          <cell r="C499">
            <v>0.59790717439860863</v>
          </cell>
          <cell r="D499">
            <v>0.95539215686274404</v>
          </cell>
          <cell r="E499">
            <v>0.57123582495239555</v>
          </cell>
          <cell r="F499">
            <v>0.79441878963941148</v>
          </cell>
          <cell r="G499">
            <v>0.96499999999999997</v>
          </cell>
          <cell r="H499">
            <v>0.57698042329465726</v>
          </cell>
          <cell r="I499">
            <v>0.4454221965076321</v>
          </cell>
          <cell r="J499">
            <v>1</v>
          </cell>
          <cell r="K499">
            <v>0.59790717439860863</v>
          </cell>
          <cell r="L499">
            <v>0.31128659907319695</v>
          </cell>
          <cell r="M499">
            <v>0.92500000000000004</v>
          </cell>
          <cell r="N499">
            <v>0.55306413631871298</v>
          </cell>
          <cell r="O499">
            <v>0.75227778130660972</v>
          </cell>
          <cell r="P499">
            <v>0.92195343137254793</v>
          </cell>
          <cell r="Q499">
            <v>0.55124257107906172</v>
          </cell>
          <cell r="R499">
            <v>1.2033702846322047</v>
          </cell>
          <cell r="S499">
            <v>0.95539215686274404</v>
          </cell>
          <cell r="T499">
            <v>0.57123582495239555</v>
          </cell>
          <cell r="U499">
            <v>0.87373543118186414</v>
          </cell>
          <cell r="V499">
            <v>0.88373774509803826</v>
          </cell>
          <cell r="W499">
            <v>0.52839313808096589</v>
          </cell>
          <cell r="X499">
            <v>1.9131835251596483</v>
          </cell>
          <cell r="Y499">
            <v>0.96499999999999997</v>
          </cell>
          <cell r="Z499">
            <v>0.57698042329465726</v>
          </cell>
          <cell r="AA499">
            <v>0.49620669767854692</v>
          </cell>
          <cell r="AB499">
            <v>0.892625</v>
          </cell>
          <cell r="AC499">
            <v>0.53370689154755802</v>
          </cell>
          <cell r="AD499">
            <v>1.1381828304148347</v>
          </cell>
          <cell r="AE499">
            <v>0.92500000000000004</v>
          </cell>
          <cell r="AF499">
            <v>0.55306413631871298</v>
          </cell>
          <cell r="AG499">
            <v>0.83392914513826677</v>
          </cell>
          <cell r="AH499">
            <v>0.92195343137254793</v>
          </cell>
          <cell r="AI499">
            <v>0.55124257107906172</v>
          </cell>
          <cell r="AJ499">
            <v>1.318705003152806</v>
          </cell>
          <cell r="AK499">
            <v>0.85280692401960689</v>
          </cell>
          <cell r="AL499">
            <v>0.50989937824813203</v>
          </cell>
          <cell r="AM499">
            <v>2.7619877146051914</v>
          </cell>
          <cell r="AN499">
            <v>0.88373774509803826</v>
          </cell>
          <cell r="AO499">
            <v>0.52839313808096589</v>
          </cell>
          <cell r="AP499">
            <v>2.0879037175049384</v>
          </cell>
          <cell r="AQ499">
            <v>0.892625</v>
          </cell>
          <cell r="AR499">
            <v>0.53370689154755802</v>
          </cell>
          <cell r="AS499">
            <v>1.2567391106607744</v>
          </cell>
          <cell r="AT499">
            <v>0.85280692401960689</v>
          </cell>
          <cell r="AU499">
            <v>0.50989937824813203</v>
          </cell>
          <cell r="AV499">
            <v>3.0042325544537305</v>
          </cell>
        </row>
        <row r="500">
          <cell r="B500">
            <v>108</v>
          </cell>
          <cell r="C500">
            <v>0.62213404349715629</v>
          </cell>
          <cell r="D500">
            <v>0.95882352941176363</v>
          </cell>
          <cell r="E500">
            <v>0.59651675935315507</v>
          </cell>
          <cell r="F500">
            <v>0.34061831698205869</v>
          </cell>
          <cell r="G500">
            <v>0.96499999999999997</v>
          </cell>
          <cell r="H500">
            <v>0.60035935197475576</v>
          </cell>
          <cell r="I500">
            <v>0.18842230902182253</v>
          </cell>
          <cell r="J500">
            <v>1</v>
          </cell>
          <cell r="K500">
            <v>0.62213404349715629</v>
          </cell>
          <cell r="L500">
            <v>0.12516610819318921</v>
          </cell>
          <cell r="M500">
            <v>0.92500000000000004</v>
          </cell>
          <cell r="N500">
            <v>0.57547399023486956</v>
          </cell>
          <cell r="O500">
            <v>0.33621991991651196</v>
          </cell>
          <cell r="P500">
            <v>0.92526470588235188</v>
          </cell>
          <cell r="Q500">
            <v>0.57563867277579461</v>
          </cell>
          <cell r="R500">
            <v>0.54002135497140591</v>
          </cell>
          <cell r="S500">
            <v>0.95882352941176363</v>
          </cell>
          <cell r="T500">
            <v>0.59651675935315507</v>
          </cell>
          <cell r="U500">
            <v>0.37462645136055495</v>
          </cell>
          <cell r="V500">
            <v>0.8869117647058814</v>
          </cell>
          <cell r="W500">
            <v>0.55177800240166841</v>
          </cell>
          <cell r="X500">
            <v>0.90227047857573717</v>
          </cell>
          <cell r="Y500">
            <v>0.96499999999999997</v>
          </cell>
          <cell r="Z500">
            <v>0.60035935197475576</v>
          </cell>
          <cell r="AA500">
            <v>0.2099051472103349</v>
          </cell>
          <cell r="AB500">
            <v>0.892625</v>
          </cell>
          <cell r="AC500">
            <v>0.55533240057664912</v>
          </cell>
          <cell r="AD500">
            <v>0.53072680998133193</v>
          </cell>
          <cell r="AE500">
            <v>0.92500000000000004</v>
          </cell>
          <cell r="AF500">
            <v>0.57547399023486956</v>
          </cell>
          <cell r="AG500">
            <v>0.37271284273136862</v>
          </cell>
          <cell r="AH500">
            <v>0.92526470588235188</v>
          </cell>
          <cell r="AI500">
            <v>0.57563867277579461</v>
          </cell>
          <cell r="AJ500">
            <v>0.5917786667200311</v>
          </cell>
          <cell r="AK500">
            <v>0.85586985294117557</v>
          </cell>
          <cell r="AL500">
            <v>0.53246577231761005</v>
          </cell>
          <cell r="AM500">
            <v>1.3536518961990252</v>
          </cell>
          <cell r="AN500">
            <v>0.8869117647058814</v>
          </cell>
          <cell r="AO500">
            <v>0.55177800240166841</v>
          </cell>
          <cell r="AP500">
            <v>0.98466972020158949</v>
          </cell>
          <cell r="AQ500">
            <v>0.892625</v>
          </cell>
          <cell r="AR500">
            <v>0.55533240057664912</v>
          </cell>
          <cell r="AS500">
            <v>0.58600878642376997</v>
          </cell>
          <cell r="AT500">
            <v>0.85586985294117557</v>
          </cell>
          <cell r="AU500">
            <v>0.53246577231761005</v>
          </cell>
          <cell r="AV500">
            <v>1.4723762428249758</v>
          </cell>
        </row>
        <row r="501">
          <cell r="B501">
            <v>109</v>
          </cell>
          <cell r="C501">
            <v>0.64602467259922935</v>
          </cell>
          <cell r="D501">
            <v>0.96225490196078323</v>
          </cell>
          <cell r="E501">
            <v>0.62164040799621856</v>
          </cell>
          <cell r="F501">
            <v>0.1374337823595953</v>
          </cell>
          <cell r="G501">
            <v>0.96499999999999997</v>
          </cell>
          <cell r="H501">
            <v>0.62341380905825627</v>
          </cell>
          <cell r="I501">
            <v>7.530121367989398E-2</v>
          </cell>
          <cell r="J501">
            <v>1</v>
          </cell>
          <cell r="K501">
            <v>0.64602467259922935</v>
          </cell>
          <cell r="L501">
            <v>4.7296011194157862E-2</v>
          </cell>
          <cell r="M501">
            <v>0.92500000000000004</v>
          </cell>
          <cell r="N501">
            <v>0.5975728221542872</v>
          </cell>
          <cell r="O501">
            <v>0.14273410100570852</v>
          </cell>
          <cell r="P501">
            <v>0.92857598039215583</v>
          </cell>
          <cell r="Q501">
            <v>0.5998829937163509</v>
          </cell>
          <cell r="R501">
            <v>0.22916417892507956</v>
          </cell>
          <cell r="S501">
            <v>0.96225490196078323</v>
          </cell>
          <cell r="T501">
            <v>0.62164040799621856</v>
          </cell>
          <cell r="U501">
            <v>0.15115549462698433</v>
          </cell>
          <cell r="V501">
            <v>0.89008578431372454</v>
          </cell>
          <cell r="W501">
            <v>0.57501737739650216</v>
          </cell>
          <cell r="X501">
            <v>0.40441747628121955</v>
          </cell>
          <cell r="Y501">
            <v>0.96499999999999997</v>
          </cell>
          <cell r="Z501">
            <v>0.62341380905825627</v>
          </cell>
          <cell r="AA501">
            <v>8.3886629054972531E-2</v>
          </cell>
          <cell r="AB501">
            <v>0.892625</v>
          </cell>
          <cell r="AC501">
            <v>0.57665777337888713</v>
          </cell>
          <cell r="AD501">
            <v>0.23599701654401176</v>
          </cell>
          <cell r="AE501">
            <v>0.92500000000000004</v>
          </cell>
          <cell r="AF501">
            <v>0.5975728221542872</v>
          </cell>
          <cell r="AG501">
            <v>0.15822629591296652</v>
          </cell>
          <cell r="AH501">
            <v>0.92857598039215583</v>
          </cell>
          <cell r="AI501">
            <v>0.5998829937163509</v>
          </cell>
          <cell r="AJ501">
            <v>0.25112798043228313</v>
          </cell>
          <cell r="AK501">
            <v>0.85893278186274413</v>
          </cell>
          <cell r="AL501">
            <v>0.55489176918762462</v>
          </cell>
          <cell r="AM501">
            <v>0.63287859384021394</v>
          </cell>
          <cell r="AN501">
            <v>0.89008578431372454</v>
          </cell>
          <cell r="AO501">
            <v>0.57501737739650216</v>
          </cell>
          <cell r="AP501">
            <v>0.4413506289633467</v>
          </cell>
          <cell r="AQ501">
            <v>0.892625</v>
          </cell>
          <cell r="AR501">
            <v>0.57665777337888713</v>
          </cell>
          <cell r="AS501">
            <v>0.26057912030004893</v>
          </cell>
          <cell r="AT501">
            <v>0.85893278186274413</v>
          </cell>
          <cell r="AU501">
            <v>0.55489176918762462</v>
          </cell>
          <cell r="AV501">
            <v>0.68838628954707415</v>
          </cell>
        </row>
        <row r="502">
          <cell r="B502">
            <v>110</v>
          </cell>
          <cell r="C502">
            <v>0.6694186909810107</v>
          </cell>
          <cell r="D502">
            <v>0.96568627450980282</v>
          </cell>
          <cell r="E502">
            <v>0.64644844178068117</v>
          </cell>
          <cell r="F502">
            <v>5.1999389821112976E-2</v>
          </cell>
          <cell r="G502">
            <v>0.96499999999999997</v>
          </cell>
          <cell r="H502">
            <v>0.6459890367966753</v>
          </cell>
          <cell r="I502">
            <v>2.83573972330016E-2</v>
          </cell>
          <cell r="J502">
            <v>1</v>
          </cell>
          <cell r="K502">
            <v>0.6694186909810107</v>
          </cell>
          <cell r="L502">
            <v>1.6741621047202542E-2</v>
          </cell>
          <cell r="M502">
            <v>0.92500000000000004</v>
          </cell>
          <cell r="N502">
            <v>0.61921228915743498</v>
          </cell>
          <cell r="O502">
            <v>5.7440081450072199E-2</v>
          </cell>
          <cell r="P502">
            <v>0.93188725490195967</v>
          </cell>
          <cell r="Q502">
            <v>0.62382274631835732</v>
          </cell>
          <cell r="R502">
            <v>9.1692485218953346E-2</v>
          </cell>
          <cell r="S502">
            <v>0.96568627450980282</v>
          </cell>
          <cell r="T502">
            <v>0.64644844178068117</v>
          </cell>
          <cell r="U502">
            <v>5.7191131276195566E-2</v>
          </cell>
          <cell r="V502">
            <v>0.89325980392156767</v>
          </cell>
          <cell r="W502">
            <v>0.59796480864713009</v>
          </cell>
          <cell r="X502">
            <v>0.17187039969668055</v>
          </cell>
          <cell r="Y502">
            <v>0.96499999999999997</v>
          </cell>
          <cell r="Z502">
            <v>0.6459890367966753</v>
          </cell>
          <cell r="AA502">
            <v>3.1590546106755116E-2</v>
          </cell>
          <cell r="AB502">
            <v>0.892625</v>
          </cell>
          <cell r="AC502">
            <v>0.59753985903692464</v>
          </cell>
          <cell r="AD502">
            <v>9.9907502459681552E-2</v>
          </cell>
          <cell r="AE502">
            <v>0.92500000000000004</v>
          </cell>
          <cell r="AF502">
            <v>0.61921228915743498</v>
          </cell>
          <cell r="AG502">
            <v>6.3674561725235765E-2</v>
          </cell>
          <cell r="AH502">
            <v>0.93188725490195967</v>
          </cell>
          <cell r="AI502">
            <v>0.62382274631835732</v>
          </cell>
          <cell r="AJ502">
            <v>0.10048057572462393</v>
          </cell>
          <cell r="AK502">
            <v>0.8619957107843127</v>
          </cell>
          <cell r="AL502">
            <v>0.57703604034448053</v>
          </cell>
          <cell r="AM502">
            <v>0.28169947122324152</v>
          </cell>
          <cell r="AN502">
            <v>0.89325980392156767</v>
          </cell>
          <cell r="AO502">
            <v>0.59796480864713009</v>
          </cell>
          <cell r="AP502">
            <v>0.18756634778454637</v>
          </cell>
          <cell r="AQ502">
            <v>0.892625</v>
          </cell>
          <cell r="AR502">
            <v>0.59753985903692464</v>
          </cell>
          <cell r="AS502">
            <v>0.11031414499879355</v>
          </cell>
          <cell r="AT502">
            <v>0.8619957107843127</v>
          </cell>
          <cell r="AU502">
            <v>0.57703604034448053</v>
          </cell>
          <cell r="AV502">
            <v>0.30640640345579373</v>
          </cell>
        </row>
        <row r="503">
          <cell r="B503">
            <v>111</v>
          </cell>
          <cell r="C503">
            <v>0.69687048842600352</v>
          </cell>
          <cell r="D503">
            <v>0.96911764705882242</v>
          </cell>
          <cell r="E503">
            <v>0.67534948804814088</v>
          </cell>
          <cell r="F503">
            <v>1.8384465297708281E-2</v>
          </cell>
          <cell r="G503">
            <v>0.96499999999999997</v>
          </cell>
          <cell r="H503">
            <v>0.67248002133109341</v>
          </cell>
          <cell r="I503">
            <v>1.003882950839419E-2</v>
          </cell>
          <cell r="J503">
            <v>1</v>
          </cell>
          <cell r="K503">
            <v>0.69687048842600352</v>
          </cell>
          <cell r="L503">
            <v>5.5344670008840788E-3</v>
          </cell>
          <cell r="M503">
            <v>0.92500000000000004</v>
          </cell>
          <cell r="N503">
            <v>0.64460520179405334</v>
          </cell>
          <cell r="O503">
            <v>2.1872477125983475E-2</v>
          </cell>
          <cell r="P503">
            <v>0.93519852941176362</v>
          </cell>
          <cell r="Q503">
            <v>0.65171225596645599</v>
          </cell>
          <cell r="R503">
            <v>3.4492627272910484E-2</v>
          </cell>
          <cell r="S503">
            <v>0.96911764705882242</v>
          </cell>
          <cell r="T503">
            <v>0.67534948804814088</v>
          </cell>
          <cell r="U503">
            <v>2.0220013579024563E-2</v>
          </cell>
          <cell r="V503">
            <v>0.89643382352941081</v>
          </cell>
          <cell r="W503">
            <v>0.62469827644453035</v>
          </cell>
          <cell r="X503">
            <v>6.9097949029949202E-2</v>
          </cell>
          <cell r="Y503">
            <v>0.96499999999999997</v>
          </cell>
          <cell r="Z503">
            <v>0.67248002133109341</v>
          </cell>
          <cell r="AA503">
            <v>1.1183399655371417E-2</v>
          </cell>
          <cell r="AB503">
            <v>0.892625</v>
          </cell>
          <cell r="AC503">
            <v>0.62204401973126144</v>
          </cell>
          <cell r="AD503">
            <v>4.0208787523192235E-2</v>
          </cell>
          <cell r="AE503">
            <v>0.92500000000000004</v>
          </cell>
          <cell r="AF503">
            <v>0.64460520179405334</v>
          </cell>
          <cell r="AG503">
            <v>2.4246490598256135E-2</v>
          </cell>
          <cell r="AH503">
            <v>0.93519852941176362</v>
          </cell>
          <cell r="AI503">
            <v>0.65171225596645599</v>
          </cell>
          <cell r="AJ503">
            <v>3.7798507024439362E-2</v>
          </cell>
          <cell r="AK503">
            <v>0.86505863970588137</v>
          </cell>
          <cell r="AL503">
            <v>0.60283383676897173</v>
          </cell>
          <cell r="AM503">
            <v>0.11914872378144829</v>
          </cell>
          <cell r="AN503">
            <v>0.89643382352941081</v>
          </cell>
          <cell r="AO503">
            <v>0.62469827644453035</v>
          </cell>
          <cell r="AP503">
            <v>7.540827252291904E-2</v>
          </cell>
          <cell r="AQ503">
            <v>0.892625</v>
          </cell>
          <cell r="AR503">
            <v>0.62204401973126144</v>
          </cell>
          <cell r="AS503">
            <v>4.4397046346435584E-2</v>
          </cell>
          <cell r="AT503">
            <v>0.86505863970588137</v>
          </cell>
          <cell r="AU503">
            <v>0.60283383676897173</v>
          </cell>
          <cell r="AV503">
            <v>0.12959886566946915</v>
          </cell>
        </row>
        <row r="504">
          <cell r="B504">
            <v>112</v>
          </cell>
          <cell r="C504">
            <v>0.72371690781180376</v>
          </cell>
          <cell r="D504">
            <v>0.97254901960784201</v>
          </cell>
          <cell r="E504">
            <v>0.70385016916598875</v>
          </cell>
          <cell r="F504">
            <v>5.9685260708621816E-3</v>
          </cell>
          <cell r="G504">
            <v>0.96499999999999997</v>
          </cell>
          <cell r="H504">
            <v>0.69838681603839059</v>
          </cell>
          <cell r="I504">
            <v>3.2879172264500553E-3</v>
          </cell>
          <cell r="J504">
            <v>1</v>
          </cell>
          <cell r="K504">
            <v>0.72371690781180376</v>
          </cell>
          <cell r="L504">
            <v>1.6776602788003919E-3</v>
          </cell>
          <cell r="M504">
            <v>0.92500000000000004</v>
          </cell>
          <cell r="N504">
            <v>0.66943813972591848</v>
          </cell>
          <cell r="O504">
            <v>7.773364594453081E-3</v>
          </cell>
          <cell r="P504">
            <v>0.93850980392156746</v>
          </cell>
          <cell r="Q504">
            <v>0.67921541324517909</v>
          </cell>
          <cell r="R504">
            <v>1.2013359338671885E-2</v>
          </cell>
          <cell r="S504">
            <v>0.97254901960784201</v>
          </cell>
          <cell r="T504">
            <v>0.70385016916598875</v>
          </cell>
          <cell r="U504">
            <v>6.5644377601038672E-3</v>
          </cell>
          <cell r="V504">
            <v>0.89960784313725395</v>
          </cell>
          <cell r="W504">
            <v>0.65106140647853961</v>
          </cell>
          <cell r="X504">
            <v>2.5932579365087926E-2</v>
          </cell>
          <cell r="Y504">
            <v>0.96499999999999997</v>
          </cell>
          <cell r="Z504">
            <v>0.69838681603839059</v>
          </cell>
          <cell r="AA504">
            <v>3.6627868165731037E-3</v>
          </cell>
          <cell r="AB504">
            <v>0.892625</v>
          </cell>
          <cell r="AC504">
            <v>0.64600780483551135</v>
          </cell>
          <cell r="AD504">
            <v>1.5197151703745545E-2</v>
          </cell>
          <cell r="AE504">
            <v>0.92500000000000004</v>
          </cell>
          <cell r="AF504">
            <v>0.66943813972591848</v>
          </cell>
          <cell r="AG504">
            <v>8.6170766333696219E-3</v>
          </cell>
          <cell r="AH504">
            <v>0.93850980392156746</v>
          </cell>
          <cell r="AI504">
            <v>0.67921541324517909</v>
          </cell>
          <cell r="AJ504">
            <v>1.3164756739378052E-2</v>
          </cell>
          <cell r="AK504">
            <v>0.86812156862744994</v>
          </cell>
          <cell r="AL504">
            <v>0.62827425725179065</v>
          </cell>
          <cell r="AM504">
            <v>4.732184147815139E-2</v>
          </cell>
          <cell r="AN504">
            <v>0.89960784313725395</v>
          </cell>
          <cell r="AO504">
            <v>0.65106140647853961</v>
          </cell>
          <cell r="AP504">
            <v>2.830085464819208E-2</v>
          </cell>
          <cell r="AQ504">
            <v>0.892625</v>
          </cell>
          <cell r="AR504">
            <v>0.64600780483551135</v>
          </cell>
          <cell r="AS504">
            <v>1.6780129172903679E-2</v>
          </cell>
          <cell r="AT504">
            <v>0.86812156862744994</v>
          </cell>
          <cell r="AU504">
            <v>0.62827425725179065</v>
          </cell>
          <cell r="AV504">
            <v>5.1472284237036495E-2</v>
          </cell>
        </row>
        <row r="505">
          <cell r="B505">
            <v>113</v>
          </cell>
          <cell r="C505">
            <v>0.74992272887735956</v>
          </cell>
          <cell r="D505">
            <v>0.97598039215686161</v>
          </cell>
          <cell r="E505">
            <v>0.73190987901706916</v>
          </cell>
          <cell r="F505">
            <v>1.767577986214221E-3</v>
          </cell>
          <cell r="G505">
            <v>0.96499999999999997</v>
          </cell>
          <cell r="H505">
            <v>0.72367543336665197</v>
          </cell>
          <cell r="I505">
            <v>9.916791832718251E-4</v>
          </cell>
          <cell r="J505">
            <v>1</v>
          </cell>
          <cell r="K505">
            <v>0.74992272887735956</v>
          </cell>
          <cell r="L505">
            <v>4.6350916946828372E-4</v>
          </cell>
          <cell r="M505">
            <v>0.92500000000000004</v>
          </cell>
          <cell r="N505">
            <v>0.69367852421155762</v>
          </cell>
          <cell r="O505">
            <v>2.5695778609310916E-3</v>
          </cell>
          <cell r="P505">
            <v>0.94182107843137142</v>
          </cell>
          <cell r="Q505">
            <v>0.70629303325147175</v>
          </cell>
          <cell r="R505">
            <v>3.8537005109930294E-3</v>
          </cell>
          <cell r="S505">
            <v>0.97598039215686161</v>
          </cell>
          <cell r="T505">
            <v>0.73190987901706916</v>
          </cell>
          <cell r="U505">
            <v>1.9440571321751559E-3</v>
          </cell>
          <cell r="V505">
            <v>0.90278186274509709</v>
          </cell>
          <cell r="W505">
            <v>0.67701663809078905</v>
          </cell>
          <cell r="X505">
            <v>9.0488777700374265E-3</v>
          </cell>
          <cell r="Y505">
            <v>0.96499999999999997</v>
          </cell>
          <cell r="Z505">
            <v>0.72367543336665197</v>
          </cell>
          <cell r="AA505">
            <v>1.1047447939192213E-3</v>
          </cell>
          <cell r="AB505">
            <v>0.892625</v>
          </cell>
          <cell r="AC505">
            <v>0.66939977586415311</v>
          </cell>
          <cell r="AD505">
            <v>5.379673091856634E-3</v>
          </cell>
          <cell r="AE505">
            <v>0.92500000000000004</v>
          </cell>
          <cell r="AF505">
            <v>0.69367852421155762</v>
          </cell>
          <cell r="AG505">
            <v>2.8484768820509817E-3</v>
          </cell>
          <cell r="AH505">
            <v>0.94182107843137142</v>
          </cell>
          <cell r="AI505">
            <v>0.70629303325147175</v>
          </cell>
          <cell r="AJ505">
            <v>4.2230510503691318E-3</v>
          </cell>
          <cell r="AK505">
            <v>0.87118449754901861</v>
          </cell>
          <cell r="AL505">
            <v>0.65332105575761135</v>
          </cell>
          <cell r="AM505">
            <v>1.7590746671678845E-2</v>
          </cell>
          <cell r="AN505">
            <v>0.90278186274509709</v>
          </cell>
          <cell r="AO505">
            <v>0.67701663809078905</v>
          </cell>
          <cell r="AP505">
            <v>9.8752604163954288E-3</v>
          </cell>
          <cell r="AQ505">
            <v>0.892625</v>
          </cell>
          <cell r="AR505">
            <v>0.66939977586415311</v>
          </cell>
          <cell r="AS505">
            <v>5.9400347610598482E-3</v>
          </cell>
          <cell r="AT505">
            <v>0.87118449754901861</v>
          </cell>
          <cell r="AU505">
            <v>0.65332105575761135</v>
          </cell>
          <cell r="AV505">
            <v>1.9133573088959341E-2</v>
          </cell>
        </row>
        <row r="506">
          <cell r="B506">
            <v>114</v>
          </cell>
          <cell r="C506">
            <v>0.77545434519305856</v>
          </cell>
          <cell r="D506">
            <v>0.9794117647058812</v>
          </cell>
          <cell r="E506">
            <v>0.75948910867437702</v>
          </cell>
          <cell r="F506">
            <v>4.7387019617093577E-4</v>
          </cell>
          <cell r="G506">
            <v>0.96499999999999997</v>
          </cell>
          <cell r="H506">
            <v>0.74831344311130144</v>
          </cell>
          <cell r="I506">
            <v>2.7402532055689961E-4</v>
          </cell>
          <cell r="J506">
            <v>1</v>
          </cell>
          <cell r="K506">
            <v>0.77545434519305856</v>
          </cell>
          <cell r="L506">
            <v>1.1591310824094988E-4</v>
          </cell>
          <cell r="M506">
            <v>0.92500000000000004</v>
          </cell>
          <cell r="N506">
            <v>0.71729526930357923</v>
          </cell>
          <cell r="O506">
            <v>7.8711688251372088E-4</v>
          </cell>
          <cell r="P506">
            <v>0.94513235294117537</v>
          </cell>
          <cell r="Q506">
            <v>0.73290698987077385</v>
          </cell>
          <cell r="R506">
            <v>1.131858687841016E-3</v>
          </cell>
          <cell r="S506">
            <v>0.9794117647058812</v>
          </cell>
          <cell r="T506">
            <v>0.75948910867437702</v>
          </cell>
          <cell r="U506">
            <v>5.2118251176256714E-4</v>
          </cell>
          <cell r="V506">
            <v>0.90595588235294011</v>
          </cell>
          <cell r="W506">
            <v>0.70252742552379877</v>
          </cell>
          <cell r="X506">
            <v>2.9226369636722121E-3</v>
          </cell>
          <cell r="Y506">
            <v>0.96499999999999997</v>
          </cell>
          <cell r="Z506">
            <v>0.74831344311130144</v>
          </cell>
          <cell r="AA506">
            <v>3.0526812642017623E-4</v>
          </cell>
          <cell r="AB506">
            <v>0.892625</v>
          </cell>
          <cell r="AC506">
            <v>0.69218993487795388</v>
          </cell>
          <cell r="AD506">
            <v>1.7785211299453877E-3</v>
          </cell>
          <cell r="AE506">
            <v>0.92500000000000004</v>
          </cell>
          <cell r="AF506">
            <v>0.71729526930357923</v>
          </cell>
          <cell r="AG506">
            <v>8.7254964225911766E-4</v>
          </cell>
          <cell r="AH506">
            <v>0.94513235294117537</v>
          </cell>
          <cell r="AI506">
            <v>0.73290698987077385</v>
          </cell>
          <cell r="AJ506">
            <v>1.2403395144281039E-3</v>
          </cell>
          <cell r="AK506">
            <v>0.87424742647058729</v>
          </cell>
          <cell r="AL506">
            <v>0.67793896563046585</v>
          </cell>
          <cell r="AM506">
            <v>6.098341484572934E-3</v>
          </cell>
          <cell r="AN506">
            <v>0.90595588235294011</v>
          </cell>
          <cell r="AO506">
            <v>0.70252742552379877</v>
          </cell>
          <cell r="AP506">
            <v>3.1895448090163499E-3</v>
          </cell>
          <cell r="AQ506">
            <v>0.892625</v>
          </cell>
          <cell r="AR506">
            <v>0.69218993487795388</v>
          </cell>
          <cell r="AS506">
            <v>1.9637768233811076E-3</v>
          </cell>
          <cell r="AT506">
            <v>0.87424742647058729</v>
          </cell>
          <cell r="AU506">
            <v>0.67793896563046585</v>
          </cell>
          <cell r="AV506">
            <v>6.6332069180650034E-3</v>
          </cell>
        </row>
        <row r="507">
          <cell r="B507">
            <v>115</v>
          </cell>
          <cell r="C507">
            <v>0.80027901718637928</v>
          </cell>
          <cell r="D507">
            <v>0.9828431372549008</v>
          </cell>
          <cell r="E507">
            <v>0.78654873993072971</v>
          </cell>
          <cell r="F507">
            <v>1.1397094325371958E-4</v>
          </cell>
          <cell r="G507">
            <v>0.96499999999999997</v>
          </cell>
          <cell r="H507">
            <v>0.77226925158485593</v>
          </cell>
          <cell r="I507">
            <v>6.8968489431287972E-5</v>
          </cell>
          <cell r="J507">
            <v>1</v>
          </cell>
          <cell r="K507">
            <v>0.80027901718637928</v>
          </cell>
          <cell r="L507">
            <v>2.6027784790671973E-5</v>
          </cell>
          <cell r="M507">
            <v>0.92500000000000004</v>
          </cell>
          <cell r="N507">
            <v>0.74025809089740091</v>
          </cell>
          <cell r="O507">
            <v>2.2252166629764772E-4</v>
          </cell>
          <cell r="P507">
            <v>0.94844362745097921</v>
          </cell>
          <cell r="Q507">
            <v>0.75901953403315414</v>
          </cell>
          <cell r="R507">
            <v>3.023115439763731E-4</v>
          </cell>
          <cell r="S507">
            <v>0.9828431372549008</v>
          </cell>
          <cell r="T507">
            <v>0.78654873993072971</v>
          </cell>
          <cell r="U507">
            <v>1.2535007044734201E-4</v>
          </cell>
          <cell r="V507">
            <v>0.90912990196078325</v>
          </cell>
          <cell r="W507">
            <v>0.727557584435925</v>
          </cell>
          <cell r="X507">
            <v>8.6940434184288077E-4</v>
          </cell>
          <cell r="Y507">
            <v>0.96499999999999997</v>
          </cell>
          <cell r="Z507">
            <v>0.77226925158485593</v>
          </cell>
          <cell r="AA507">
            <v>7.6831883666558109E-5</v>
          </cell>
          <cell r="AB507">
            <v>0.892625</v>
          </cell>
          <cell r="AC507">
            <v>0.71434905771599178</v>
          </cell>
          <cell r="AD507">
            <v>5.4744670482942479E-4</v>
          </cell>
          <cell r="AE507">
            <v>0.92500000000000004</v>
          </cell>
          <cell r="AF507">
            <v>0.74025809089740091</v>
          </cell>
          <cell r="AG507">
            <v>2.4667391163412213E-4</v>
          </cell>
          <cell r="AH507">
            <v>0.94844362745097921</v>
          </cell>
          <cell r="AI507">
            <v>0.75901953403315414</v>
          </cell>
          <cell r="AJ507">
            <v>3.3128601449082502E-4</v>
          </cell>
          <cell r="AK507">
            <v>0.87731035539215585</v>
          </cell>
          <cell r="AL507">
            <v>0.70209306898066759</v>
          </cell>
          <cell r="AM507">
            <v>1.9640381664601998E-3</v>
          </cell>
          <cell r="AN507">
            <v>0.90912990196078325</v>
          </cell>
          <cell r="AO507">
            <v>0.727557584435925</v>
          </cell>
          <cell r="AP507">
            <v>9.4880210574529718E-4</v>
          </cell>
          <cell r="AQ507">
            <v>0.892625</v>
          </cell>
          <cell r="AR507">
            <v>0.71434905771599178</v>
          </cell>
          <cell r="AS507">
            <v>6.044702718901036E-4</v>
          </cell>
          <cell r="AT507">
            <v>0.87731035539215585</v>
          </cell>
          <cell r="AU507">
            <v>0.70209306898066759</v>
          </cell>
          <cell r="AV507">
            <v>2.1362974812191649E-3</v>
          </cell>
        </row>
        <row r="508">
          <cell r="B508">
            <v>116</v>
          </cell>
          <cell r="C508">
            <v>0.82453060479601314</v>
          </cell>
          <cell r="D508">
            <v>0.9862745098039204</v>
          </cell>
          <cell r="E508">
            <v>0.81321351806351783</v>
          </cell>
          <cell r="F508">
            <v>2.4327241448789743E-5</v>
          </cell>
          <cell r="G508">
            <v>0.96499999999999997</v>
          </cell>
          <cell r="H508">
            <v>0.79567203362815264</v>
          </cell>
          <cell r="I508">
            <v>1.5706245715249164E-5</v>
          </cell>
          <cell r="J508">
            <v>1</v>
          </cell>
          <cell r="K508">
            <v>0.82453060479601314</v>
          </cell>
          <cell r="L508">
            <v>5.1982947588544154E-6</v>
          </cell>
          <cell r="M508">
            <v>0.92500000000000004</v>
          </cell>
          <cell r="N508">
            <v>0.76269080943631218</v>
          </cell>
          <cell r="O508">
            <v>5.7798202420842503E-5</v>
          </cell>
          <cell r="P508">
            <v>0.95175490196078316</v>
          </cell>
          <cell r="Q508">
            <v>0.78475104493129477</v>
          </cell>
          <cell r="R508">
            <v>7.2851176734583007E-5</v>
          </cell>
          <cell r="S508">
            <v>0.9862745098039204</v>
          </cell>
          <cell r="T508">
            <v>0.81321351806351783</v>
          </cell>
          <cell r="U508">
            <v>2.6756130486756951E-5</v>
          </cell>
          <cell r="V508">
            <v>0.91230392156862639</v>
          </cell>
          <cell r="W508">
            <v>0.75222250420875403</v>
          </cell>
          <cell r="X508">
            <v>2.3686261899356925E-4</v>
          </cell>
          <cell r="Y508">
            <v>0.96499999999999997</v>
          </cell>
          <cell r="Z508">
            <v>0.79567203362815264</v>
          </cell>
          <cell r="AA508">
            <v>1.7496982369530561E-5</v>
          </cell>
          <cell r="AB508">
            <v>0.892625</v>
          </cell>
          <cell r="AC508">
            <v>0.73599663110604119</v>
          </cell>
          <cell r="AD508">
            <v>1.563786670848005E-4</v>
          </cell>
          <cell r="AE508">
            <v>0.92500000000000004</v>
          </cell>
          <cell r="AF508">
            <v>0.76269080943631218</v>
          </cell>
          <cell r="AG508">
            <v>6.4071552733652715E-5</v>
          </cell>
          <cell r="AH508">
            <v>0.95175490196078316</v>
          </cell>
          <cell r="AI508">
            <v>0.78475104493129477</v>
          </cell>
          <cell r="AJ508">
            <v>7.9833458140298261E-5</v>
          </cell>
          <cell r="AK508">
            <v>0.88037328431372441</v>
          </cell>
          <cell r="AL508">
            <v>0.72589471656144766</v>
          </cell>
          <cell r="AM508">
            <v>5.8510058257499483E-4</v>
          </cell>
          <cell r="AN508">
            <v>0.91230392156862639</v>
          </cell>
          <cell r="AO508">
            <v>0.75222250420875403</v>
          </cell>
          <cell r="AP508">
            <v>2.5849393758152971E-4</v>
          </cell>
          <cell r="AQ508">
            <v>0.892625</v>
          </cell>
          <cell r="AR508">
            <v>0.73599663110604119</v>
          </cell>
          <cell r="AS508">
            <v>1.7266750274807876E-4</v>
          </cell>
          <cell r="AT508">
            <v>0.88037328431372441</v>
          </cell>
          <cell r="AU508">
            <v>0.72589471656144766</v>
          </cell>
          <cell r="AV508">
            <v>6.3641782637433128E-4</v>
          </cell>
        </row>
        <row r="509">
          <cell r="B509">
            <v>117</v>
          </cell>
          <cell r="C509">
            <v>0.84836414605474564</v>
          </cell>
          <cell r="D509">
            <v>0.98970588235293999</v>
          </cell>
          <cell r="E509">
            <v>0.83963098572771044</v>
          </cell>
          <cell r="F509">
            <v>4.5439998454388056E-6</v>
          </cell>
          <cell r="G509">
            <v>0.96499999999999997</v>
          </cell>
          <cell r="H509">
            <v>0.81867140094282953</v>
          </cell>
          <cell r="I509">
            <v>3.2092252463334028E-6</v>
          </cell>
          <cell r="J509">
            <v>1</v>
          </cell>
          <cell r="K509">
            <v>0.84836414605474564</v>
          </cell>
          <cell r="L509">
            <v>9.1214163742823897E-7</v>
          </cell>
          <cell r="M509">
            <v>0.92500000000000004</v>
          </cell>
          <cell r="N509">
            <v>0.78473683510063974</v>
          </cell>
          <cell r="O509">
            <v>1.3716044632526316E-5</v>
          </cell>
          <cell r="P509">
            <v>0.95506617647058711</v>
          </cell>
          <cell r="Q509">
            <v>0.81024390122724066</v>
          </cell>
          <cell r="R509">
            <v>1.568113966764456E-5</v>
          </cell>
          <cell r="S509">
            <v>0.98970588235293999</v>
          </cell>
          <cell r="T509">
            <v>0.83963098572771044</v>
          </cell>
          <cell r="U509">
            <v>4.9976834838547875E-6</v>
          </cell>
          <cell r="V509">
            <v>0.91547794117646952</v>
          </cell>
          <cell r="W509">
            <v>0.77665866179813225</v>
          </cell>
          <cell r="X509">
            <v>5.8689226580782606E-5</v>
          </cell>
          <cell r="Y509">
            <v>0.96499999999999997</v>
          </cell>
          <cell r="Z509">
            <v>0.81867140094282953</v>
          </cell>
          <cell r="AA509">
            <v>3.5751228252102467E-6</v>
          </cell>
          <cell r="AB509">
            <v>0.892625</v>
          </cell>
          <cell r="AC509">
            <v>0.75727104587211735</v>
          </cell>
          <cell r="AD509">
            <v>4.1284494933534159E-5</v>
          </cell>
          <cell r="AE509">
            <v>0.92500000000000004</v>
          </cell>
          <cell r="AF509">
            <v>0.78473683510063974</v>
          </cell>
          <cell r="AG509">
            <v>1.5204768317381766E-5</v>
          </cell>
          <cell r="AH509">
            <v>0.95506617647058711</v>
          </cell>
          <cell r="AI509">
            <v>0.81024390122724066</v>
          </cell>
          <cell r="AJ509">
            <v>1.7184068444220422E-5</v>
          </cell>
          <cell r="AK509">
            <v>0.88343621323529309</v>
          </cell>
          <cell r="AL509">
            <v>0.74947560863519758</v>
          </cell>
          <cell r="AM509">
            <v>1.6037916102678107E-4</v>
          </cell>
          <cell r="AN509">
            <v>0.91547794117646952</v>
          </cell>
          <cell r="AO509">
            <v>0.77665866179813225</v>
          </cell>
          <cell r="AP509">
            <v>6.4048980531170073E-5</v>
          </cell>
          <cell r="AQ509">
            <v>0.892625</v>
          </cell>
          <cell r="AR509">
            <v>0.75727104587211735</v>
          </cell>
          <cell r="AS509">
            <v>4.5584802423999685E-5</v>
          </cell>
          <cell r="AT509">
            <v>0.88343621323529309</v>
          </cell>
          <cell r="AU509">
            <v>0.74947560863519758</v>
          </cell>
          <cell r="AV509">
            <v>1.7444548868368346E-4</v>
          </cell>
        </row>
        <row r="510">
          <cell r="B510">
            <v>118</v>
          </cell>
          <cell r="C510">
            <v>0.87177964096257743</v>
          </cell>
          <cell r="D510">
            <v>0.99313725490195959</v>
          </cell>
          <cell r="E510">
            <v>0.86579683950499009</v>
          </cell>
          <cell r="F510">
            <v>7.2871677606645734E-7</v>
          </cell>
          <cell r="G510">
            <v>0.96499999999999997</v>
          </cell>
          <cell r="H510">
            <v>0.84126735352888715</v>
          </cell>
          <cell r="I510">
            <v>5.8192431797653868E-7</v>
          </cell>
          <cell r="J510">
            <v>1</v>
          </cell>
          <cell r="K510">
            <v>0.87177964096257743</v>
          </cell>
          <cell r="L510">
            <v>1.3831337611045362E-7</v>
          </cell>
          <cell r="M510">
            <v>0.92500000000000004</v>
          </cell>
          <cell r="N510">
            <v>0.80639616789038415</v>
          </cell>
          <cell r="O510">
            <v>2.9525591774984975E-6</v>
          </cell>
          <cell r="P510">
            <v>0.95837745098039095</v>
          </cell>
          <cell r="Q510">
            <v>0.83549395012231542</v>
          </cell>
          <cell r="R510">
            <v>2.9755918876429957E-6</v>
          </cell>
          <cell r="S510">
            <v>0.99313725490195959</v>
          </cell>
          <cell r="T510">
            <v>0.86579683950499009</v>
          </cell>
          <cell r="U510">
            <v>8.0147357395069425E-7</v>
          </cell>
          <cell r="V510">
            <v>0.91865196078431266</v>
          </cell>
          <cell r="W510">
            <v>0.80086207654211583</v>
          </cell>
          <cell r="X510">
            <v>1.3107730402584614E-5</v>
          </cell>
          <cell r="Y510">
            <v>0.96499999999999997</v>
          </cell>
          <cell r="Z510">
            <v>0.84126735352888715</v>
          </cell>
          <cell r="AA510">
            <v>6.4827201335268738E-7</v>
          </cell>
          <cell r="AB510">
            <v>0.892625</v>
          </cell>
          <cell r="AC510">
            <v>0.77817230201422072</v>
          </cell>
          <cell r="AD510">
            <v>1.0020942276914616E-5</v>
          </cell>
          <cell r="AE510">
            <v>0.92500000000000004</v>
          </cell>
          <cell r="AF510">
            <v>0.80639616789038415</v>
          </cell>
          <cell r="AG510">
            <v>3.2730265495611194E-6</v>
          </cell>
          <cell r="AH510">
            <v>0.95837745098039095</v>
          </cell>
          <cell r="AI510">
            <v>0.83549395012231542</v>
          </cell>
          <cell r="AJ510">
            <v>3.2607817890193472E-6</v>
          </cell>
          <cell r="AK510">
            <v>0.88649914215686165</v>
          </cell>
          <cell r="AL510">
            <v>0.77283190386314171</v>
          </cell>
          <cell r="AM510">
            <v>4.0178891703831969E-5</v>
          </cell>
          <cell r="AN510">
            <v>0.91865196078431266</v>
          </cell>
          <cell r="AO510">
            <v>0.80086207654211583</v>
          </cell>
          <cell r="AP510">
            <v>1.4304785022296899E-5</v>
          </cell>
          <cell r="AQ510">
            <v>0.892625</v>
          </cell>
          <cell r="AR510">
            <v>0.77817230201422072</v>
          </cell>
          <cell r="AS510">
            <v>1.1064751416503614E-5</v>
          </cell>
          <cell r="AT510">
            <v>0.88649914215686165</v>
          </cell>
          <cell r="AU510">
            <v>0.77283190386314171</v>
          </cell>
          <cell r="AV510">
            <v>4.3702849878815329E-5</v>
          </cell>
        </row>
        <row r="511">
          <cell r="B511">
            <v>119</v>
          </cell>
          <cell r="C511">
            <v>0.89477708951950818</v>
          </cell>
          <cell r="D511">
            <v>0.99656862745097918</v>
          </cell>
          <cell r="E511">
            <v>0.89170677597703818</v>
          </cell>
          <cell r="F511">
            <v>9.7796094453852966E-8</v>
          </cell>
          <cell r="G511">
            <v>0.96499999999999997</v>
          </cell>
          <cell r="H511">
            <v>0.8634598913863254</v>
          </cell>
          <cell r="I511">
            <v>9.2370387038313378E-8</v>
          </cell>
          <cell r="J511">
            <v>1</v>
          </cell>
          <cell r="K511">
            <v>0.89477708951950818</v>
          </cell>
          <cell r="L511">
            <v>1.7734590744560428E-8</v>
          </cell>
          <cell r="M511">
            <v>0.92500000000000004</v>
          </cell>
          <cell r="N511">
            <v>0.82766880780554508</v>
          </cell>
          <cell r="O511">
            <v>5.7162677129412454E-7</v>
          </cell>
          <cell r="P511">
            <v>0.96168872549019491</v>
          </cell>
          <cell r="Q511">
            <v>0.8604970388178419</v>
          </cell>
          <cell r="R511">
            <v>4.8950286748423228E-7</v>
          </cell>
          <cell r="S511">
            <v>0.99656862745097918</v>
          </cell>
          <cell r="T511">
            <v>0.89170677597703818</v>
          </cell>
          <cell r="U511">
            <v>1.0756028667741421E-7</v>
          </cell>
          <cell r="V511">
            <v>0.9218259803921558</v>
          </cell>
          <cell r="W511">
            <v>0.82482876777876035</v>
          </cell>
          <cell r="X511">
            <v>2.6102462136164763E-6</v>
          </cell>
          <cell r="Y511">
            <v>0.96499999999999997</v>
          </cell>
          <cell r="Z511">
            <v>0.8634598913863254</v>
          </cell>
          <cell r="AA511">
            <v>1.0290193231262867E-7</v>
          </cell>
          <cell r="AB511">
            <v>0.892625</v>
          </cell>
          <cell r="AC511">
            <v>0.79870039953235095</v>
          </cell>
          <cell r="AD511">
            <v>2.2229225569363428E-6</v>
          </cell>
          <cell r="AE511">
            <v>0.92500000000000004</v>
          </cell>
          <cell r="AF511">
            <v>0.82766880780554508</v>
          </cell>
          <cell r="AG511">
            <v>6.3367048259154625E-7</v>
          </cell>
          <cell r="AH511">
            <v>0.96168872549019491</v>
          </cell>
          <cell r="AI511">
            <v>0.8604970388178419</v>
          </cell>
          <cell r="AJ511">
            <v>5.364183316246623E-7</v>
          </cell>
          <cell r="AK511">
            <v>0.88956207107843033</v>
          </cell>
          <cell r="AL511">
            <v>0.79595976090650378</v>
          </cell>
          <cell r="AM511">
            <v>9.1273623332485192E-6</v>
          </cell>
          <cell r="AN511">
            <v>0.9218259803921558</v>
          </cell>
          <cell r="AO511">
            <v>0.82482876777876035</v>
          </cell>
          <cell r="AP511">
            <v>2.8486251848516476E-6</v>
          </cell>
          <cell r="AQ511">
            <v>0.892625</v>
          </cell>
          <cell r="AR511">
            <v>0.79870039953235095</v>
          </cell>
          <cell r="AS511">
            <v>2.4544683355078873E-6</v>
          </cell>
          <cell r="AT511">
            <v>0.88956207107843033</v>
          </cell>
          <cell r="AU511">
            <v>0.79595976090650378</v>
          </cell>
          <cell r="AV511">
            <v>9.9278932027254058E-6</v>
          </cell>
        </row>
        <row r="512">
          <cell r="B512">
            <v>120</v>
          </cell>
          <cell r="C512">
            <v>1</v>
          </cell>
          <cell r="D512">
            <v>1</v>
          </cell>
          <cell r="E512">
            <v>1</v>
          </cell>
          <cell r="F512">
            <v>1.0590654365261833E-8</v>
          </cell>
          <cell r="G512">
            <v>1</v>
          </cell>
          <cell r="H512">
            <v>1</v>
          </cell>
          <cell r="I512">
            <v>1.2612262678898469E-8</v>
          </cell>
          <cell r="J512">
            <v>1</v>
          </cell>
          <cell r="K512">
            <v>1</v>
          </cell>
          <cell r="L512">
            <v>1.8660852543230405E-9</v>
          </cell>
          <cell r="M512">
            <v>1</v>
          </cell>
          <cell r="N512">
            <v>1</v>
          </cell>
          <cell r="O512">
            <v>9.8509122987383505E-8</v>
          </cell>
          <cell r="P512">
            <v>1</v>
          </cell>
          <cell r="Q512">
            <v>1</v>
          </cell>
          <cell r="R512">
            <v>6.8287099521207943E-8</v>
          </cell>
          <cell r="S512">
            <v>1</v>
          </cell>
          <cell r="T512">
            <v>1</v>
          </cell>
          <cell r="U512">
            <v>1.1648050221131213E-8</v>
          </cell>
          <cell r="V512">
            <v>1</v>
          </cell>
          <cell r="W512">
            <v>1</v>
          </cell>
          <cell r="X512">
            <v>4.5724004564002327E-7</v>
          </cell>
          <cell r="Y512">
            <v>1</v>
          </cell>
          <cell r="Z512">
            <v>1</v>
          </cell>
          <cell r="AA512">
            <v>1.4050241014523312E-8</v>
          </cell>
          <cell r="AB512">
            <v>1</v>
          </cell>
          <cell r="AC512">
            <v>1</v>
          </cell>
          <cell r="AD512">
            <v>4.4747342258181067E-7</v>
          </cell>
          <cell r="AE512">
            <v>1</v>
          </cell>
          <cell r="AF512">
            <v>1</v>
          </cell>
          <cell r="AG512">
            <v>1.0920118972343676E-7</v>
          </cell>
          <cell r="AH512">
            <v>1</v>
          </cell>
          <cell r="AI512">
            <v>1</v>
          </cell>
          <cell r="AJ512">
            <v>7.4831945694033284E-8</v>
          </cell>
          <cell r="AK512">
            <v>1</v>
          </cell>
          <cell r="AL512">
            <v>1</v>
          </cell>
          <cell r="AM512">
            <v>1.8623491927689995E-6</v>
          </cell>
          <cell r="AN512">
            <v>1</v>
          </cell>
          <cell r="AO512">
            <v>1</v>
          </cell>
          <cell r="AP512">
            <v>4.9899718376691968E-7</v>
          </cell>
          <cell r="AQ512">
            <v>1</v>
          </cell>
          <cell r="AR512">
            <v>1</v>
          </cell>
          <cell r="AS512">
            <v>4.9408349529823333E-7</v>
          </cell>
          <cell r="AT512">
            <v>1</v>
          </cell>
          <cell r="AU512">
            <v>1</v>
          </cell>
          <cell r="AV512">
            <v>2.0256897027787876E-6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4">
          <cell r="A4">
            <v>0</v>
          </cell>
          <cell r="B4">
            <v>9.8173789999999993E-3</v>
          </cell>
          <cell r="C4">
            <v>3.4709671000000002E-3</v>
          </cell>
          <cell r="D4">
            <v>2.7352144999999999E-3</v>
          </cell>
          <cell r="E4">
            <v>2.4469291000000001E-3</v>
          </cell>
          <cell r="F4">
            <v>1.164268E-3</v>
          </cell>
        </row>
        <row r="5">
          <cell r="A5">
            <v>1</v>
          </cell>
          <cell r="B5">
            <v>9.3697639999999992E-3</v>
          </cell>
          <cell r="C5">
            <v>3.4508300999999998E-3</v>
          </cell>
          <cell r="D5">
            <v>2.6055297999999999E-3</v>
          </cell>
          <cell r="E5">
            <v>2.1971633999999999E-3</v>
          </cell>
          <cell r="F5">
            <v>1.1162408E-3</v>
          </cell>
        </row>
        <row r="6">
          <cell r="A6">
            <v>2</v>
          </cell>
          <cell r="B6">
            <v>8.8918490000000003E-3</v>
          </cell>
          <cell r="C6">
            <v>3.2267923000000001E-3</v>
          </cell>
          <cell r="D6">
            <v>2.4152155999999998E-3</v>
          </cell>
          <cell r="E6">
            <v>2.1348066000000001E-3</v>
          </cell>
          <cell r="F6">
            <v>1.1150343000000001E-3</v>
          </cell>
        </row>
        <row r="7">
          <cell r="A7">
            <v>3</v>
          </cell>
          <cell r="B7">
            <v>8.4058320000000002E-3</v>
          </cell>
          <cell r="C7">
            <v>2.9657235000000001E-3</v>
          </cell>
          <cell r="D7">
            <v>2.3963082999999999E-3</v>
          </cell>
          <cell r="E7">
            <v>2.1304430000000001E-3</v>
          </cell>
          <cell r="F7">
            <v>9.1335750000000001E-4</v>
          </cell>
        </row>
        <row r="8">
          <cell r="A8">
            <v>4</v>
          </cell>
          <cell r="B8">
            <v>7.7493179999999998E-3</v>
          </cell>
          <cell r="C8">
            <v>2.7812204999999998E-3</v>
          </cell>
          <cell r="D8">
            <v>2.1941491999999999E-3</v>
          </cell>
          <cell r="E8">
            <v>1.8971547999999999E-3</v>
          </cell>
          <cell r="F8">
            <v>8.7679360000000005E-4</v>
          </cell>
        </row>
        <row r="9">
          <cell r="A9">
            <v>5</v>
          </cell>
          <cell r="B9">
            <v>7.1501940000000003E-3</v>
          </cell>
          <cell r="C9">
            <v>2.4845683E-3</v>
          </cell>
          <cell r="D9">
            <v>1.9313649E-3</v>
          </cell>
          <cell r="E9">
            <v>1.8563969E-3</v>
          </cell>
          <cell r="F9">
            <v>8.7786349999999995E-4</v>
          </cell>
        </row>
        <row r="10">
          <cell r="A10">
            <v>6</v>
          </cell>
          <cell r="B10">
            <v>7.0457549999999999E-3</v>
          </cell>
          <cell r="C10">
            <v>2.4510465999999999E-3</v>
          </cell>
          <cell r="D10">
            <v>1.9726812000000001E-3</v>
          </cell>
          <cell r="E10">
            <v>1.7512077999999999E-3</v>
          </cell>
          <cell r="F10">
            <v>8.7081910000000003E-4</v>
          </cell>
        </row>
        <row r="11">
          <cell r="A11">
            <v>7</v>
          </cell>
          <cell r="B11">
            <v>6.3603660000000001E-3</v>
          </cell>
          <cell r="C11">
            <v>2.2232648999999998E-3</v>
          </cell>
          <cell r="D11">
            <v>1.7228968999999999E-3</v>
          </cell>
          <cell r="E11">
            <v>1.6267663999999999E-3</v>
          </cell>
          <cell r="F11">
            <v>7.8743759999999998E-4</v>
          </cell>
        </row>
        <row r="12">
          <cell r="A12">
            <v>8</v>
          </cell>
          <cell r="B12">
            <v>5.8917520000000001E-3</v>
          </cell>
          <cell r="C12">
            <v>2.1873403E-3</v>
          </cell>
          <cell r="D12">
            <v>1.5750323E-3</v>
          </cell>
          <cell r="E12">
            <v>1.427546E-3</v>
          </cell>
          <cell r="F12">
            <v>7.0183349999999997E-4</v>
          </cell>
        </row>
        <row r="13">
          <cell r="A13">
            <v>9</v>
          </cell>
          <cell r="B13">
            <v>5.5477479999999999E-3</v>
          </cell>
          <cell r="C13">
            <v>1.9768835000000002E-3</v>
          </cell>
          <cell r="D13">
            <v>1.4424080000000001E-3</v>
          </cell>
          <cell r="E13">
            <v>1.4710299999999999E-3</v>
          </cell>
          <cell r="F13">
            <v>6.5742610000000005E-4</v>
          </cell>
        </row>
        <row r="14">
          <cell r="A14">
            <v>10</v>
          </cell>
          <cell r="B14">
            <v>4.9559460000000001E-3</v>
          </cell>
          <cell r="C14">
            <v>1.6914747999999999E-3</v>
          </cell>
          <cell r="D14">
            <v>1.4007732E-3</v>
          </cell>
          <cell r="E14">
            <v>1.273365E-3</v>
          </cell>
          <cell r="F14">
            <v>5.9033320000000003E-4</v>
          </cell>
        </row>
        <row r="15">
          <cell r="A15">
            <v>11</v>
          </cell>
          <cell r="B15">
            <v>4.545978E-3</v>
          </cell>
          <cell r="C15">
            <v>1.5867464999999999E-3</v>
          </cell>
          <cell r="D15">
            <v>1.2298243999999999E-3</v>
          </cell>
          <cell r="E15">
            <v>1.2241776999999999E-3</v>
          </cell>
          <cell r="F15">
            <v>5.0522920000000001E-4</v>
          </cell>
        </row>
        <row r="16">
          <cell r="A16">
            <v>12</v>
          </cell>
          <cell r="B16">
            <v>4.0351789999999998E-3</v>
          </cell>
          <cell r="C16">
            <v>1.4412507000000001E-3</v>
          </cell>
          <cell r="D16">
            <v>1.0984558E-3</v>
          </cell>
          <cell r="E16">
            <v>1.0124068E-3</v>
          </cell>
          <cell r="F16">
            <v>4.8306569999999999E-4</v>
          </cell>
        </row>
        <row r="17">
          <cell r="A17">
            <v>13</v>
          </cell>
          <cell r="B17">
            <v>3.6721140000000002E-3</v>
          </cell>
          <cell r="C17">
            <v>1.3481251E-3</v>
          </cell>
          <cell r="D17">
            <v>9.9047419999999994E-4</v>
          </cell>
          <cell r="E17">
            <v>8.7385670000000003E-4</v>
          </cell>
          <cell r="F17">
            <v>4.5965829999999999E-4</v>
          </cell>
        </row>
        <row r="18">
          <cell r="A18">
            <v>14</v>
          </cell>
          <cell r="B18">
            <v>3.2713780000000001E-3</v>
          </cell>
          <cell r="C18">
            <v>1.1365788999999999E-3</v>
          </cell>
          <cell r="D18">
            <v>9.2791330000000004E-4</v>
          </cell>
          <cell r="E18">
            <v>8.3940749999999998E-4</v>
          </cell>
          <cell r="F18">
            <v>3.6747819999999998E-4</v>
          </cell>
        </row>
        <row r="19">
          <cell r="A19">
            <v>15</v>
          </cell>
          <cell r="B19">
            <v>2.8465000000000001E-3</v>
          </cell>
          <cell r="C19">
            <v>1.0075606E-3</v>
          </cell>
          <cell r="D19">
            <v>7.1178370000000003E-4</v>
          </cell>
          <cell r="E19">
            <v>7.2940090000000004E-4</v>
          </cell>
          <cell r="F19">
            <v>3.9775519999999998E-4</v>
          </cell>
        </row>
        <row r="20">
          <cell r="A20">
            <v>16</v>
          </cell>
          <cell r="B20">
            <v>2.4107439999999998E-3</v>
          </cell>
          <cell r="C20">
            <v>8.9731130000000002E-4</v>
          </cell>
          <cell r="D20">
            <v>6.4944269999999999E-4</v>
          </cell>
          <cell r="E20">
            <v>6.1234970000000001E-4</v>
          </cell>
          <cell r="F20">
            <v>2.516404E-4</v>
          </cell>
        </row>
        <row r="21">
          <cell r="A21">
            <v>17</v>
          </cell>
          <cell r="B21">
            <v>2.0182860000000002E-3</v>
          </cell>
          <cell r="C21">
            <v>7.4594940000000001E-4</v>
          </cell>
          <cell r="D21">
            <v>5.2983399999999997E-4</v>
          </cell>
          <cell r="E21">
            <v>4.6742110000000002E-4</v>
          </cell>
          <cell r="F21">
            <v>2.7508159999999998E-4</v>
          </cell>
        </row>
        <row r="22">
          <cell r="A22">
            <v>18</v>
          </cell>
          <cell r="B22">
            <v>1.6669250000000001E-3</v>
          </cell>
          <cell r="C22">
            <v>5.9837330000000002E-4</v>
          </cell>
          <cell r="D22">
            <v>4.565131E-4</v>
          </cell>
          <cell r="E22">
            <v>4.0205260000000001E-4</v>
          </cell>
          <cell r="F22">
            <v>2.0998619999999999E-4</v>
          </cell>
        </row>
        <row r="23">
          <cell r="A23">
            <v>19</v>
          </cell>
          <cell r="B23">
            <v>0.13149977400000001</v>
          </cell>
          <cell r="C23">
            <v>4.66450453E-2</v>
          </cell>
          <cell r="D23">
            <v>3.5534066900000001E-2</v>
          </cell>
          <cell r="E23">
            <v>3.3283375800000001E-2</v>
          </cell>
          <cell r="F23">
            <v>1.6037285799999999E-2</v>
          </cell>
        </row>
        <row r="24">
          <cell r="A24">
            <v>20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</sheetData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130"/>
  <sheetViews>
    <sheetView zoomScaleNormal="100" workbookViewId="0">
      <pane ySplit="3" topLeftCell="A4" activePane="bottomLeft" state="frozen"/>
      <selection pane="bottomLeft" activeCell="N26" sqref="N26"/>
    </sheetView>
  </sheetViews>
  <sheetFormatPr baseColWidth="10" defaultColWidth="10.6640625" defaultRowHeight="13" x14ac:dyDescent="0.15"/>
  <cols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26.832031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0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14478.959382875206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41</v>
      </c>
      <c r="H4" s="1"/>
      <c r="I4" s="1">
        <v>0</v>
      </c>
      <c r="J4" s="11">
        <f>H$3</f>
        <v>14478.959382875206</v>
      </c>
      <c r="K4" s="11">
        <f>J4*C10</f>
        <v>5791.5837531500829</v>
      </c>
      <c r="L4" s="24">
        <f>$C$14</f>
        <v>2027.054313602529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14" si="1">O4*W4</f>
        <v>0</v>
      </c>
      <c r="AB4" s="5">
        <f>P4*W4</f>
        <v>6.0222899999999999</v>
      </c>
      <c r="AC4" s="32"/>
      <c r="AD4" s="5">
        <f>$W4*J4</f>
        <v>14478.959382875206</v>
      </c>
      <c r="AE4" s="5">
        <f>-$W4*K4</f>
        <v>-5791.5837531500829</v>
      </c>
      <c r="AF4" s="5">
        <f>-$W4*L4</f>
        <v>-2027.054313602529</v>
      </c>
      <c r="AG4" s="5"/>
      <c r="AH4" s="5">
        <f>SUM(AD4:AG4)</f>
        <v>6660.3213161225949</v>
      </c>
      <c r="AI4" s="42">
        <f>Y4-AA4</f>
        <v>0</v>
      </c>
      <c r="AJ4" s="42"/>
      <c r="AK4" s="42">
        <f>SUM(AH4:AJ4)</f>
        <v>6660.3213161225949</v>
      </c>
      <c r="AM4" s="36">
        <f>AK31</f>
        <v>18586.410014773901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14478.959382875206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14" si="3">M5*N5/1000</f>
        <v>0</v>
      </c>
      <c r="P5" s="35">
        <f t="shared" ref="P5:P24" si="4">$H$14*M5/1000</f>
        <v>6.0222899999999999</v>
      </c>
      <c r="Q5">
        <f>B4</f>
        <v>65</v>
      </c>
      <c r="R5" s="83">
        <f>1000*VLOOKUP(Q5, '[1]Mortality (No Interventions) L'!$B$10:$O$129, 4)</f>
        <v>7.4616115726486125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7.4616115726486125E-3</v>
      </c>
      <c r="V5" s="39">
        <f>MIN(S5*T5,T5-U5)</f>
        <v>3.4608985999999998E-3</v>
      </c>
      <c r="W5" s="32">
        <f>T5-SUM(U5:V5)</f>
        <v>0.98907748982735144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14" si="5">P5*W5</f>
        <v>5.9565114762123601</v>
      </c>
      <c r="AC5" s="32"/>
      <c r="AD5" s="5">
        <f t="shared" ref="AD5:AD14" si="6">$W5*J5</f>
        <v>14320.812801726386</v>
      </c>
      <c r="AE5" s="5">
        <f t="shared" ref="AE5:AE14" si="7">-$W5*K5</f>
        <v>0</v>
      </c>
      <c r="AF5" s="5">
        <f t="shared" ref="AF5:AF14" si="8">-$W5*L5</f>
        <v>0</v>
      </c>
      <c r="AG5" s="5">
        <f>-U5*M5</f>
        <v>-4493.5988757846017</v>
      </c>
      <c r="AH5" s="5">
        <f t="shared" ref="AH5:AH13" si="9">SUM(AD5:AG5)</f>
        <v>9827.2139259417854</v>
      </c>
      <c r="AI5" s="42">
        <f>-M5*$W4*(N5-N4)/1000</f>
        <v>0</v>
      </c>
      <c r="AJ5" s="42">
        <f>$D$6*SUM(Y5:Z5,AD5:AE5)</f>
        <v>1405.4625224983586</v>
      </c>
      <c r="AK5" s="42">
        <f t="shared" ref="AK5:AK14" si="10">SUM(AH5:AJ5)</f>
        <v>11232.676448440145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1">I5+1</f>
        <v>2</v>
      </c>
      <c r="J6" s="11">
        <f t="shared" si="2"/>
        <v>14478.959382875206</v>
      </c>
      <c r="K6" s="11">
        <f>J6*$C$11</f>
        <v>144.78959382875206</v>
      </c>
      <c r="L6" s="24">
        <f>$C$15</f>
        <v>1592.6855321162727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(No Interventions) L'!$B$10:$O$129, 4)</f>
        <v>8.280482181731843</v>
      </c>
      <c r="S6" s="46">
        <f>VLOOKUP(I6, '[1]Lapse Rates'!$A$4:$F$24, 3)</f>
        <v>3.2267923000000001E-3</v>
      </c>
      <c r="T6" s="56">
        <f t="shared" ref="T6:T14" si="13">W5</f>
        <v>0.98907748982735144</v>
      </c>
      <c r="U6" s="33">
        <f>T6*R6/1000</f>
        <v>8.1900385308674422E-3</v>
      </c>
      <c r="V6" s="39">
        <f t="shared" ref="V6:V24" si="14">MIN(S6*T6,T6-U6)</f>
        <v>3.1915476282782262E-3</v>
      </c>
      <c r="W6" s="32">
        <f>T6-SUM(U6:V6)</f>
        <v>0.9776959036682058</v>
      </c>
      <c r="X6" s="32"/>
      <c r="Y6" s="5">
        <f t="shared" ref="Y6:Z14" si="15">AA5</f>
        <v>0</v>
      </c>
      <c r="Z6" s="5">
        <f t="shared" si="15"/>
        <v>5.9565114762123601</v>
      </c>
      <c r="AA6" s="5">
        <f>O6*W6</f>
        <v>0</v>
      </c>
      <c r="AB6" s="5">
        <f t="shared" si="5"/>
        <v>5.8879682637019988</v>
      </c>
      <c r="AC6" s="32"/>
      <c r="AD6" s="5">
        <f t="shared" si="6"/>
        <v>14156.019278015421</v>
      </c>
      <c r="AE6" s="5">
        <f t="shared" si="7"/>
        <v>-141.56019278015421</v>
      </c>
      <c r="AF6" s="5">
        <f t="shared" si="8"/>
        <v>-1557.1621205816964</v>
      </c>
      <c r="AG6" s="5">
        <f t="shared" ref="AG6:AG14" si="16">-U6*M6</f>
        <v>-4932.2787144057693</v>
      </c>
      <c r="AH6" s="5">
        <f t="shared" si="9"/>
        <v>7525.0182502478019</v>
      </c>
      <c r="AI6" s="42">
        <f>-M6*($W5*N6-$W4*N5)/1000</f>
        <v>0</v>
      </c>
      <c r="AJ6" s="42">
        <f t="shared" ref="AJ6:AJ14" si="17">$D$6*SUM(Y6:Z6,AD6:AE6)</f>
        <v>1375.4027700373961</v>
      </c>
      <c r="AK6" s="42">
        <f>SUM(AH6:AJ6)</f>
        <v>8900.4210202851973</v>
      </c>
      <c r="AL6" s="48" t="s">
        <v>43</v>
      </c>
      <c r="AM6" s="54">
        <f>AK31/AD31</f>
        <v>0.10000000019684044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1"/>
        <v>3</v>
      </c>
      <c r="J7" s="11">
        <f t="shared" si="2"/>
        <v>14478.959382875206</v>
      </c>
      <c r="K7" s="11">
        <f t="shared" ref="K7:K24" si="18">J7*$C$11</f>
        <v>144.78959382875206</v>
      </c>
      <c r="L7" s="24">
        <f t="shared" ref="L7:L24" si="19">$C$15</f>
        <v>1592.6855321162727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20">Q6+1</f>
        <v>67</v>
      </c>
      <c r="R7" s="45">
        <f>1000*VLOOKUP(Q7, '[1]Mortality (No Interventions) L'!$B$10:$O$129, 4)</f>
        <v>9.1655329161125465</v>
      </c>
      <c r="S7" s="46">
        <f>VLOOKUP(I7, '[1]Lapse Rates'!$A$4:$F$24, 3)</f>
        <v>2.9657235000000001E-3</v>
      </c>
      <c r="T7" s="56">
        <f t="shared" si="13"/>
        <v>0.9776959036682058</v>
      </c>
      <c r="U7" s="33">
        <f t="shared" ref="U7:U14" si="21">T7*R7/1000</f>
        <v>8.9611039870193428E-3</v>
      </c>
      <c r="V7" s="39">
        <f t="shared" si="14"/>
        <v>2.8995757173625341E-3</v>
      </c>
      <c r="W7" s="32">
        <f t="shared" ref="W7:W14" si="22">T7-SUM(U7:V7)</f>
        <v>0.96583522396382393</v>
      </c>
      <c r="X7" s="32"/>
      <c r="Y7" s="5">
        <f t="shared" si="15"/>
        <v>0</v>
      </c>
      <c r="Z7" s="5">
        <f t="shared" si="15"/>
        <v>5.8879682637019988</v>
      </c>
      <c r="AA7" s="5">
        <f t="shared" si="1"/>
        <v>0</v>
      </c>
      <c r="AB7" s="5">
        <f t="shared" si="5"/>
        <v>5.8165398109250974</v>
      </c>
      <c r="AC7" s="32"/>
      <c r="AD7" s="5">
        <f t="shared" si="6"/>
        <v>13984.288978322384</v>
      </c>
      <c r="AE7" s="5">
        <f t="shared" si="7"/>
        <v>-139.84288978322385</v>
      </c>
      <c r="AF7" s="5">
        <f>-$W7*L7</f>
        <v>-1538.2717876154625</v>
      </c>
      <c r="AG7" s="5">
        <f t="shared" si="16"/>
        <v>-5396.6366929986716</v>
      </c>
      <c r="AH7" s="5">
        <f t="shared" si="9"/>
        <v>6909.5376079250264</v>
      </c>
      <c r="AI7" s="42">
        <f>-M7*($W6*N7-$W5*N6)/1000</f>
        <v>0</v>
      </c>
      <c r="AJ7" s="42">
        <f t="shared" si="17"/>
        <v>1358.7177709723608</v>
      </c>
      <c r="AK7" s="42">
        <f t="shared" si="10"/>
        <v>8268.2553788973873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1"/>
        <v>4</v>
      </c>
      <c r="J8" s="11">
        <f t="shared" si="2"/>
        <v>14478.959382875206</v>
      </c>
      <c r="K8" s="11">
        <f t="shared" si="18"/>
        <v>144.78959382875206</v>
      </c>
      <c r="L8" s="24">
        <f t="shared" si="19"/>
        <v>1592.6855321162727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20"/>
        <v>68</v>
      </c>
      <c r="R8" s="45">
        <f>1000*VLOOKUP(Q8, '[1]Mortality (No Interventions) L'!$B$10:$O$129, 4)</f>
        <v>10.118470232419739</v>
      </c>
      <c r="S8" s="46">
        <f>VLOOKUP(I8, '[1]Lapse Rates'!$A$4:$F$24, 3)</f>
        <v>2.7812204999999998E-3</v>
      </c>
      <c r="T8" s="56">
        <f t="shared" si="13"/>
        <v>0.96583522396382393</v>
      </c>
      <c r="U8" s="33">
        <f t="shared" si="21"/>
        <v>9.7727749631004047E-3</v>
      </c>
      <c r="V8" s="39">
        <f t="shared" si="14"/>
        <v>2.6862007245102783E-3</v>
      </c>
      <c r="W8" s="32">
        <f t="shared" si="22"/>
        <v>0.95337624827621326</v>
      </c>
      <c r="X8" s="32"/>
      <c r="Y8" s="5">
        <f>AA7</f>
        <v>0</v>
      </c>
      <c r="Z8" s="5">
        <f t="shared" si="15"/>
        <v>5.8165398109250974</v>
      </c>
      <c r="AA8" s="5">
        <f t="shared" si="1"/>
        <v>0</v>
      </c>
      <c r="AB8" s="5">
        <f t="shared" si="5"/>
        <v>5.7415082462313567</v>
      </c>
      <c r="AC8" s="32"/>
      <c r="AD8" s="5">
        <f>$W8*J8</f>
        <v>13803.89597538924</v>
      </c>
      <c r="AE8" s="5">
        <f t="shared" si="7"/>
        <v>-138.03895975389241</v>
      </c>
      <c r="AF8" s="5">
        <f t="shared" si="8"/>
        <v>-1518.4285572928165</v>
      </c>
      <c r="AG8" s="5">
        <f t="shared" si="16"/>
        <v>-5885.448493252994</v>
      </c>
      <c r="AH8" s="5">
        <f t="shared" si="9"/>
        <v>6261.9799650895366</v>
      </c>
      <c r="AI8" s="42">
        <f t="shared" ref="AI8:AI14" si="23">-M8*($W7*N8-$W6*N7)/1000</f>
        <v>0</v>
      </c>
      <c r="AJ8" s="42">
        <f>$D$6*SUM(Y8:Z8,AD8:AE8)</f>
        <v>1341.1911757892794</v>
      </c>
      <c r="AK8" s="42">
        <f t="shared" si="10"/>
        <v>7603.171140878816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1"/>
        <v>5</v>
      </c>
      <c r="J9" s="11">
        <f t="shared" si="2"/>
        <v>14478.959382875206</v>
      </c>
      <c r="K9" s="11">
        <f t="shared" si="18"/>
        <v>144.78959382875206</v>
      </c>
      <c r="L9" s="24">
        <f t="shared" si="19"/>
        <v>1592.6855321162727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20"/>
        <v>69</v>
      </c>
      <c r="R9" s="45">
        <f>1000*VLOOKUP(Q9, '[1]Mortality (No Interventions) L'!$B$10:$O$129, 4)</f>
        <v>11.197798030464959</v>
      </c>
      <c r="S9" s="46">
        <f>VLOOKUP(I9, '[1]Lapse Rates'!$A$4:$F$24, 3)</f>
        <v>2.4845683E-3</v>
      </c>
      <c r="T9" s="56">
        <f>W8</f>
        <v>0.95337624827621326</v>
      </c>
      <c r="U9" s="33">
        <f t="shared" si="21"/>
        <v>1.0675714675239452E-2</v>
      </c>
      <c r="V9" s="39">
        <f t="shared" si="14"/>
        <v>2.3687284044400093E-3</v>
      </c>
      <c r="W9" s="32">
        <f t="shared" si="22"/>
        <v>0.94033180519653381</v>
      </c>
      <c r="X9" s="32"/>
      <c r="Y9" s="5">
        <f t="shared" si="15"/>
        <v>0</v>
      </c>
      <c r="Z9" s="5">
        <f t="shared" si="15"/>
        <v>5.7415082462313567</v>
      </c>
      <c r="AA9" s="5">
        <f t="shared" si="1"/>
        <v>0</v>
      </c>
      <c r="AB9" s="5">
        <f t="shared" si="5"/>
        <v>5.6629508271170339</v>
      </c>
      <c r="AC9" s="32"/>
      <c r="AD9" s="5">
        <f t="shared" si="6"/>
        <v>13615.026013866334</v>
      </c>
      <c r="AE9" s="5">
        <f t="shared" si="7"/>
        <v>-136.15026013866333</v>
      </c>
      <c r="AF9" s="5">
        <f t="shared" si="8"/>
        <v>-1497.6528615252967</v>
      </c>
      <c r="AG9" s="5">
        <f t="shared" si="16"/>
        <v>-6429.2249731547799</v>
      </c>
      <c r="AH9" s="5">
        <f t="shared" si="9"/>
        <v>5551.9979190475933</v>
      </c>
      <c r="AI9" s="42">
        <f t="shared" si="23"/>
        <v>0</v>
      </c>
      <c r="AJ9" s="42">
        <f t="shared" si="17"/>
        <v>1322.8409533996401</v>
      </c>
      <c r="AK9" s="42">
        <f t="shared" si="10"/>
        <v>6874.8388724472334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1"/>
        <v>6</v>
      </c>
      <c r="J10" s="11">
        <f t="shared" si="2"/>
        <v>14478.959382875206</v>
      </c>
      <c r="K10" s="11">
        <f t="shared" si="18"/>
        <v>144.78959382875206</v>
      </c>
      <c r="L10" s="24">
        <f t="shared" si="19"/>
        <v>1592.6855321162727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20"/>
        <v>70</v>
      </c>
      <c r="R10" s="45">
        <f>1000*VLOOKUP(Q10, '[1]Mortality (No Interventions) L'!$B$10:$O$129, 4)</f>
        <v>12.422386209433478</v>
      </c>
      <c r="S10" s="46">
        <f>VLOOKUP(I10, '[1]Lapse Rates'!$A$4:$F$24, 3)</f>
        <v>2.4510465999999999E-3</v>
      </c>
      <c r="T10" s="56">
        <f t="shared" si="13"/>
        <v>0.94033180519653381</v>
      </c>
      <c r="U10" s="33">
        <f t="shared" si="21"/>
        <v>1.1681164849165109E-2</v>
      </c>
      <c r="V10" s="39">
        <f t="shared" si="14"/>
        <v>2.3047970739988265E-3</v>
      </c>
      <c r="W10" s="32">
        <f t="shared" si="22"/>
        <v>0.92634584327336988</v>
      </c>
      <c r="X10" s="32"/>
      <c r="Y10" s="5">
        <f t="shared" si="15"/>
        <v>0</v>
      </c>
      <c r="Z10" s="5">
        <f t="shared" si="15"/>
        <v>5.6629508271170339</v>
      </c>
      <c r="AA10" s="5">
        <f t="shared" si="1"/>
        <v>0</v>
      </c>
      <c r="AB10" s="5">
        <f t="shared" si="5"/>
        <v>5.5787233084867829</v>
      </c>
      <c r="AC10" s="32"/>
      <c r="AD10" s="5">
        <f t="shared" si="6"/>
        <v>13412.523839250403</v>
      </c>
      <c r="AE10" s="5">
        <f t="shared" si="7"/>
        <v>-134.12523839250403</v>
      </c>
      <c r="AF10" s="5">
        <f t="shared" si="8"/>
        <v>-1475.3776223175446</v>
      </c>
      <c r="AG10" s="5">
        <f>-U10*M10</f>
        <v>-7034.7362259478541</v>
      </c>
      <c r="AH10" s="5">
        <f t="shared" si="9"/>
        <v>4768.2847525925008</v>
      </c>
      <c r="AI10" s="42">
        <f t="shared" si="23"/>
        <v>0</v>
      </c>
      <c r="AJ10" s="42">
        <f t="shared" si="17"/>
        <v>1303.1664382203001</v>
      </c>
      <c r="AK10" s="42">
        <f t="shared" si="10"/>
        <v>6071.4511908128006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1"/>
        <v>7</v>
      </c>
      <c r="J11" s="11">
        <f t="shared" si="2"/>
        <v>14478.959382875206</v>
      </c>
      <c r="K11" s="11">
        <f t="shared" si="18"/>
        <v>144.78959382875206</v>
      </c>
      <c r="L11" s="24">
        <f t="shared" si="19"/>
        <v>1592.6855321162727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20"/>
        <v>71</v>
      </c>
      <c r="R11" s="45">
        <f>1000*VLOOKUP(Q11, '[1]Mortality (No Interventions) L'!$B$10:$O$129, 4)</f>
        <v>13.832309405714458</v>
      </c>
      <c r="S11" s="46">
        <f>VLOOKUP(I11, '[1]Lapse Rates'!$A$4:$F$24, 3)</f>
        <v>2.2232648999999998E-3</v>
      </c>
      <c r="T11" s="56">
        <f t="shared" si="13"/>
        <v>0.92634584327336988</v>
      </c>
      <c r="U11" s="33">
        <f t="shared" si="21"/>
        <v>1.2813502320854726E-2</v>
      </c>
      <c r="V11" s="39">
        <f t="shared" si="14"/>
        <v>2.059512198610584E-3</v>
      </c>
      <c r="W11" s="32">
        <f t="shared" si="22"/>
        <v>0.91147282875390456</v>
      </c>
      <c r="X11" s="32"/>
      <c r="Y11" s="5">
        <f t="shared" si="15"/>
        <v>0</v>
      </c>
      <c r="Z11" s="5">
        <f t="shared" si="15"/>
        <v>5.5787233084867829</v>
      </c>
      <c r="AA11" s="5">
        <f t="shared" si="1"/>
        <v>0</v>
      </c>
      <c r="AB11" s="5">
        <f t="shared" si="5"/>
        <v>5.4891537018763517</v>
      </c>
      <c r="AC11" s="32"/>
      <c r="AD11" s="5">
        <f t="shared" si="6"/>
        <v>13197.178066122153</v>
      </c>
      <c r="AE11" s="5">
        <f t="shared" si="7"/>
        <v>-131.97178066122152</v>
      </c>
      <c r="AF11" s="5">
        <f t="shared" si="8"/>
        <v>-1451.6895872734369</v>
      </c>
      <c r="AG11" s="5">
        <f t="shared" si="16"/>
        <v>-7716.6626891860205</v>
      </c>
      <c r="AH11" s="5">
        <f t="shared" si="9"/>
        <v>3896.8540090014749</v>
      </c>
      <c r="AI11" s="42">
        <f t="shared" si="23"/>
        <v>0</v>
      </c>
      <c r="AJ11" s="42">
        <f t="shared" si="17"/>
        <v>1282.24400936028</v>
      </c>
      <c r="AK11" s="42">
        <f t="shared" si="10"/>
        <v>5179.0980183617548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1"/>
        <v>8</v>
      </c>
      <c r="J12" s="11">
        <f t="shared" si="2"/>
        <v>14478.959382875206</v>
      </c>
      <c r="K12" s="11">
        <f t="shared" si="18"/>
        <v>144.78959382875206</v>
      </c>
      <c r="L12" s="24">
        <f t="shared" si="19"/>
        <v>1592.6855321162727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20"/>
        <v>72</v>
      </c>
      <c r="R12" s="45">
        <f>1000*VLOOKUP(Q12, '[1]Mortality (No Interventions) L'!$B$10:$O$129, 4)</f>
        <v>15.466509943090461</v>
      </c>
      <c r="S12" s="46">
        <f>VLOOKUP(I12, '[1]Lapse Rates'!$A$4:$F$24, 3)</f>
        <v>2.1873403E-3</v>
      </c>
      <c r="T12" s="56">
        <f t="shared" si="13"/>
        <v>0.91147282875390456</v>
      </c>
      <c r="U12" s="33">
        <f t="shared" si="21"/>
        <v>1.4097303568779054E-2</v>
      </c>
      <c r="V12" s="39">
        <f t="shared" si="14"/>
        <v>1.9937012506884141E-3</v>
      </c>
      <c r="W12" s="32">
        <f t="shared" si="22"/>
        <v>0.8953818239344371</v>
      </c>
      <c r="X12" s="32"/>
      <c r="Y12" s="5">
        <f t="shared" si="15"/>
        <v>0</v>
      </c>
      <c r="Z12" s="5">
        <f t="shared" si="15"/>
        <v>5.4891537018763517</v>
      </c>
      <c r="AA12" s="5">
        <f t="shared" si="1"/>
        <v>0</v>
      </c>
      <c r="AB12" s="5">
        <f t="shared" si="5"/>
        <v>5.392249004462121</v>
      </c>
      <c r="AC12" s="32"/>
      <c r="AD12" s="5">
        <f t="shared" si="6"/>
        <v>12964.197060911434</v>
      </c>
      <c r="AE12" s="5">
        <f t="shared" si="7"/>
        <v>-129.64197060911434</v>
      </c>
      <c r="AF12" s="5">
        <f t="shared" si="8"/>
        <v>-1426.0616767002577</v>
      </c>
      <c r="AG12" s="5">
        <f t="shared" si="16"/>
        <v>-8489.8050309222399</v>
      </c>
      <c r="AH12" s="5">
        <f t="shared" si="9"/>
        <v>2918.6883826798221</v>
      </c>
      <c r="AI12" s="42">
        <f t="shared" si="23"/>
        <v>0</v>
      </c>
      <c r="AJ12" s="42">
        <f t="shared" si="17"/>
        <v>1259.6083403368116</v>
      </c>
      <c r="AK12" s="42">
        <f t="shared" si="10"/>
        <v>4178.2967230166341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1"/>
        <v>9</v>
      </c>
      <c r="J13" s="11">
        <f t="shared" si="2"/>
        <v>14478.959382875206</v>
      </c>
      <c r="K13" s="11">
        <f t="shared" si="18"/>
        <v>144.78959382875206</v>
      </c>
      <c r="L13" s="24">
        <f t="shared" si="19"/>
        <v>1592.6855321162727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20"/>
        <v>73</v>
      </c>
      <c r="R13" s="45">
        <f>1000*VLOOKUP(Q13, '[1]Mortality (No Interventions) L'!$B$10:$O$129, 4)</f>
        <v>17.362243911543242</v>
      </c>
      <c r="S13" s="46">
        <f>VLOOKUP(I13, '[1]Lapse Rates'!$A$4:$F$24, 3)</f>
        <v>1.9768835000000002E-3</v>
      </c>
      <c r="T13" s="56">
        <f t="shared" si="13"/>
        <v>0.8953818239344371</v>
      </c>
      <c r="U13" s="33">
        <f t="shared" si="21"/>
        <v>1.5545837621112163E-2</v>
      </c>
      <c r="V13" s="39">
        <f t="shared" si="14"/>
        <v>1.770065553935894E-3</v>
      </c>
      <c r="W13" s="32">
        <f t="shared" si="22"/>
        <v>0.87806592075938905</v>
      </c>
      <c r="X13" s="32"/>
      <c r="Y13" s="5">
        <f t="shared" si="15"/>
        <v>0</v>
      </c>
      <c r="Z13" s="5">
        <f t="shared" si="15"/>
        <v>5.392249004462121</v>
      </c>
      <c r="AA13" s="5">
        <f t="shared" si="1"/>
        <v>0</v>
      </c>
      <c r="AB13" s="5">
        <f t="shared" si="5"/>
        <v>5.2879676139300607</v>
      </c>
      <c r="AC13" s="32"/>
      <c r="AD13" s="5">
        <f t="shared" si="6"/>
        <v>12713.480802162114</v>
      </c>
      <c r="AE13" s="5">
        <f t="shared" si="7"/>
        <v>-127.13480802162114</v>
      </c>
      <c r="AF13" s="5">
        <f t="shared" si="8"/>
        <v>-1398.4828882378324</v>
      </c>
      <c r="AG13" s="5">
        <f t="shared" si="16"/>
        <v>-9362.1542447247575</v>
      </c>
      <c r="AH13" s="5">
        <f t="shared" si="9"/>
        <v>1825.7088611779018</v>
      </c>
      <c r="AI13" s="42">
        <f t="shared" si="23"/>
        <v>0</v>
      </c>
      <c r="AJ13" s="42">
        <f t="shared" si="17"/>
        <v>1235.2495216525201</v>
      </c>
      <c r="AK13" s="42">
        <f t="shared" si="10"/>
        <v>3060.9583828304221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</f>
        <v>2027.054313602529</v>
      </c>
      <c r="D14" s="1"/>
      <c r="E14" s="81" t="s">
        <v>51</v>
      </c>
      <c r="F14" s="13"/>
      <c r="G14" s="13"/>
      <c r="H14" s="19">
        <v>0.01</v>
      </c>
      <c r="I14" s="2">
        <f t="shared" si="11"/>
        <v>10</v>
      </c>
      <c r="J14" s="11">
        <f t="shared" si="2"/>
        <v>14478.959382875206</v>
      </c>
      <c r="K14" s="11">
        <f t="shared" si="18"/>
        <v>144.78959382875206</v>
      </c>
      <c r="L14" s="24">
        <f t="shared" si="19"/>
        <v>1592.6855321162727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20"/>
        <v>74</v>
      </c>
      <c r="R14" s="45">
        <f>1000*VLOOKUP(Q14, '[1]Mortality (No Interventions) L'!$B$10:$O$129, 4)</f>
        <v>19.628126468647906</v>
      </c>
      <c r="S14" s="46">
        <f>VLOOKUP(I14, '[1]Lapse Rates'!$A$4:$F$24, 3)</f>
        <v>1.6914747999999999E-3</v>
      </c>
      <c r="T14" s="56">
        <f t="shared" si="13"/>
        <v>0.87806592075938905</v>
      </c>
      <c r="U14" s="33">
        <f t="shared" si="21"/>
        <v>1.723478894047506E-2</v>
      </c>
      <c r="V14" s="39">
        <f t="shared" si="14"/>
        <v>1.4852263777033034E-3</v>
      </c>
      <c r="W14" s="32">
        <f t="shared" si="22"/>
        <v>0.8593459054412107</v>
      </c>
      <c r="X14" s="32"/>
      <c r="Y14" s="5">
        <f t="shared" si="15"/>
        <v>0</v>
      </c>
      <c r="Z14" s="5">
        <f t="shared" si="15"/>
        <v>5.2879676139300607</v>
      </c>
      <c r="AA14" s="5">
        <f t="shared" si="1"/>
        <v>0</v>
      </c>
      <c r="AB14" s="5">
        <f t="shared" si="5"/>
        <v>5.1752302528795484</v>
      </c>
      <c r="AC14" s="32"/>
      <c r="AD14" s="5">
        <f t="shared" si="6"/>
        <v>12442.434460723407</v>
      </c>
      <c r="AE14" s="5">
        <f t="shared" si="7"/>
        <v>-124.42434460723408</v>
      </c>
      <c r="AF14" s="5">
        <f t="shared" si="8"/>
        <v>-1368.6677906795749</v>
      </c>
      <c r="AG14" s="5">
        <f t="shared" si="16"/>
        <v>-10379.289708833356</v>
      </c>
      <c r="AH14" s="5">
        <f>SUM(AD14:AG14)</f>
        <v>570.05261660324322</v>
      </c>
      <c r="AI14" s="42">
        <f t="shared" si="23"/>
        <v>0</v>
      </c>
      <c r="AJ14" s="42">
        <f t="shared" si="17"/>
        <v>1208.9155420139232</v>
      </c>
      <c r="AK14" s="42">
        <f t="shared" si="10"/>
        <v>1778.9681586171664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</f>
        <v>1592.6855321162727</v>
      </c>
      <c r="D15" s="1"/>
      <c r="E15" s="1"/>
      <c r="F15" s="1"/>
      <c r="G15" s="1"/>
      <c r="H15" s="1"/>
      <c r="I15" s="2">
        <f t="shared" si="11"/>
        <v>11</v>
      </c>
      <c r="J15" s="11">
        <f t="shared" si="2"/>
        <v>14478.959382875206</v>
      </c>
      <c r="K15" s="11">
        <f t="shared" si="18"/>
        <v>144.78959382875206</v>
      </c>
      <c r="L15" s="24">
        <f t="shared" si="19"/>
        <v>1592.6855321162727</v>
      </c>
      <c r="M15" s="11">
        <f t="shared" si="0"/>
        <v>602229</v>
      </c>
      <c r="N15" s="28">
        <f t="shared" si="12"/>
        <v>0</v>
      </c>
      <c r="O15" s="35">
        <f t="shared" ref="O15:O24" si="24">M15*N15/1000</f>
        <v>0</v>
      </c>
      <c r="P15" s="35">
        <f t="shared" si="4"/>
        <v>6.0222899999999999</v>
      </c>
      <c r="Q15">
        <f t="shared" si="20"/>
        <v>75</v>
      </c>
      <c r="R15" s="45">
        <f>1000*VLOOKUP(Q15, '[1]Mortality (No Interventions) L'!$B$10:$O$129, 4)</f>
        <v>22.258767670712476</v>
      </c>
      <c r="S15" s="46">
        <f>VLOOKUP(I15, '[1]Lapse Rates'!$A$4:$F$24, 3)</f>
        <v>1.5867464999999999E-3</v>
      </c>
      <c r="T15" s="56">
        <f t="shared" ref="T15:T24" si="25">W14</f>
        <v>0.8593459054412107</v>
      </c>
      <c r="U15" s="33">
        <f t="shared" ref="U15:U24" si="26">T15*R15/1000</f>
        <v>1.912798085799396E-2</v>
      </c>
      <c r="V15" s="39">
        <f t="shared" si="14"/>
        <v>1.363564107748172E-3</v>
      </c>
      <c r="W15" s="32">
        <f t="shared" ref="W15:W24" si="27">T15-SUM(U15:V15)</f>
        <v>0.83885436047546857</v>
      </c>
      <c r="X15" s="31"/>
      <c r="Y15" s="5">
        <f t="shared" ref="Y15:Y24" si="28">AA14</f>
        <v>0</v>
      </c>
      <c r="Z15" s="5">
        <f t="shared" ref="Z15:Z24" si="29">AB14</f>
        <v>5.1752302528795484</v>
      </c>
      <c r="AA15" s="5">
        <f t="shared" ref="AA15:AA24" si="30">O15*W15</f>
        <v>0</v>
      </c>
      <c r="AB15" s="5">
        <f t="shared" ref="AB15:AB24" si="31">P15*W15</f>
        <v>5.0518242265478097</v>
      </c>
      <c r="AC15" s="32"/>
      <c r="AD15" s="5">
        <f t="shared" ref="AD15:AD24" si="32">$W15*J15</f>
        <v>12145.738213472066</v>
      </c>
      <c r="AE15" s="5">
        <f t="shared" ref="AE15:AE24" si="33">-$W15*K15</f>
        <v>-121.45738213472066</v>
      </c>
      <c r="AF15" s="5">
        <f t="shared" ref="AF15:AF24" si="34">-$W15*L15</f>
        <v>-1336.0312034819274</v>
      </c>
      <c r="AG15" s="5">
        <f t="shared" ref="AG15:AG24" si="35">-U15*M15</f>
        <v>-11519.424784128845</v>
      </c>
      <c r="AH15" s="5">
        <f t="shared" ref="AH15:AH24" si="36">SUM(AD15:AG15)</f>
        <v>-831.17515627342618</v>
      </c>
      <c r="AI15" s="42">
        <f t="shared" ref="AI15:AI24" si="37">-M15*($W14*N15-$W13*N14)/1000</f>
        <v>0</v>
      </c>
      <c r="AJ15" s="42">
        <f t="shared" ref="AJ15:AJ24" si="38">$D$6*SUM(Y15:Z15,AD15:AE15)</f>
        <v>1180.0896396420012</v>
      </c>
      <c r="AK15" s="42">
        <f t="shared" ref="AK15:AK24" si="39">SUM(AH15:AJ15)</f>
        <v>348.91448336857502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D16" s="1"/>
      <c r="E16" s="1"/>
      <c r="F16" s="1"/>
      <c r="G16" s="4"/>
      <c r="H16" s="1"/>
      <c r="I16" s="2">
        <f t="shared" si="11"/>
        <v>12</v>
      </c>
      <c r="J16" s="11">
        <f t="shared" si="2"/>
        <v>14478.959382875206</v>
      </c>
      <c r="K16" s="11">
        <f t="shared" si="18"/>
        <v>144.78959382875206</v>
      </c>
      <c r="L16" s="24">
        <f t="shared" si="19"/>
        <v>1592.6855321162727</v>
      </c>
      <c r="M16" s="11">
        <f t="shared" si="0"/>
        <v>602229</v>
      </c>
      <c r="N16" s="28">
        <f t="shared" si="12"/>
        <v>0</v>
      </c>
      <c r="O16" s="35">
        <f t="shared" si="24"/>
        <v>0</v>
      </c>
      <c r="P16" s="35">
        <f t="shared" si="4"/>
        <v>6.0222899999999999</v>
      </c>
      <c r="Q16">
        <f t="shared" si="20"/>
        <v>76</v>
      </c>
      <c r="R16" s="45">
        <f>1000*VLOOKUP(Q16, '[1]Mortality (No Interventions) L'!$B$10:$O$129, 4)</f>
        <v>25.30212988729107</v>
      </c>
      <c r="S16" s="46">
        <f>VLOOKUP(I16, '[1]Lapse Rates'!$A$4:$F$24, 3)</f>
        <v>1.4412507000000001E-3</v>
      </c>
      <c r="T16" s="56">
        <f t="shared" si="25"/>
        <v>0.83885436047546857</v>
      </c>
      <c r="U16" s="33">
        <f t="shared" si="26"/>
        <v>2.122480198527079E-2</v>
      </c>
      <c r="V16" s="39">
        <f t="shared" si="14"/>
        <v>1.2089994342333215E-3</v>
      </c>
      <c r="W16" s="32">
        <f t="shared" si="27"/>
        <v>0.81642055905596445</v>
      </c>
      <c r="X16" s="31"/>
      <c r="Y16" s="5">
        <f t="shared" si="28"/>
        <v>0</v>
      </c>
      <c r="Z16" s="5">
        <f t="shared" si="29"/>
        <v>5.0518242265478097</v>
      </c>
      <c r="AA16" s="5">
        <f t="shared" si="30"/>
        <v>0</v>
      </c>
      <c r="AB16" s="5">
        <f t="shared" si="31"/>
        <v>4.9167213685971438</v>
      </c>
      <c r="AC16" s="32"/>
      <c r="AD16" s="5">
        <f t="shared" si="32"/>
        <v>11820.920113915578</v>
      </c>
      <c r="AE16" s="5">
        <f t="shared" si="33"/>
        <v>-118.20920113915578</v>
      </c>
      <c r="AF16" s="5">
        <f t="shared" si="34"/>
        <v>-1300.3012125307137</v>
      </c>
      <c r="AG16" s="5">
        <f t="shared" si="35"/>
        <v>-12782.191274787643</v>
      </c>
      <c r="AH16" s="5">
        <f t="shared" si="36"/>
        <v>-2379.7815745419357</v>
      </c>
      <c r="AI16" s="42">
        <f t="shared" si="37"/>
        <v>0</v>
      </c>
      <c r="AJ16" s="42">
        <f t="shared" si="38"/>
        <v>1148.5315244999913</v>
      </c>
      <c r="AK16" s="42">
        <f t="shared" si="39"/>
        <v>-1231.2500500419444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48" t="s">
        <v>52</v>
      </c>
      <c r="D17" s="1"/>
      <c r="E17" s="74"/>
      <c r="F17" s="37"/>
      <c r="G17" s="4"/>
      <c r="H17" s="1"/>
      <c r="I17" s="2">
        <f t="shared" si="11"/>
        <v>13</v>
      </c>
      <c r="J17" s="11">
        <f t="shared" si="2"/>
        <v>14478.959382875206</v>
      </c>
      <c r="K17" s="11">
        <f t="shared" si="18"/>
        <v>144.78959382875206</v>
      </c>
      <c r="L17" s="24">
        <f t="shared" si="19"/>
        <v>1592.6855321162727</v>
      </c>
      <c r="M17" s="11">
        <f t="shared" si="0"/>
        <v>602229</v>
      </c>
      <c r="N17" s="28">
        <f t="shared" si="12"/>
        <v>0</v>
      </c>
      <c r="O17" s="35">
        <f t="shared" si="24"/>
        <v>0</v>
      </c>
      <c r="P17" s="35">
        <f t="shared" si="4"/>
        <v>6.0222899999999999</v>
      </c>
      <c r="Q17">
        <f t="shared" si="20"/>
        <v>77</v>
      </c>
      <c r="R17" s="45">
        <f>1000*VLOOKUP(Q17, '[1]Mortality (No Interventions) L'!$B$10:$O$129, 4)</f>
        <v>28.842404419964041</v>
      </c>
      <c r="S17" s="46">
        <f>VLOOKUP(I17, '[1]Lapse Rates'!$A$4:$F$24, 3)</f>
        <v>1.3481251E-3</v>
      </c>
      <c r="T17" s="56">
        <f t="shared" si="25"/>
        <v>0.81642055905596445</v>
      </c>
      <c r="U17" s="33">
        <f t="shared" si="26"/>
        <v>2.3547531941065264E-2</v>
      </c>
      <c r="V17" s="39">
        <f t="shared" si="14"/>
        <v>1.100637047819378E-3</v>
      </c>
      <c r="W17" s="32">
        <f t="shared" si="27"/>
        <v>0.79177239006707978</v>
      </c>
      <c r="X17" s="31"/>
      <c r="Y17" s="5">
        <f t="shared" si="28"/>
        <v>0</v>
      </c>
      <c r="Z17" s="5">
        <f t="shared" si="29"/>
        <v>4.9167213685971438</v>
      </c>
      <c r="AA17" s="5">
        <f t="shared" si="30"/>
        <v>0</v>
      </c>
      <c r="AB17" s="5">
        <f t="shared" si="31"/>
        <v>4.7682829469770738</v>
      </c>
      <c r="AC17" s="32"/>
      <c r="AD17" s="5">
        <f t="shared" si="32"/>
        <v>11464.040276263273</v>
      </c>
      <c r="AE17" s="5">
        <f t="shared" si="33"/>
        <v>-114.64040276263272</v>
      </c>
      <c r="AF17" s="5">
        <f t="shared" si="34"/>
        <v>-1261.0444303889601</v>
      </c>
      <c r="AG17" s="5">
        <f t="shared" si="35"/>
        <v>-14181.006613335792</v>
      </c>
      <c r="AH17" s="5">
        <f t="shared" si="36"/>
        <v>-4092.6511702241114</v>
      </c>
      <c r="AI17" s="42">
        <f t="shared" si="37"/>
        <v>0</v>
      </c>
      <c r="AJ17" s="42">
        <f t="shared" si="38"/>
        <v>1113.8584579566723</v>
      </c>
      <c r="AK17" s="42">
        <f t="shared" si="39"/>
        <v>-2978.7927122674391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 t="s">
        <v>53</v>
      </c>
      <c r="D18" s="1"/>
      <c r="E18" s="1"/>
      <c r="F18" s="1"/>
      <c r="G18" s="1"/>
      <c r="H18" s="1"/>
      <c r="I18" s="2">
        <f t="shared" si="11"/>
        <v>14</v>
      </c>
      <c r="J18" s="11">
        <f t="shared" si="2"/>
        <v>14478.959382875206</v>
      </c>
      <c r="K18" s="11">
        <f t="shared" si="18"/>
        <v>144.78959382875206</v>
      </c>
      <c r="L18" s="24">
        <f t="shared" si="19"/>
        <v>1592.6855321162727</v>
      </c>
      <c r="M18" s="11">
        <f t="shared" si="0"/>
        <v>602229</v>
      </c>
      <c r="N18" s="28">
        <f t="shared" si="12"/>
        <v>0</v>
      </c>
      <c r="O18" s="35">
        <f t="shared" si="24"/>
        <v>0</v>
      </c>
      <c r="P18" s="35">
        <f t="shared" si="4"/>
        <v>6.0222899999999999</v>
      </c>
      <c r="Q18">
        <f t="shared" si="20"/>
        <v>78</v>
      </c>
      <c r="R18" s="45">
        <f>1000*VLOOKUP(Q18, '[1]Mortality (No Interventions) L'!$B$10:$O$129, 4)</f>
        <v>32.838280433690819</v>
      </c>
      <c r="S18" s="46">
        <f>VLOOKUP(I18, '[1]Lapse Rates'!$A$4:$F$24, 3)</f>
        <v>1.1365788999999999E-3</v>
      </c>
      <c r="T18" s="56">
        <f t="shared" si="25"/>
        <v>0.79177239006707978</v>
      </c>
      <c r="U18" s="33">
        <f t="shared" si="26"/>
        <v>2.6000443784676402E-2</v>
      </c>
      <c r="V18" s="39">
        <f t="shared" si="14"/>
        <v>8.999117921528124E-4</v>
      </c>
      <c r="W18" s="32">
        <f t="shared" si="27"/>
        <v>0.76487203449025054</v>
      </c>
      <c r="X18" s="31"/>
      <c r="Y18" s="5">
        <f t="shared" si="28"/>
        <v>0</v>
      </c>
      <c r="Z18" s="5">
        <f t="shared" si="29"/>
        <v>4.7682829469770738</v>
      </c>
      <c r="AA18" s="5">
        <f t="shared" si="30"/>
        <v>0</v>
      </c>
      <c r="AB18" s="5">
        <f t="shared" si="31"/>
        <v>4.6062812045902906</v>
      </c>
      <c r="AC18" s="32"/>
      <c r="AD18" s="5">
        <f t="shared" si="32"/>
        <v>11074.551120481461</v>
      </c>
      <c r="AE18" s="5">
        <f t="shared" si="33"/>
        <v>-110.74551120481462</v>
      </c>
      <c r="AF18" s="5">
        <f t="shared" si="34"/>
        <v>-1218.2006232529609</v>
      </c>
      <c r="AG18" s="5">
        <f t="shared" si="35"/>
        <v>-15658.221260001885</v>
      </c>
      <c r="AH18" s="5">
        <f t="shared" si="36"/>
        <v>-5912.6162739781976</v>
      </c>
      <c r="AI18" s="42">
        <f t="shared" si="37"/>
        <v>0</v>
      </c>
      <c r="AJ18" s="42">
        <f t="shared" si="38"/>
        <v>1076.0170988271377</v>
      </c>
      <c r="AK18" s="42">
        <f t="shared" si="39"/>
        <v>-4836.5991751510601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 t="s">
        <v>54</v>
      </c>
      <c r="D19" s="1"/>
      <c r="E19" s="1"/>
      <c r="F19" s="37"/>
      <c r="G19" s="4"/>
      <c r="H19" s="4"/>
      <c r="I19" s="2">
        <f t="shared" si="11"/>
        <v>15</v>
      </c>
      <c r="J19" s="11">
        <f t="shared" si="2"/>
        <v>14478.959382875206</v>
      </c>
      <c r="K19" s="11">
        <f t="shared" si="18"/>
        <v>144.78959382875206</v>
      </c>
      <c r="L19" s="24">
        <f t="shared" si="19"/>
        <v>1592.6855321162727</v>
      </c>
      <c r="M19" s="11">
        <f t="shared" si="0"/>
        <v>602229</v>
      </c>
      <c r="N19" s="28">
        <f t="shared" si="12"/>
        <v>0</v>
      </c>
      <c r="O19" s="35">
        <f t="shared" si="24"/>
        <v>0</v>
      </c>
      <c r="P19" s="35">
        <f t="shared" si="4"/>
        <v>6.0222899999999999</v>
      </c>
      <c r="Q19">
        <f t="shared" si="20"/>
        <v>79</v>
      </c>
      <c r="R19" s="45">
        <f>1000*VLOOKUP(Q19, '[1]Mortality (No Interventions) L'!$B$10:$O$129, 4)</f>
        <v>37.327553615672194</v>
      </c>
      <c r="S19" s="46">
        <f>VLOOKUP(I19, '[1]Lapse Rates'!$A$4:$F$24, 3)</f>
        <v>1.0075606E-3</v>
      </c>
      <c r="T19" s="56">
        <f t="shared" si="25"/>
        <v>0.76487203449025054</v>
      </c>
      <c r="U19" s="33">
        <f t="shared" si="26"/>
        <v>2.8550801876563101E-2</v>
      </c>
      <c r="V19" s="39">
        <f t="shared" si="14"/>
        <v>7.7065492599421757E-4</v>
      </c>
      <c r="W19" s="32">
        <f t="shared" si="27"/>
        <v>0.73555057768769327</v>
      </c>
      <c r="X19" s="31"/>
      <c r="Y19" s="5">
        <f t="shared" si="28"/>
        <v>0</v>
      </c>
      <c r="Z19" s="5">
        <f t="shared" si="29"/>
        <v>4.6062812045902906</v>
      </c>
      <c r="AA19" s="5">
        <f t="shared" si="30"/>
        <v>0</v>
      </c>
      <c r="AB19" s="5">
        <f t="shared" si="31"/>
        <v>4.4296988885028181</v>
      </c>
      <c r="AC19" s="32"/>
      <c r="AD19" s="5">
        <f t="shared" si="32"/>
        <v>10650.006938390505</v>
      </c>
      <c r="AE19" s="5">
        <f t="shared" si="33"/>
        <v>-106.50006938390504</v>
      </c>
      <c r="AF19" s="5">
        <f t="shared" si="34"/>
        <v>-1171.5007632229556</v>
      </c>
      <c r="AG19" s="5">
        <f t="shared" si="35"/>
        <v>-17194.120863320721</v>
      </c>
      <c r="AH19" s="5">
        <f t="shared" si="36"/>
        <v>-7822.114757537076</v>
      </c>
      <c r="AI19" s="42">
        <f t="shared" si="37"/>
        <v>0</v>
      </c>
      <c r="AJ19" s="42">
        <f t="shared" si="38"/>
        <v>1034.7699000357179</v>
      </c>
      <c r="AK19" s="42">
        <f t="shared" si="39"/>
        <v>-6787.3448575013581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 t="s">
        <v>55</v>
      </c>
      <c r="D20" s="1"/>
      <c r="E20" s="1"/>
      <c r="F20" s="1"/>
      <c r="G20" s="1"/>
      <c r="H20" s="1"/>
      <c r="I20" s="2">
        <f t="shared" si="11"/>
        <v>16</v>
      </c>
      <c r="J20" s="11">
        <f t="shared" si="2"/>
        <v>14478.959382875206</v>
      </c>
      <c r="K20" s="11">
        <f t="shared" si="18"/>
        <v>144.78959382875206</v>
      </c>
      <c r="L20" s="24">
        <f t="shared" si="19"/>
        <v>1592.6855321162727</v>
      </c>
      <c r="M20" s="11">
        <f t="shared" si="0"/>
        <v>602229</v>
      </c>
      <c r="N20" s="28">
        <f t="shared" si="12"/>
        <v>0</v>
      </c>
      <c r="O20" s="35">
        <f t="shared" si="24"/>
        <v>0</v>
      </c>
      <c r="P20" s="35">
        <f t="shared" si="4"/>
        <v>6.0222899999999999</v>
      </c>
      <c r="Q20">
        <f t="shared" si="20"/>
        <v>80</v>
      </c>
      <c r="R20" s="45">
        <f>1000*VLOOKUP(Q20, '[1]Mortality (No Interventions) L'!$B$10:$O$129, 4)</f>
        <v>42.280162455239612</v>
      </c>
      <c r="S20" s="46">
        <f>VLOOKUP(I20, '[1]Lapse Rates'!$A$4:$F$24, 3)</f>
        <v>8.9731130000000002E-4</v>
      </c>
      <c r="T20" s="56">
        <f t="shared" si="25"/>
        <v>0.73555057768769327</v>
      </c>
      <c r="U20" s="33">
        <f t="shared" si="26"/>
        <v>3.1099197918681019E-2</v>
      </c>
      <c r="V20" s="39">
        <f t="shared" si="14"/>
        <v>6.6001784508069503E-4</v>
      </c>
      <c r="W20" s="32">
        <f t="shared" si="27"/>
        <v>0.70379136192393155</v>
      </c>
      <c r="X20" s="31"/>
      <c r="Y20" s="5">
        <f t="shared" si="28"/>
        <v>0</v>
      </c>
      <c r="Z20" s="5">
        <f t="shared" si="29"/>
        <v>4.4296988885028181</v>
      </c>
      <c r="AA20" s="5">
        <f t="shared" si="30"/>
        <v>0</v>
      </c>
      <c r="AB20" s="5">
        <f t="shared" si="31"/>
        <v>4.2384356810008734</v>
      </c>
      <c r="AC20" s="32"/>
      <c r="AD20" s="5">
        <f t="shared" si="32"/>
        <v>10190.166543315028</v>
      </c>
      <c r="AE20" s="5">
        <f t="shared" si="33"/>
        <v>-101.90166543315028</v>
      </c>
      <c r="AF20" s="5">
        <f t="shared" si="34"/>
        <v>-1120.9183197646532</v>
      </c>
      <c r="AG20" s="5">
        <f t="shared" si="35"/>
        <v>-18728.83886336935</v>
      </c>
      <c r="AH20" s="5">
        <f>SUM(AD20:AG20)</f>
        <v>-9761.4923052521244</v>
      </c>
      <c r="AI20" s="42">
        <f t="shared" si="37"/>
        <v>0</v>
      </c>
      <c r="AJ20" s="42">
        <f t="shared" si="38"/>
        <v>990.0933379811745</v>
      </c>
      <c r="AK20" s="42">
        <f t="shared" si="39"/>
        <v>-8771.3989672709504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D21" s="1"/>
      <c r="E21" s="1"/>
      <c r="F21" s="1"/>
      <c r="G21" s="4"/>
      <c r="H21" s="4"/>
      <c r="I21" s="2">
        <f t="shared" si="11"/>
        <v>17</v>
      </c>
      <c r="J21" s="11">
        <f t="shared" si="2"/>
        <v>14478.959382875206</v>
      </c>
      <c r="K21" s="11">
        <f t="shared" si="18"/>
        <v>144.78959382875206</v>
      </c>
      <c r="L21" s="24">
        <f t="shared" si="19"/>
        <v>1592.6855321162727</v>
      </c>
      <c r="M21" s="11">
        <f t="shared" si="0"/>
        <v>602229</v>
      </c>
      <c r="N21" s="28">
        <f t="shared" si="12"/>
        <v>0</v>
      </c>
      <c r="O21" s="35">
        <f t="shared" si="24"/>
        <v>0</v>
      </c>
      <c r="P21" s="35">
        <f t="shared" si="4"/>
        <v>6.0222899999999999</v>
      </c>
      <c r="Q21">
        <f t="shared" si="20"/>
        <v>81</v>
      </c>
      <c r="R21" s="45">
        <f>1000*VLOOKUP(Q21, '[1]Mortality (No Interventions) L'!$B$10:$O$129, 4)</f>
        <v>47.778398804336355</v>
      </c>
      <c r="S21" s="46">
        <f>VLOOKUP(I21, '[1]Lapse Rates'!$A$4:$F$24, 3)</f>
        <v>7.4594940000000001E-4</v>
      </c>
      <c r="T21" s="56">
        <f t="shared" si="25"/>
        <v>0.70379136192393155</v>
      </c>
      <c r="U21" s="33">
        <f t="shared" si="26"/>
        <v>3.3626024365048628E-2</v>
      </c>
      <c r="V21" s="39">
        <f t="shared" si="14"/>
        <v>5.2499274415233963E-4</v>
      </c>
      <c r="W21" s="32">
        <f t="shared" si="27"/>
        <v>0.66964034481473056</v>
      </c>
      <c r="X21" s="31"/>
      <c r="Y21" s="5">
        <f t="shared" si="28"/>
        <v>0</v>
      </c>
      <c r="Z21" s="5">
        <f t="shared" si="29"/>
        <v>4.2384356810008734</v>
      </c>
      <c r="AA21" s="5">
        <f t="shared" si="30"/>
        <v>0</v>
      </c>
      <c r="AB21" s="5">
        <f t="shared" si="31"/>
        <v>4.0327683521743038</v>
      </c>
      <c r="AC21" s="32"/>
      <c r="AD21" s="5">
        <f t="shared" si="32"/>
        <v>9695.6953537070312</v>
      </c>
      <c r="AE21" s="5">
        <f t="shared" si="33"/>
        <v>-96.956953537070319</v>
      </c>
      <c r="AF21" s="5">
        <f t="shared" si="34"/>
        <v>-1066.5264889077735</v>
      </c>
      <c r="AG21" s="5">
        <f t="shared" si="35"/>
        <v>-20250.567027338871</v>
      </c>
      <c r="AH21" s="5">
        <f t="shared" si="36"/>
        <v>-11718.355116076684</v>
      </c>
      <c r="AI21" s="42">
        <f t="shared" si="37"/>
        <v>0</v>
      </c>
      <c r="AJ21" s="42">
        <f t="shared" si="38"/>
        <v>942.05202759697954</v>
      </c>
      <c r="AK21" s="42">
        <f t="shared" si="39"/>
        <v>-10776.303088479704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B22" s="2"/>
      <c r="C22" s="8"/>
      <c r="F22" s="2"/>
      <c r="G22" s="8"/>
      <c r="I22" s="2">
        <f t="shared" si="11"/>
        <v>18</v>
      </c>
      <c r="J22" s="11">
        <f t="shared" si="2"/>
        <v>14478.959382875206</v>
      </c>
      <c r="K22" s="11">
        <f t="shared" si="18"/>
        <v>144.78959382875206</v>
      </c>
      <c r="L22" s="24">
        <f t="shared" si="19"/>
        <v>1592.6855321162727</v>
      </c>
      <c r="M22" s="11">
        <f t="shared" si="0"/>
        <v>602229</v>
      </c>
      <c r="N22" s="28">
        <f t="shared" si="12"/>
        <v>0</v>
      </c>
      <c r="O22" s="35">
        <f t="shared" si="24"/>
        <v>0</v>
      </c>
      <c r="P22" s="35">
        <f t="shared" si="4"/>
        <v>6.0222899999999999</v>
      </c>
      <c r="Q22">
        <f t="shared" si="20"/>
        <v>82</v>
      </c>
      <c r="R22" s="45">
        <f>1000*VLOOKUP(Q22, '[1]Mortality (No Interventions) L'!$B$10:$O$129, 4)</f>
        <v>54.014169281365355</v>
      </c>
      <c r="S22" s="46">
        <f>VLOOKUP(I22, '[1]Lapse Rates'!$A$4:$F$24, 3)</f>
        <v>5.9837330000000002E-4</v>
      </c>
      <c r="T22" s="56">
        <f t="shared" si="25"/>
        <v>0.66964034481473056</v>
      </c>
      <c r="U22" s="33">
        <f t="shared" si="26"/>
        <v>3.6170066942454726E-2</v>
      </c>
      <c r="V22" s="39">
        <f t="shared" si="14"/>
        <v>4.0069490293992823E-4</v>
      </c>
      <c r="W22" s="32">
        <f t="shared" si="27"/>
        <v>0.63306958296933591</v>
      </c>
      <c r="X22" s="31"/>
      <c r="Y22" s="5">
        <f t="shared" si="28"/>
        <v>0</v>
      </c>
      <c r="Z22" s="5">
        <f t="shared" si="29"/>
        <v>4.0327683521743038</v>
      </c>
      <c r="AA22" s="5">
        <f t="shared" si="30"/>
        <v>0</v>
      </c>
      <c r="AB22" s="5">
        <f t="shared" si="31"/>
        <v>3.8125286188204019</v>
      </c>
      <c r="AC22" s="32"/>
      <c r="AD22" s="5">
        <f t="shared" si="32"/>
        <v>9166.1887783467591</v>
      </c>
      <c r="AE22" s="5">
        <f t="shared" si="33"/>
        <v>-91.661887783467606</v>
      </c>
      <c r="AF22" s="5">
        <f t="shared" si="34"/>
        <v>-1008.2807656181436</v>
      </c>
      <c r="AG22" s="5">
        <f t="shared" si="35"/>
        <v>-21782.663244687566</v>
      </c>
      <c r="AH22" s="5">
        <f t="shared" si="36"/>
        <v>-13716.417119742418</v>
      </c>
      <c r="AI22" s="42">
        <f t="shared" si="37"/>
        <v>0</v>
      </c>
      <c r="AJ22" s="42">
        <f t="shared" si="38"/>
        <v>890.60670253960711</v>
      </c>
      <c r="AK22" s="42">
        <f t="shared" si="39"/>
        <v>-12825.810417202811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B23" s="2"/>
      <c r="C23" s="8"/>
      <c r="F23" s="2"/>
      <c r="G23" s="8"/>
      <c r="I23" s="2">
        <f t="shared" si="11"/>
        <v>19</v>
      </c>
      <c r="J23" s="11">
        <f t="shared" si="2"/>
        <v>14478.959382875206</v>
      </c>
      <c r="K23" s="11">
        <f t="shared" si="18"/>
        <v>144.78959382875206</v>
      </c>
      <c r="L23" s="24">
        <f t="shared" si="19"/>
        <v>1592.6855321162727</v>
      </c>
      <c r="M23" s="11">
        <f t="shared" si="0"/>
        <v>602229</v>
      </c>
      <c r="N23" s="28">
        <f t="shared" si="12"/>
        <v>0</v>
      </c>
      <c r="O23" s="35">
        <f t="shared" si="24"/>
        <v>0</v>
      </c>
      <c r="P23" s="35">
        <f t="shared" si="4"/>
        <v>6.0222899999999999</v>
      </c>
      <c r="Q23">
        <f t="shared" si="20"/>
        <v>83</v>
      </c>
      <c r="R23" s="45">
        <f>1000*VLOOKUP(Q23, '[1]Mortality (No Interventions) L'!$B$10:$O$129, 4)</f>
        <v>61.078067515100344</v>
      </c>
      <c r="S23" s="46">
        <f>VLOOKUP(I23, '[1]Lapse Rates'!$A$4:$F$24, 3)</f>
        <v>4.66450453E-2</v>
      </c>
      <c r="T23" s="56">
        <f t="shared" si="25"/>
        <v>0.63306958296933591</v>
      </c>
      <c r="U23" s="33">
        <f t="shared" si="26"/>
        <v>3.866666673035752E-2</v>
      </c>
      <c r="V23" s="39">
        <f t="shared" si="14"/>
        <v>2.952955937565678E-2</v>
      </c>
      <c r="W23" s="32">
        <f t="shared" si="27"/>
        <v>0.56487335686332163</v>
      </c>
      <c r="X23" s="31"/>
      <c r="Y23" s="5">
        <f t="shared" si="28"/>
        <v>0</v>
      </c>
      <c r="Z23" s="5">
        <f t="shared" si="29"/>
        <v>3.8125286188204019</v>
      </c>
      <c r="AA23" s="5">
        <f t="shared" si="30"/>
        <v>0</v>
      </c>
      <c r="AB23" s="5">
        <f t="shared" si="31"/>
        <v>3.4018311683044131</v>
      </c>
      <c r="AC23" s="32"/>
      <c r="AD23" s="5">
        <f t="shared" si="32"/>
        <v>8178.7783904924054</v>
      </c>
      <c r="AE23" s="5">
        <f t="shared" si="33"/>
        <v>-81.787783904924055</v>
      </c>
      <c r="AF23" s="5">
        <f t="shared" si="34"/>
        <v>-899.66562295416463</v>
      </c>
      <c r="AG23" s="5">
        <f t="shared" si="35"/>
        <v>-23286.188038356479</v>
      </c>
      <c r="AH23" s="5">
        <f>SUM(AD23:AG23)</f>
        <v>-16088.863054723162</v>
      </c>
      <c r="AI23" s="42">
        <f t="shared" si="37"/>
        <v>0</v>
      </c>
      <c r="AJ23" s="42">
        <f t="shared" si="38"/>
        <v>794.68878756373829</v>
      </c>
      <c r="AK23" s="42">
        <f t="shared" si="39"/>
        <v>-15294.174267159424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48"/>
      <c r="B24" s="82"/>
      <c r="C24" s="8"/>
      <c r="F24" s="2"/>
      <c r="G24" s="8"/>
      <c r="I24" s="2">
        <f t="shared" si="11"/>
        <v>20</v>
      </c>
      <c r="J24" s="11">
        <f t="shared" si="2"/>
        <v>14478.959382875206</v>
      </c>
      <c r="K24" s="11">
        <f t="shared" si="18"/>
        <v>144.78959382875206</v>
      </c>
      <c r="L24" s="24">
        <f t="shared" si="19"/>
        <v>1592.6855321162727</v>
      </c>
      <c r="M24" s="11">
        <f t="shared" si="0"/>
        <v>602229</v>
      </c>
      <c r="N24" s="28">
        <f t="shared" si="12"/>
        <v>0</v>
      </c>
      <c r="O24" s="35">
        <f t="shared" si="24"/>
        <v>0</v>
      </c>
      <c r="P24" s="35">
        <f t="shared" si="4"/>
        <v>6.0222899999999999</v>
      </c>
      <c r="Q24">
        <f t="shared" si="20"/>
        <v>84</v>
      </c>
      <c r="R24" s="45">
        <f>1000*VLOOKUP(Q24, '[1]Mortality (No Interventions) L'!$B$10:$O$129, 4)</f>
        <v>69.107169734932853</v>
      </c>
      <c r="S24" s="46">
        <f>VLOOKUP(I24, '[1]Lapse Rates'!$A$4:$F$24, 3)</f>
        <v>0</v>
      </c>
      <c r="T24" s="56">
        <f t="shared" si="25"/>
        <v>0.56487335686332163</v>
      </c>
      <c r="U24" s="33">
        <f t="shared" si="26"/>
        <v>3.9036798951494867E-2</v>
      </c>
      <c r="V24" s="39">
        <f t="shared" si="14"/>
        <v>0</v>
      </c>
      <c r="W24" s="32">
        <f t="shared" si="27"/>
        <v>0.52583655791182671</v>
      </c>
      <c r="X24" s="31"/>
      <c r="Y24" s="5">
        <f t="shared" si="28"/>
        <v>0</v>
      </c>
      <c r="Z24" s="5">
        <f t="shared" si="29"/>
        <v>3.4018311683044131</v>
      </c>
      <c r="AA24" s="5">
        <f t="shared" si="30"/>
        <v>0</v>
      </c>
      <c r="AB24" s="5">
        <f t="shared" si="31"/>
        <v>3.1667402443468147</v>
      </c>
      <c r="AC24" s="32"/>
      <c r="AD24" s="5">
        <f t="shared" si="32"/>
        <v>7613.566164036245</v>
      </c>
      <c r="AE24" s="5">
        <f t="shared" si="33"/>
        <v>-76.135661640362443</v>
      </c>
      <c r="AF24" s="5">
        <f t="shared" si="34"/>
        <v>-837.49227804398697</v>
      </c>
      <c r="AG24" s="5">
        <f t="shared" si="35"/>
        <v>-23509.092395759802</v>
      </c>
      <c r="AH24" s="5">
        <f t="shared" si="36"/>
        <v>-16809.154171407907</v>
      </c>
      <c r="AI24" s="42">
        <f t="shared" si="37"/>
        <v>0</v>
      </c>
      <c r="AJ24" s="42">
        <f t="shared" si="38"/>
        <v>739.75565192264685</v>
      </c>
      <c r="AK24" s="42">
        <f t="shared" si="39"/>
        <v>-16069.398519485259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48"/>
      <c r="B25" s="41"/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251088.46855178481</v>
      </c>
      <c r="AE27" s="21">
        <f t="shared" ref="AE27:AJ27" si="40">SUM(AE4:AE24)</f>
        <v>-8014.4707168219165</v>
      </c>
      <c r="AF27" s="21">
        <f t="shared" si="40"/>
        <v>-26478.810913992689</v>
      </c>
      <c r="AG27" s="21">
        <f t="shared" si="40"/>
        <v>-249012.15001429801</v>
      </c>
      <c r="AH27" s="21">
        <f>SUM(AH4:AH24)</f>
        <v>-32416.963093327762</v>
      </c>
      <c r="AI27" s="21">
        <f t="shared" si="40"/>
        <v>0</v>
      </c>
      <c r="AJ27" s="21">
        <f t="shared" si="40"/>
        <v>23003.262172846535</v>
      </c>
      <c r="AK27" s="21">
        <f>SUM(AK4:AK24)</f>
        <v>-9413.7009204812421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124530.23799662244</v>
      </c>
      <c r="AE29" s="21">
        <f t="shared" ref="AE29:AK29" si="41">AE4+NPV($D$6,AE5:AE24)</f>
        <v>-6761.682070644204</v>
      </c>
      <c r="AF29" s="21">
        <f t="shared" si="41"/>
        <v>-12698.135806037862</v>
      </c>
      <c r="AG29" s="21">
        <f t="shared" si="41"/>
        <v>-81305.651438882676</v>
      </c>
      <c r="AH29" s="21">
        <f>AH4+NPV($D$6,AH5:AH24)</f>
        <v>23764.768681057725</v>
      </c>
      <c r="AI29" s="21">
        <f t="shared" si="41"/>
        <v>0</v>
      </c>
      <c r="AJ29" s="21">
        <f t="shared" si="41"/>
        <v>10705.447540753248</v>
      </c>
      <c r="AK29" s="21">
        <f t="shared" si="41"/>
        <v>34470.216221810973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185864.0997818833</v>
      </c>
      <c r="AE31" s="21">
        <f t="shared" ref="AE31:AJ31" si="42">AE4+NPV($D$7,AE5:AE24)</f>
        <v>-7367.2601170335347</v>
      </c>
      <c r="AF31" s="21">
        <f t="shared" si="42"/>
        <v>-19359.494316320495</v>
      </c>
      <c r="AG31" s="21">
        <f t="shared" si="42"/>
        <v>-157216.41450529752</v>
      </c>
      <c r="AH31" s="21">
        <f t="shared" si="42"/>
        <v>1920.9308432317803</v>
      </c>
      <c r="AI31" s="21">
        <f t="shared" si="42"/>
        <v>0</v>
      </c>
      <c r="AJ31" s="21">
        <f t="shared" si="42"/>
        <v>16665.479171542127</v>
      </c>
      <c r="AK31" s="21">
        <f>AK4+NPV($D$7,AK5:AK24)</f>
        <v>18586.410014773901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14980.832317567805</v>
      </c>
    </row>
    <row r="37" spans="1:39" x14ac:dyDescent="0.15">
      <c r="G37" s="49" t="s">
        <v>57</v>
      </c>
      <c r="I37" s="1">
        <v>0</v>
      </c>
      <c r="J37" s="11">
        <f>H$36</f>
        <v>14980.832317567805</v>
      </c>
      <c r="K37" s="11">
        <f>J37*$C$10</f>
        <v>5992.3329270271224</v>
      </c>
      <c r="L37" s="24">
        <f>$C$46</f>
        <v>2097.3165244594929</v>
      </c>
      <c r="M37" s="11">
        <f t="shared" ref="M37:M57" si="43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44">O37*W37</f>
        <v>0</v>
      </c>
      <c r="AB37" s="5">
        <f>P37*W37</f>
        <v>6.0222899999999999</v>
      </c>
      <c r="AC37" s="32"/>
      <c r="AD37" s="5">
        <f>$W37*J37</f>
        <v>14980.832317567805</v>
      </c>
      <c r="AE37" s="5">
        <f>-$W37*K37</f>
        <v>-5992.3329270271224</v>
      </c>
      <c r="AF37" s="5">
        <f>-$W37*L37</f>
        <v>-2097.3165244594929</v>
      </c>
      <c r="AG37" s="5"/>
      <c r="AH37" s="5">
        <f>SUM(AD37:AG37)</f>
        <v>6891.1828660811898</v>
      </c>
      <c r="AI37" s="42">
        <f>Y37-AA37</f>
        <v>0</v>
      </c>
      <c r="AJ37" s="42"/>
      <c r="AK37" s="42">
        <f>SUM(AH37:AJ37)</f>
        <v>6891.1828660811898</v>
      </c>
      <c r="AL37" s="6" t="s">
        <v>39</v>
      </c>
      <c r="AM37" s="36">
        <f>AK64</f>
        <v>19228.503541289298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45">H$36</f>
        <v>14980.832317567805</v>
      </c>
      <c r="K38" s="11"/>
      <c r="L38" s="24"/>
      <c r="M38" s="11">
        <f t="shared" si="43"/>
        <v>602229</v>
      </c>
      <c r="N38" s="28">
        <f>$N$37</f>
        <v>0</v>
      </c>
      <c r="O38" s="35">
        <f t="shared" ref="O38:O57" si="46">M38*N38/1000</f>
        <v>0</v>
      </c>
      <c r="P38" s="35">
        <f t="shared" ref="P38:P39" si="47">$H$14*M38/1000</f>
        <v>6.0222899999999999</v>
      </c>
      <c r="Q38">
        <f>Q5</f>
        <v>65</v>
      </c>
      <c r="R38" s="84">
        <f>1000*VLOOKUP(Q38, '[1]Mortality (No Interventions) L'!$B$10:$O$129,7)</f>
        <v>7.833776449573171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7.833776449573171E-3</v>
      </c>
      <c r="V38" s="39">
        <f>MIN(S38*T38,T38-U38)</f>
        <v>2.6703721500000001E-3</v>
      </c>
      <c r="W38" s="32">
        <f>T38-SUM(U38:V38)</f>
        <v>0.98949585140042684</v>
      </c>
      <c r="X38" s="32"/>
      <c r="Y38" s="5">
        <f>AA37</f>
        <v>0</v>
      </c>
      <c r="Z38" s="5">
        <f>AB37</f>
        <v>6.0222899999999999</v>
      </c>
      <c r="AA38" s="5">
        <f t="shared" si="44"/>
        <v>0</v>
      </c>
      <c r="AB38" s="5">
        <f t="shared" ref="AB38:AB57" si="48">P38*W38</f>
        <v>5.9590309709302769</v>
      </c>
      <c r="AC38" s="32"/>
      <c r="AD38" s="5">
        <f t="shared" ref="AD38:AD40" si="49">$W38*J38</f>
        <v>14823.471428758785</v>
      </c>
      <c r="AE38" s="5">
        <f t="shared" ref="AE38:AE57" si="50">-$W38*K38</f>
        <v>0</v>
      </c>
      <c r="AF38" s="5">
        <f t="shared" ref="AF38:AF39" si="51">-$W38*L38</f>
        <v>0</v>
      </c>
      <c r="AG38" s="5">
        <f>-U38*M38</f>
        <v>-4717.7273574500014</v>
      </c>
      <c r="AH38" s="5">
        <f t="shared" ref="AH38:AH46" si="52">SUM(AD38:AG38)</f>
        <v>10105.744071308784</v>
      </c>
      <c r="AI38" s="42">
        <f>-M38*$W37*(N38-N37)/1000</f>
        <v>0</v>
      </c>
      <c r="AJ38" s="42">
        <f>$D$6*SUM(Y38:Z38,AD38:AE38)</f>
        <v>1454.7733338102369</v>
      </c>
      <c r="AK38" s="42">
        <f t="shared" ref="AK38" si="53">SUM(AH38:AJ38)</f>
        <v>11560.517405119021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54">I38+1</f>
        <v>2</v>
      </c>
      <c r="J39" s="11">
        <f t="shared" si="45"/>
        <v>14980.832317567805</v>
      </c>
      <c r="K39" s="11">
        <f t="shared" ref="K39:K57" si="55">J39*$C$11</f>
        <v>149.80832317567805</v>
      </c>
      <c r="L39" s="24">
        <f>$C$47</f>
        <v>1647.8915549324586</v>
      </c>
      <c r="M39" s="11">
        <f t="shared" si="43"/>
        <v>602229</v>
      </c>
      <c r="N39" s="28">
        <f t="shared" ref="N39:N57" si="56">$N$37</f>
        <v>0</v>
      </c>
      <c r="O39" s="35">
        <f t="shared" si="46"/>
        <v>0</v>
      </c>
      <c r="P39" s="35">
        <f t="shared" si="47"/>
        <v>6.0222899999999999</v>
      </c>
      <c r="Q39">
        <f t="shared" ref="Q39:Q57" si="57">Q6</f>
        <v>66</v>
      </c>
      <c r="R39" s="45">
        <f>1000*VLOOKUP(Q39, '[1]Mortality (No Interventions) L'!$B$10:$O$129,7)</f>
        <v>8.6817440323278809</v>
      </c>
      <c r="S39" s="46">
        <f>VLOOKUP(I39, '[1]Lapse Rates'!$A$4:$F$24, 4)</f>
        <v>2.4152155999999998E-3</v>
      </c>
      <c r="T39" s="33">
        <f t="shared" ref="T39:T41" si="58">W38</f>
        <v>0.98949585140042684</v>
      </c>
      <c r="U39" s="33">
        <f>T39*R39/1000</f>
        <v>8.5905497029088521E-3</v>
      </c>
      <c r="V39" s="39">
        <f t="shared" ref="V39:V57" si="59">MIN(S39*T39,T39-U39)</f>
        <v>2.3898458164375927E-3</v>
      </c>
      <c r="W39" s="32">
        <f>T39-SUM(U39:V39)</f>
        <v>0.97851545588108035</v>
      </c>
      <c r="X39" s="32"/>
      <c r="Y39" s="5">
        <f t="shared" ref="Y39:Y40" si="60">AA38</f>
        <v>0</v>
      </c>
      <c r="Z39" s="5">
        <f t="shared" ref="Z39:Z57" si="61">AB38</f>
        <v>5.9590309709302769</v>
      </c>
      <c r="AA39" s="5">
        <f>O39*W39</f>
        <v>0</v>
      </c>
      <c r="AB39" s="5">
        <f t="shared" si="48"/>
        <v>5.8929038447980711</v>
      </c>
      <c r="AC39" s="32"/>
      <c r="AD39" s="5">
        <f t="shared" si="49"/>
        <v>14658.975964702882</v>
      </c>
      <c r="AE39" s="5">
        <f t="shared" si="50"/>
        <v>-146.58975964702881</v>
      </c>
      <c r="AF39" s="5">
        <f t="shared" si="51"/>
        <v>-1612.4873561173172</v>
      </c>
      <c r="AG39" s="5">
        <f t="shared" ref="AG39:AG42" si="62">-U39*M39</f>
        <v>-5173.4781570330952</v>
      </c>
      <c r="AH39" s="5">
        <f t="shared" si="52"/>
        <v>7726.4206919054404</v>
      </c>
      <c r="AI39" s="42">
        <f>-M39*($W38*N39-$W37*N38)/1000</f>
        <v>0</v>
      </c>
      <c r="AJ39" s="42">
        <f t="shared" ref="AJ39:AJ40" si="63">$D$6*SUM(Y39:Z39,AD39:AE39)</f>
        <v>1424.2496676542276</v>
      </c>
      <c r="AK39" s="42">
        <f>SUM(AH39:AJ39)</f>
        <v>9150.6703595596682</v>
      </c>
      <c r="AL39" s="48" t="s">
        <v>43</v>
      </c>
      <c r="AM39" s="54">
        <f>AK64/AD64</f>
        <v>0.10000000099320368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54"/>
        <v>3</v>
      </c>
      <c r="J40" s="11">
        <f t="shared" si="45"/>
        <v>14980.832317567805</v>
      </c>
      <c r="K40" s="11">
        <f t="shared" si="55"/>
        <v>149.80832317567805</v>
      </c>
      <c r="L40" s="24">
        <f t="shared" ref="L40:L57" si="64">$C$47</f>
        <v>1647.8915549324586</v>
      </c>
      <c r="M40" s="11">
        <f t="shared" si="43"/>
        <v>602229</v>
      </c>
      <c r="N40" s="28">
        <f t="shared" si="56"/>
        <v>0</v>
      </c>
      <c r="O40" s="35">
        <f t="shared" si="46"/>
        <v>0</v>
      </c>
      <c r="P40" s="35">
        <f>$H$14*M40/1000</f>
        <v>6.0222899999999999</v>
      </c>
      <c r="Q40">
        <f t="shared" si="57"/>
        <v>67</v>
      </c>
      <c r="R40" s="45">
        <f>1000*VLOOKUP(Q40, '[1]Mortality (No Interventions) L'!$B$10:$O$129,7)</f>
        <v>9.5969505753154607</v>
      </c>
      <c r="S40" s="46">
        <f>VLOOKUP(I40, '[1]Lapse Rates'!$A$4:$F$24, 4)</f>
        <v>2.3963082999999999E-3</v>
      </c>
      <c r="T40" s="33">
        <f t="shared" si="58"/>
        <v>0.97851545588108035</v>
      </c>
      <c r="U40" s="33">
        <f t="shared" ref="U40:U57" si="65">T40*R40/1000</f>
        <v>9.3907644672730044E-3</v>
      </c>
      <c r="V40" s="39">
        <f t="shared" si="59"/>
        <v>2.3448247086061166E-3</v>
      </c>
      <c r="W40" s="32">
        <f t="shared" ref="W40:W57" si="66">T40-SUM(U40:V40)</f>
        <v>0.96677986670520122</v>
      </c>
      <c r="X40" s="32"/>
      <c r="Y40" s="5">
        <f t="shared" si="60"/>
        <v>0</v>
      </c>
      <c r="Z40" s="5">
        <f t="shared" si="61"/>
        <v>5.8929038447980711</v>
      </c>
      <c r="AA40" s="5">
        <f t="shared" ref="AA40:AA57" si="67">O40*W40</f>
        <v>0</v>
      </c>
      <c r="AB40" s="5">
        <f t="shared" si="48"/>
        <v>5.822228723460066</v>
      </c>
      <c r="AC40" s="32"/>
      <c r="AD40" s="5">
        <f t="shared" si="49"/>
        <v>14483.167071111173</v>
      </c>
      <c r="AE40" s="5">
        <f t="shared" si="50"/>
        <v>-144.83167071111174</v>
      </c>
      <c r="AF40" s="5">
        <f>-$W40*L40</f>
        <v>-1593.1483778222291</v>
      </c>
      <c r="AG40" s="5">
        <f t="shared" si="62"/>
        <v>-5655.3906943613538</v>
      </c>
      <c r="AH40" s="5">
        <f t="shared" si="52"/>
        <v>7089.7963282164792</v>
      </c>
      <c r="AI40" s="42">
        <f>-M40*($W39*N40-$W38*N39)/1000</f>
        <v>0</v>
      </c>
      <c r="AJ40" s="42">
        <f t="shared" si="63"/>
        <v>1407.1687966464208</v>
      </c>
      <c r="AK40" s="42">
        <f t="shared" ref="AK40:AK47" si="68">SUM(AH40:AJ40)</f>
        <v>8496.9651248628998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54"/>
        <v>4</v>
      </c>
      <c r="J41" s="11">
        <f t="shared" si="45"/>
        <v>14980.832317567805</v>
      </c>
      <c r="K41" s="11">
        <f t="shared" si="55"/>
        <v>149.80832317567805</v>
      </c>
      <c r="L41" s="24">
        <f t="shared" si="64"/>
        <v>1647.8915549324586</v>
      </c>
      <c r="M41" s="11">
        <f t="shared" si="43"/>
        <v>602229</v>
      </c>
      <c r="N41" s="28">
        <f t="shared" si="56"/>
        <v>0</v>
      </c>
      <c r="O41" s="35">
        <f t="shared" si="46"/>
        <v>0</v>
      </c>
      <c r="P41" s="35">
        <f t="shared" ref="P41:P57" si="69">$H$14*M41/1000</f>
        <v>6.0222899999999999</v>
      </c>
      <c r="Q41">
        <f t="shared" si="57"/>
        <v>68</v>
      </c>
      <c r="R41" s="45">
        <f>1000*VLOOKUP(Q41, '[1]Mortality (No Interventions) L'!$B$10:$O$129,7)</f>
        <v>10.580973505015322</v>
      </c>
      <c r="S41" s="46">
        <f>VLOOKUP(I41, '[1]Lapse Rates'!$A$4:$F$24, 4)</f>
        <v>2.1941491999999999E-3</v>
      </c>
      <c r="T41" s="33">
        <f t="shared" si="58"/>
        <v>0.96677986670520122</v>
      </c>
      <c r="U41" s="33">
        <f t="shared" si="65"/>
        <v>1.0229472154789979E-2</v>
      </c>
      <c r="V41" s="39">
        <f t="shared" si="59"/>
        <v>2.121259271107324E-3</v>
      </c>
      <c r="W41" s="32">
        <f t="shared" si="66"/>
        <v>0.95442913527930395</v>
      </c>
      <c r="X41" s="32"/>
      <c r="Y41" s="5">
        <f>AA40</f>
        <v>0</v>
      </c>
      <c r="Z41" s="5">
        <f t="shared" si="61"/>
        <v>5.822228723460066</v>
      </c>
      <c r="AA41" s="5">
        <f t="shared" si="67"/>
        <v>0</v>
      </c>
      <c r="AB41" s="5">
        <f t="shared" si="48"/>
        <v>5.747849037101199</v>
      </c>
      <c r="AC41" s="32"/>
      <c r="AD41" s="5">
        <f>$W41*J41</f>
        <v>14298.142834620492</v>
      </c>
      <c r="AE41" s="5">
        <f t="shared" si="50"/>
        <v>-142.98142834620492</v>
      </c>
      <c r="AF41" s="5">
        <f t="shared" ref="AF41:AF57" si="70">-$W41*L41</f>
        <v>-1572.7957118082541</v>
      </c>
      <c r="AG41" s="5">
        <f t="shared" si="62"/>
        <v>-6160.4847863070145</v>
      </c>
      <c r="AH41" s="5">
        <f t="shared" si="52"/>
        <v>6421.880908159018</v>
      </c>
      <c r="AI41" s="42">
        <f t="shared" ref="AI41:AI57" si="71">-M41*($W40*N41-$W39*N40)/1000</f>
        <v>0</v>
      </c>
      <c r="AJ41" s="42">
        <f>$D$6*SUM(Y41:Z41,AD41:AE41)</f>
        <v>1389.192494593279</v>
      </c>
      <c r="AK41" s="42">
        <f t="shared" si="68"/>
        <v>7811.0734027522967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54"/>
        <v>5</v>
      </c>
      <c r="J42" s="11">
        <f t="shared" si="45"/>
        <v>14980.832317567805</v>
      </c>
      <c r="K42" s="11">
        <f t="shared" si="55"/>
        <v>149.80832317567805</v>
      </c>
      <c r="L42" s="24">
        <f t="shared" si="64"/>
        <v>1647.8915549324586</v>
      </c>
      <c r="M42" s="11">
        <f t="shared" si="43"/>
        <v>602229</v>
      </c>
      <c r="N42" s="28">
        <f t="shared" si="56"/>
        <v>0</v>
      </c>
      <c r="O42" s="35">
        <f t="shared" si="46"/>
        <v>0</v>
      </c>
      <c r="P42" s="35">
        <f t="shared" si="69"/>
        <v>6.0222899999999999</v>
      </c>
      <c r="Q42">
        <f t="shared" si="57"/>
        <v>69</v>
      </c>
      <c r="R42" s="45">
        <f>1000*VLOOKUP(Q42, '[1]Mortality (No Interventions) L'!$B$10:$O$129,7)</f>
        <v>11.694707403102582</v>
      </c>
      <c r="S42" s="46">
        <f>VLOOKUP(I42, '[1]Lapse Rates'!$A$4:$F$24, 4)</f>
        <v>1.9313649E-3</v>
      </c>
      <c r="T42" s="33">
        <f>W41</f>
        <v>0.95442913527930395</v>
      </c>
      <c r="U42" s="33">
        <f t="shared" si="65"/>
        <v>1.1161769474087672E-2</v>
      </c>
      <c r="V42" s="39">
        <f t="shared" si="59"/>
        <v>1.8433509314157994E-3</v>
      </c>
      <c r="W42" s="32">
        <f t="shared" si="66"/>
        <v>0.94142401487380045</v>
      </c>
      <c r="X42" s="32"/>
      <c r="Y42" s="5">
        <f t="shared" ref="Y42:Y57" si="72">AA41</f>
        <v>0</v>
      </c>
      <c r="Z42" s="5">
        <f t="shared" si="61"/>
        <v>5.747849037101199</v>
      </c>
      <c r="AA42" s="5">
        <f t="shared" si="67"/>
        <v>0</v>
      </c>
      <c r="AB42" s="5">
        <f t="shared" si="48"/>
        <v>5.6695284305343394</v>
      </c>
      <c r="AC42" s="32"/>
      <c r="AD42" s="5">
        <f t="shared" ref="AD42:AD57" si="73">$W42*J42</f>
        <v>14103.315306555864</v>
      </c>
      <c r="AE42" s="5">
        <f t="shared" si="50"/>
        <v>-141.03315306555865</v>
      </c>
      <c r="AF42" s="5">
        <f t="shared" si="70"/>
        <v>-1551.364683721145</v>
      </c>
      <c r="AG42" s="5">
        <f t="shared" si="62"/>
        <v>-6721.9412686103451</v>
      </c>
      <c r="AH42" s="5">
        <f t="shared" si="52"/>
        <v>5688.9762011588145</v>
      </c>
      <c r="AI42" s="42">
        <f t="shared" si="71"/>
        <v>0</v>
      </c>
      <c r="AJ42" s="42">
        <f t="shared" ref="AJ42:AJ57" si="74">$D$6*SUM(Y42:Z42,AD42:AE42)</f>
        <v>1370.2637432479387</v>
      </c>
      <c r="AK42" s="42">
        <f t="shared" si="68"/>
        <v>7059.2399444067532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54"/>
        <v>6</v>
      </c>
      <c r="J43" s="11">
        <f t="shared" si="45"/>
        <v>14980.832317567805</v>
      </c>
      <c r="K43" s="11">
        <f t="shared" si="55"/>
        <v>149.80832317567805</v>
      </c>
      <c r="L43" s="24">
        <f t="shared" si="64"/>
        <v>1647.8915549324586</v>
      </c>
      <c r="M43" s="11">
        <f t="shared" si="43"/>
        <v>602229</v>
      </c>
      <c r="N43" s="28">
        <f t="shared" si="56"/>
        <v>0</v>
      </c>
      <c r="O43" s="35">
        <f t="shared" si="46"/>
        <v>0</v>
      </c>
      <c r="P43" s="35">
        <f t="shared" si="69"/>
        <v>6.0222899999999999</v>
      </c>
      <c r="Q43">
        <f t="shared" si="57"/>
        <v>70</v>
      </c>
      <c r="R43" s="45">
        <f>1000*VLOOKUP(Q43, '[1]Mortality (No Interventions) L'!$B$10:$O$129,7)</f>
        <v>12.957408361670117</v>
      </c>
      <c r="S43" s="46">
        <f>VLOOKUP(I43, '[1]Lapse Rates'!$A$4:$F$24, 4)</f>
        <v>1.9726812000000001E-3</v>
      </c>
      <c r="T43" s="33">
        <f t="shared" ref="T43:T57" si="75">W42</f>
        <v>0.94142401487380045</v>
      </c>
      <c r="U43" s="33">
        <f t="shared" si="65"/>
        <v>1.2198415402202836E-2</v>
      </c>
      <c r="V43" s="39">
        <f t="shared" si="59"/>
        <v>1.8571294553700666E-3</v>
      </c>
      <c r="W43" s="32">
        <f t="shared" si="66"/>
        <v>0.92736847001622758</v>
      </c>
      <c r="X43" s="32"/>
      <c r="Y43" s="5">
        <f t="shared" si="72"/>
        <v>0</v>
      </c>
      <c r="Z43" s="5">
        <f t="shared" si="61"/>
        <v>5.6695284305343394</v>
      </c>
      <c r="AA43" s="5">
        <f t="shared" si="67"/>
        <v>0</v>
      </c>
      <c r="AB43" s="5">
        <f t="shared" si="48"/>
        <v>5.5848818632940267</v>
      </c>
      <c r="AC43" s="32"/>
      <c r="AD43" s="5">
        <f t="shared" si="73"/>
        <v>13892.751545912512</v>
      </c>
      <c r="AE43" s="5">
        <f t="shared" si="50"/>
        <v>-138.92751545912512</v>
      </c>
      <c r="AF43" s="5">
        <f t="shared" si="70"/>
        <v>-1528.2026700503764</v>
      </c>
      <c r="AG43" s="5">
        <f>-U43*M43</f>
        <v>-7346.2395092532115</v>
      </c>
      <c r="AH43" s="5">
        <f t="shared" si="52"/>
        <v>4879.3818511497993</v>
      </c>
      <c r="AI43" s="42">
        <f t="shared" si="71"/>
        <v>0</v>
      </c>
      <c r="AJ43" s="42">
        <f t="shared" si="74"/>
        <v>1349.8063181265129</v>
      </c>
      <c r="AK43" s="42">
        <f t="shared" si="68"/>
        <v>6229.1881692763127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54"/>
        <v>7</v>
      </c>
      <c r="J44" s="11">
        <f t="shared" si="45"/>
        <v>14980.832317567805</v>
      </c>
      <c r="K44" s="11">
        <f t="shared" si="55"/>
        <v>149.80832317567805</v>
      </c>
      <c r="L44" s="24">
        <f t="shared" si="64"/>
        <v>1647.8915549324586</v>
      </c>
      <c r="M44" s="11">
        <f t="shared" si="43"/>
        <v>602229</v>
      </c>
      <c r="N44" s="28">
        <f t="shared" si="56"/>
        <v>0</v>
      </c>
      <c r="O44" s="35">
        <f t="shared" si="46"/>
        <v>0</v>
      </c>
      <c r="P44" s="35">
        <f t="shared" si="69"/>
        <v>6.0222899999999999</v>
      </c>
      <c r="Q44">
        <f t="shared" si="57"/>
        <v>71</v>
      </c>
      <c r="R44" s="45">
        <f>1000*VLOOKUP(Q44, '[1]Mortality (No Interventions) L'!$B$10:$O$129,7)</f>
        <v>14.410343617977485</v>
      </c>
      <c r="S44" s="46">
        <f>VLOOKUP(I44, '[1]Lapse Rates'!$A$4:$F$24, 4)</f>
        <v>1.7228968999999999E-3</v>
      </c>
      <c r="T44" s="33">
        <f t="shared" si="75"/>
        <v>0.92736847001622758</v>
      </c>
      <c r="U44" s="33">
        <f t="shared" si="65"/>
        <v>1.336369831341189E-2</v>
      </c>
      <c r="V44" s="39">
        <f t="shared" si="59"/>
        <v>1.5977602621487013E-3</v>
      </c>
      <c r="W44" s="32">
        <f t="shared" si="66"/>
        <v>0.91240701144066694</v>
      </c>
      <c r="X44" s="32"/>
      <c r="Y44" s="5">
        <f t="shared" si="72"/>
        <v>0</v>
      </c>
      <c r="Z44" s="5">
        <f t="shared" si="61"/>
        <v>5.5848818632940267</v>
      </c>
      <c r="AA44" s="5">
        <f t="shared" si="67"/>
        <v>0</v>
      </c>
      <c r="AB44" s="5">
        <f t="shared" si="48"/>
        <v>5.4947796209290143</v>
      </c>
      <c r="AC44" s="32"/>
      <c r="AD44" s="5">
        <f t="shared" si="73"/>
        <v>13668.616443765801</v>
      </c>
      <c r="AE44" s="5">
        <f t="shared" si="50"/>
        <v>-136.68616443765802</v>
      </c>
      <c r="AF44" s="5">
        <f t="shared" si="70"/>
        <v>-1503.5478088142381</v>
      </c>
      <c r="AG44" s="5">
        <f t="shared" ref="AG44:AG57" si="76">-U44*M44</f>
        <v>-8048.0066715877292</v>
      </c>
      <c r="AH44" s="5">
        <f t="shared" si="52"/>
        <v>3980.3757989261758</v>
      </c>
      <c r="AI44" s="42">
        <f t="shared" si="71"/>
        <v>0</v>
      </c>
      <c r="AJ44" s="42">
        <f t="shared" si="74"/>
        <v>1328.03023731288</v>
      </c>
      <c r="AK44" s="42">
        <f t="shared" si="68"/>
        <v>5308.4060362390555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54"/>
        <v>8</v>
      </c>
      <c r="J45" s="11">
        <f t="shared" si="45"/>
        <v>14980.832317567805</v>
      </c>
      <c r="K45" s="11">
        <f t="shared" si="55"/>
        <v>149.80832317567805</v>
      </c>
      <c r="L45" s="24">
        <f t="shared" si="64"/>
        <v>1647.8915549324586</v>
      </c>
      <c r="M45" s="11">
        <f t="shared" si="43"/>
        <v>602229</v>
      </c>
      <c r="N45" s="28">
        <f t="shared" si="56"/>
        <v>0</v>
      </c>
      <c r="O45" s="35">
        <f t="shared" si="46"/>
        <v>0</v>
      </c>
      <c r="P45" s="35">
        <f t="shared" si="69"/>
        <v>6.0222899999999999</v>
      </c>
      <c r="Q45">
        <f t="shared" si="57"/>
        <v>72</v>
      </c>
      <c r="R45" s="45">
        <f>1000*VLOOKUP(Q45, '[1]Mortality (No Interventions) L'!$B$10:$O$129,7)</f>
        <v>16.093419933926008</v>
      </c>
      <c r="S45" s="46">
        <f>VLOOKUP(I45, '[1]Lapse Rates'!$A$4:$F$24, 4)</f>
        <v>1.5750323E-3</v>
      </c>
      <c r="T45" s="33">
        <f t="shared" si="75"/>
        <v>0.91240701144066694</v>
      </c>
      <c r="U45" s="33">
        <f t="shared" si="65"/>
        <v>1.4683749185773084E-2</v>
      </c>
      <c r="V45" s="39">
        <f t="shared" si="59"/>
        <v>1.4370705137655199E-3</v>
      </c>
      <c r="W45" s="32">
        <f t="shared" si="66"/>
        <v>0.89628619174112834</v>
      </c>
      <c r="X45" s="32"/>
      <c r="Y45" s="5">
        <f t="shared" si="72"/>
        <v>0</v>
      </c>
      <c r="Z45" s="5">
        <f t="shared" si="61"/>
        <v>5.4947796209290143</v>
      </c>
      <c r="AA45" s="5">
        <f t="shared" si="67"/>
        <v>0</v>
      </c>
      <c r="AB45" s="5">
        <f t="shared" si="48"/>
        <v>5.3976953696606795</v>
      </c>
      <c r="AC45" s="32"/>
      <c r="AD45" s="5">
        <f t="shared" si="73"/>
        <v>13427.113147025269</v>
      </c>
      <c r="AE45" s="5">
        <f t="shared" si="50"/>
        <v>-134.2711314702527</v>
      </c>
      <c r="AF45" s="5">
        <f t="shared" si="70"/>
        <v>-1476.9824461727796</v>
      </c>
      <c r="AG45" s="5">
        <f t="shared" si="76"/>
        <v>-8842.9795883989391</v>
      </c>
      <c r="AH45" s="5">
        <f t="shared" si="52"/>
        <v>2972.8799809832981</v>
      </c>
      <c r="AI45" s="42">
        <f t="shared" si="71"/>
        <v>0</v>
      </c>
      <c r="AJ45" s="42">
        <f t="shared" si="74"/>
        <v>1304.5668396067604</v>
      </c>
      <c r="AK45" s="42">
        <f t="shared" si="68"/>
        <v>4277.4468205900585</v>
      </c>
    </row>
    <row r="46" spans="1:39" ht="15" x14ac:dyDescent="0.2">
      <c r="A46" s="12"/>
      <c r="B46" s="13">
        <v>1</v>
      </c>
      <c r="C46" s="10">
        <f>$H$36*0.14</f>
        <v>2097.3165244594929</v>
      </c>
      <c r="D46" s="1"/>
      <c r="E46" s="81" t="s">
        <v>51</v>
      </c>
      <c r="F46" s="13"/>
      <c r="G46" s="8"/>
      <c r="I46" s="2">
        <f t="shared" si="54"/>
        <v>9</v>
      </c>
      <c r="J46" s="11">
        <f t="shared" si="45"/>
        <v>14980.832317567805</v>
      </c>
      <c r="K46" s="11">
        <f t="shared" si="55"/>
        <v>149.80832317567805</v>
      </c>
      <c r="L46" s="24">
        <f t="shared" si="64"/>
        <v>1647.8915549324586</v>
      </c>
      <c r="M46" s="11">
        <f t="shared" si="43"/>
        <v>602229</v>
      </c>
      <c r="N46" s="28">
        <f t="shared" si="56"/>
        <v>0</v>
      </c>
      <c r="O46" s="35">
        <f t="shared" si="46"/>
        <v>0</v>
      </c>
      <c r="P46" s="35">
        <f t="shared" si="69"/>
        <v>6.0222899999999999</v>
      </c>
      <c r="Q46">
        <f t="shared" si="57"/>
        <v>73</v>
      </c>
      <c r="R46" s="45">
        <f>1000*VLOOKUP(Q46, '[1]Mortality (No Interventions) L'!$B$10:$O$129,7)</f>
        <v>18.044623746045879</v>
      </c>
      <c r="S46" s="46">
        <f>VLOOKUP(I46, '[1]Lapse Rates'!$A$4:$F$24, 4)</f>
        <v>1.4424080000000001E-3</v>
      </c>
      <c r="T46" s="33">
        <f t="shared" si="75"/>
        <v>0.89628619174112834</v>
      </c>
      <c r="U46" s="33">
        <f t="shared" si="65"/>
        <v>1.6173147098744994E-2</v>
      </c>
      <c r="V46" s="39">
        <f t="shared" si="59"/>
        <v>1.2928103732569374E-3</v>
      </c>
      <c r="W46" s="32">
        <f t="shared" si="66"/>
        <v>0.87882023426912637</v>
      </c>
      <c r="X46" s="32"/>
      <c r="Y46" s="5">
        <f t="shared" si="72"/>
        <v>0</v>
      </c>
      <c r="Z46" s="5">
        <f t="shared" si="61"/>
        <v>5.3976953696606795</v>
      </c>
      <c r="AA46" s="5">
        <f t="shared" si="67"/>
        <v>0</v>
      </c>
      <c r="AB46" s="5">
        <f t="shared" si="48"/>
        <v>5.2925103086366168</v>
      </c>
      <c r="AC46" s="32"/>
      <c r="AD46" s="5">
        <f t="shared" si="73"/>
        <v>13165.458566871437</v>
      </c>
      <c r="AE46" s="5">
        <f t="shared" si="50"/>
        <v>-131.65458566871439</v>
      </c>
      <c r="AF46" s="5">
        <f t="shared" si="70"/>
        <v>-1448.2004423558581</v>
      </c>
      <c r="AG46" s="5">
        <f t="shared" si="76"/>
        <v>-9739.9382041300996</v>
      </c>
      <c r="AH46" s="5">
        <f t="shared" si="52"/>
        <v>1845.6653347167667</v>
      </c>
      <c r="AI46" s="42">
        <f t="shared" si="71"/>
        <v>0</v>
      </c>
      <c r="AJ46" s="42">
        <f t="shared" si="74"/>
        <v>1279.1456844717507</v>
      </c>
      <c r="AK46" s="42">
        <f t="shared" si="68"/>
        <v>3124.8110191885171</v>
      </c>
    </row>
    <row r="47" spans="1:39" ht="15" x14ac:dyDescent="0.2">
      <c r="A47" s="12"/>
      <c r="B47" s="71">
        <v>2</v>
      </c>
      <c r="C47" s="10">
        <f>$H$36*0.11</f>
        <v>1647.8915549324586</v>
      </c>
      <c r="D47" s="1"/>
      <c r="E47" s="1"/>
      <c r="F47" s="1"/>
      <c r="I47" s="2">
        <f t="shared" si="54"/>
        <v>10</v>
      </c>
      <c r="J47" s="11">
        <f t="shared" si="45"/>
        <v>14980.832317567805</v>
      </c>
      <c r="K47" s="11">
        <f t="shared" si="55"/>
        <v>149.80832317567805</v>
      </c>
      <c r="L47" s="24">
        <f t="shared" si="64"/>
        <v>1647.8915549324586</v>
      </c>
      <c r="M47" s="11">
        <f t="shared" si="43"/>
        <v>602229</v>
      </c>
      <c r="N47" s="28">
        <f t="shared" si="56"/>
        <v>0</v>
      </c>
      <c r="O47" s="35">
        <f t="shared" si="46"/>
        <v>0</v>
      </c>
      <c r="P47" s="35">
        <f t="shared" si="69"/>
        <v>6.0222899999999999</v>
      </c>
      <c r="Q47">
        <f t="shared" si="57"/>
        <v>74</v>
      </c>
      <c r="R47" s="45">
        <f>1000*VLOOKUP(Q47, '[1]Mortality (No Interventions) L'!$B$10:$O$129,7)</f>
        <v>20.375867423918102</v>
      </c>
      <c r="S47" s="46">
        <f>VLOOKUP(I47, '[1]Lapse Rates'!$A$4:$F$24, 4)</f>
        <v>1.4007732E-3</v>
      </c>
      <c r="T47" s="33">
        <f t="shared" si="75"/>
        <v>0.87882023426912637</v>
      </c>
      <c r="U47" s="33">
        <f t="shared" si="65"/>
        <v>1.7906724582924364E-2</v>
      </c>
      <c r="V47" s="39">
        <f t="shared" si="59"/>
        <v>1.2310278317819137E-3</v>
      </c>
      <c r="W47" s="32">
        <f t="shared" si="66"/>
        <v>0.85968248185442009</v>
      </c>
      <c r="X47" s="32"/>
      <c r="Y47" s="5">
        <f t="shared" si="72"/>
        <v>0</v>
      </c>
      <c r="Z47" s="5">
        <f t="shared" si="61"/>
        <v>5.2925103086366168</v>
      </c>
      <c r="AA47" s="5">
        <f t="shared" si="67"/>
        <v>0</v>
      </c>
      <c r="AB47" s="5">
        <f t="shared" si="48"/>
        <v>5.1772572136470556</v>
      </c>
      <c r="AC47" s="32"/>
      <c r="AD47" s="5">
        <f t="shared" si="73"/>
        <v>12878.759107011594</v>
      </c>
      <c r="AE47" s="5">
        <f t="shared" si="50"/>
        <v>-128.78759107011595</v>
      </c>
      <c r="AF47" s="5">
        <f t="shared" si="70"/>
        <v>-1416.6635017712754</v>
      </c>
      <c r="AG47" s="5">
        <f t="shared" si="76"/>
        <v>-10783.948838849958</v>
      </c>
      <c r="AH47" s="5">
        <f>SUM(AD47:AG47)</f>
        <v>549.35917532024359</v>
      </c>
      <c r="AI47" s="42">
        <f t="shared" si="71"/>
        <v>0</v>
      </c>
      <c r="AJ47" s="42">
        <f t="shared" si="74"/>
        <v>1251.2914009751362</v>
      </c>
      <c r="AK47" s="42">
        <f t="shared" si="68"/>
        <v>1800.6505762953798</v>
      </c>
    </row>
    <row r="48" spans="1:39" ht="15" x14ac:dyDescent="0.2">
      <c r="D48" s="1"/>
      <c r="E48" s="1"/>
      <c r="F48" s="1"/>
      <c r="I48" s="2">
        <f t="shared" si="54"/>
        <v>11</v>
      </c>
      <c r="J48" s="11">
        <f t="shared" si="45"/>
        <v>14980.832317567805</v>
      </c>
      <c r="K48" s="11">
        <f t="shared" si="55"/>
        <v>149.80832317567805</v>
      </c>
      <c r="L48" s="24">
        <f t="shared" si="64"/>
        <v>1647.8915549324586</v>
      </c>
      <c r="M48" s="11">
        <f t="shared" si="43"/>
        <v>602229</v>
      </c>
      <c r="N48" s="28">
        <f t="shared" si="56"/>
        <v>0</v>
      </c>
      <c r="O48" s="35">
        <f t="shared" si="46"/>
        <v>0</v>
      </c>
      <c r="P48" s="35">
        <f t="shared" si="69"/>
        <v>6.0222899999999999</v>
      </c>
      <c r="Q48">
        <f t="shared" si="57"/>
        <v>75</v>
      </c>
      <c r="R48" s="45">
        <f>1000*VLOOKUP(Q48, '[1]Mortality (No Interventions) L'!$B$10:$O$129,7)</f>
        <v>23.080367833642462</v>
      </c>
      <c r="S48" s="46">
        <f>VLOOKUP(I48, '[1]Lapse Rates'!$A$4:$F$24, 4)</f>
        <v>1.2298243999999999E-3</v>
      </c>
      <c r="T48" s="33">
        <f t="shared" si="75"/>
        <v>0.85968248185442009</v>
      </c>
      <c r="U48" s="33">
        <f t="shared" si="65"/>
        <v>1.9841787901338677E-2</v>
      </c>
      <c r="V48" s="39">
        <f t="shared" si="59"/>
        <v>1.0572584924371229E-3</v>
      </c>
      <c r="W48" s="32">
        <f t="shared" si="66"/>
        <v>0.83878343546064427</v>
      </c>
      <c r="X48" s="31"/>
      <c r="Y48" s="5">
        <f t="shared" si="72"/>
        <v>0</v>
      </c>
      <c r="Z48" s="5">
        <f t="shared" si="61"/>
        <v>5.1772572136470556</v>
      </c>
      <c r="AA48" s="5">
        <f t="shared" si="67"/>
        <v>0</v>
      </c>
      <c r="AB48" s="5">
        <f t="shared" si="48"/>
        <v>5.0513970955402829</v>
      </c>
      <c r="AC48" s="32"/>
      <c r="AD48" s="5">
        <f t="shared" si="73"/>
        <v>12565.673997389369</v>
      </c>
      <c r="AE48" s="5">
        <f t="shared" si="50"/>
        <v>-125.65673997389369</v>
      </c>
      <c r="AF48" s="5">
        <f t="shared" si="70"/>
        <v>-1382.2241397128305</v>
      </c>
      <c r="AG48" s="5">
        <f t="shared" si="76"/>
        <v>-11949.300086035289</v>
      </c>
      <c r="AH48" s="5">
        <f t="shared" ref="AH48:AH57" si="77">SUM(AD48:AG48)</f>
        <v>-891.50696833264556</v>
      </c>
      <c r="AI48" s="42">
        <f t="shared" si="71"/>
        <v>0</v>
      </c>
      <c r="AJ48" s="42">
        <f t="shared" si="74"/>
        <v>1220.8735818851169</v>
      </c>
      <c r="AK48" s="42">
        <f t="shared" ref="AK48:AK57" si="78">SUM(AH48:AJ48)</f>
        <v>329.36661355247134</v>
      </c>
    </row>
    <row r="49" spans="1:37" ht="15" x14ac:dyDescent="0.2">
      <c r="A49" s="48" t="s">
        <v>52</v>
      </c>
      <c r="D49" s="1"/>
      <c r="E49" s="74"/>
      <c r="F49" s="37"/>
      <c r="I49" s="2">
        <f t="shared" si="54"/>
        <v>12</v>
      </c>
      <c r="J49" s="11">
        <f t="shared" si="45"/>
        <v>14980.832317567805</v>
      </c>
      <c r="K49" s="11">
        <f t="shared" si="55"/>
        <v>149.80832317567805</v>
      </c>
      <c r="L49" s="24">
        <f t="shared" si="64"/>
        <v>1647.8915549324586</v>
      </c>
      <c r="M49" s="11">
        <f t="shared" si="43"/>
        <v>602229</v>
      </c>
      <c r="N49" s="28">
        <f t="shared" si="56"/>
        <v>0</v>
      </c>
      <c r="O49" s="35">
        <f t="shared" si="46"/>
        <v>0</v>
      </c>
      <c r="P49" s="35">
        <f t="shared" si="69"/>
        <v>6.0222899999999999</v>
      </c>
      <c r="Q49">
        <f t="shared" si="57"/>
        <v>76</v>
      </c>
      <c r="R49" s="45">
        <f>1000*VLOOKUP(Q49, '[1]Mortality (No Interventions) L'!$B$10:$O$129,7)</f>
        <v>26.206671715666054</v>
      </c>
      <c r="S49" s="46">
        <f>VLOOKUP(I49, '[1]Lapse Rates'!$A$4:$F$24, 4)</f>
        <v>1.0984558E-3</v>
      </c>
      <c r="T49" s="33">
        <f t="shared" si="75"/>
        <v>0.83878343546064427</v>
      </c>
      <c r="U49" s="33">
        <f t="shared" si="65"/>
        <v>2.1981722133655669E-2</v>
      </c>
      <c r="V49" s="39">
        <f t="shared" si="59"/>
        <v>9.2136652962567032E-4</v>
      </c>
      <c r="W49" s="32">
        <f t="shared" si="66"/>
        <v>0.81588034679736288</v>
      </c>
      <c r="X49" s="31"/>
      <c r="Y49" s="5">
        <f t="shared" si="72"/>
        <v>0</v>
      </c>
      <c r="Z49" s="5">
        <f t="shared" si="61"/>
        <v>5.0513970955402829</v>
      </c>
      <c r="AA49" s="5">
        <f t="shared" si="67"/>
        <v>0</v>
      </c>
      <c r="AB49" s="5">
        <f t="shared" si="48"/>
        <v>4.9134680537142907</v>
      </c>
      <c r="AC49" s="32"/>
      <c r="AD49" s="5">
        <f t="shared" si="73"/>
        <v>12222.566666570363</v>
      </c>
      <c r="AE49" s="5">
        <f t="shared" si="50"/>
        <v>-122.22566666570363</v>
      </c>
      <c r="AF49" s="5">
        <f t="shared" si="70"/>
        <v>-1344.4823333227398</v>
      </c>
      <c r="AG49" s="5">
        <f t="shared" si="76"/>
        <v>-13238.03053882932</v>
      </c>
      <c r="AH49" s="5">
        <f t="shared" si="77"/>
        <v>-2482.1718722473997</v>
      </c>
      <c r="AI49" s="42">
        <f t="shared" si="71"/>
        <v>0</v>
      </c>
      <c r="AJ49" s="42">
        <f t="shared" si="74"/>
        <v>1187.5389941457197</v>
      </c>
      <c r="AK49" s="42">
        <f t="shared" si="78"/>
        <v>-1294.63287810168</v>
      </c>
    </row>
    <row r="50" spans="1:37" ht="15" x14ac:dyDescent="0.2">
      <c r="A50" s="48" t="s">
        <v>53</v>
      </c>
      <c r="D50" s="1"/>
      <c r="E50" s="1"/>
      <c r="F50" s="1"/>
      <c r="I50" s="2">
        <f t="shared" si="54"/>
        <v>13</v>
      </c>
      <c r="J50" s="11">
        <f t="shared" si="45"/>
        <v>14980.832317567805</v>
      </c>
      <c r="K50" s="11">
        <f t="shared" si="55"/>
        <v>149.80832317567805</v>
      </c>
      <c r="L50" s="24">
        <f t="shared" si="64"/>
        <v>1647.8915549324586</v>
      </c>
      <c r="M50" s="11">
        <f t="shared" si="43"/>
        <v>602229</v>
      </c>
      <c r="N50" s="28">
        <f t="shared" si="56"/>
        <v>0</v>
      </c>
      <c r="O50" s="35">
        <f t="shared" si="46"/>
        <v>0</v>
      </c>
      <c r="P50" s="35">
        <f t="shared" si="69"/>
        <v>6.0222899999999999</v>
      </c>
      <c r="Q50">
        <f t="shared" si="57"/>
        <v>77</v>
      </c>
      <c r="R50" s="45">
        <f>1000*VLOOKUP(Q50, '[1]Mortality (No Interventions) L'!$B$10:$O$129,7)</f>
        <v>29.840632295344051</v>
      </c>
      <c r="S50" s="46">
        <f>VLOOKUP(I50, '[1]Lapse Rates'!$A$4:$F$24, 4)</f>
        <v>9.9047419999999994E-4</v>
      </c>
      <c r="T50" s="33">
        <f t="shared" si="75"/>
        <v>0.81588034679736288</v>
      </c>
      <c r="U50" s="33">
        <f t="shared" si="65"/>
        <v>2.434638542577789E-2</v>
      </c>
      <c r="V50" s="39">
        <f t="shared" si="59"/>
        <v>8.0810843378984051E-4</v>
      </c>
      <c r="W50" s="32">
        <f t="shared" si="66"/>
        <v>0.79072585293779518</v>
      </c>
      <c r="X50" s="31"/>
      <c r="Y50" s="5">
        <f t="shared" si="72"/>
        <v>0</v>
      </c>
      <c r="Z50" s="5">
        <f t="shared" si="61"/>
        <v>4.9134680537142907</v>
      </c>
      <c r="AA50" s="5">
        <f t="shared" si="67"/>
        <v>0</v>
      </c>
      <c r="AB50" s="5">
        <f t="shared" si="48"/>
        <v>4.7619803968887542</v>
      </c>
      <c r="AC50" s="32"/>
      <c r="AD50" s="5">
        <f t="shared" si="73"/>
        <v>11845.731412026889</v>
      </c>
      <c r="AE50" s="5">
        <f t="shared" si="50"/>
        <v>-118.4573141202689</v>
      </c>
      <c r="AF50" s="5">
        <f t="shared" si="70"/>
        <v>-1303.0304553229578</v>
      </c>
      <c r="AG50" s="5">
        <f t="shared" si="76"/>
        <v>-14662.099348580794</v>
      </c>
      <c r="AH50" s="5">
        <f t="shared" si="77"/>
        <v>-4237.8557059971317</v>
      </c>
      <c r="AI50" s="42">
        <f t="shared" si="71"/>
        <v>0</v>
      </c>
      <c r="AJ50" s="42">
        <f t="shared" si="74"/>
        <v>1150.9276002207089</v>
      </c>
      <c r="AK50" s="42">
        <f t="shared" si="78"/>
        <v>-3086.9281057764229</v>
      </c>
    </row>
    <row r="51" spans="1:37" ht="15" x14ac:dyDescent="0.2">
      <c r="A51" s="48" t="s">
        <v>54</v>
      </c>
      <c r="D51" s="1"/>
      <c r="E51" s="1"/>
      <c r="F51" s="37"/>
      <c r="I51" s="2">
        <f t="shared" si="54"/>
        <v>14</v>
      </c>
      <c r="J51" s="11">
        <f t="shared" si="45"/>
        <v>14980.832317567805</v>
      </c>
      <c r="K51" s="11">
        <f t="shared" si="55"/>
        <v>149.80832317567805</v>
      </c>
      <c r="L51" s="24">
        <f t="shared" si="64"/>
        <v>1647.8915549324586</v>
      </c>
      <c r="M51" s="11">
        <f t="shared" si="43"/>
        <v>602229</v>
      </c>
      <c r="N51" s="28">
        <f t="shared" si="56"/>
        <v>0</v>
      </c>
      <c r="O51" s="35">
        <f t="shared" si="46"/>
        <v>0</v>
      </c>
      <c r="P51" s="35">
        <f t="shared" si="69"/>
        <v>6.0222899999999999</v>
      </c>
      <c r="Q51">
        <f t="shared" si="57"/>
        <v>78</v>
      </c>
      <c r="R51" s="45">
        <f>1000*VLOOKUP(Q51, '[1]Mortality (No Interventions) L'!$B$10:$O$129,7)</f>
        <v>33.938067211898542</v>
      </c>
      <c r="S51" s="46">
        <f>VLOOKUP(I51, '[1]Lapse Rates'!$A$4:$F$24, 4)</f>
        <v>9.2791330000000004E-4</v>
      </c>
      <c r="T51" s="33">
        <f t="shared" si="75"/>
        <v>0.79072585293779518</v>
      </c>
      <c r="U51" s="33">
        <f t="shared" si="65"/>
        <v>2.6835707143188697E-2</v>
      </c>
      <c r="V51" s="39">
        <f t="shared" si="59"/>
        <v>7.3372503559482425E-4</v>
      </c>
      <c r="W51" s="32">
        <f t="shared" si="66"/>
        <v>0.76315642075901169</v>
      </c>
      <c r="X51" s="31"/>
      <c r="Y51" s="5">
        <f t="shared" si="72"/>
        <v>0</v>
      </c>
      <c r="Z51" s="5">
        <f t="shared" si="61"/>
        <v>4.7619803968887542</v>
      </c>
      <c r="AA51" s="5">
        <f t="shared" si="67"/>
        <v>0</v>
      </c>
      <c r="AB51" s="5">
        <f t="shared" si="48"/>
        <v>4.5959492811727882</v>
      </c>
      <c r="AC51" s="32"/>
      <c r="AD51" s="5">
        <f t="shared" si="73"/>
        <v>11432.718371465977</v>
      </c>
      <c r="AE51" s="5">
        <f t="shared" si="50"/>
        <v>-114.32718371465977</v>
      </c>
      <c r="AF51" s="5">
        <f t="shared" si="70"/>
        <v>-1257.5990208612575</v>
      </c>
      <c r="AG51" s="5">
        <f t="shared" si="76"/>
        <v>-16161.241077135386</v>
      </c>
      <c r="AH51" s="5">
        <f t="shared" si="77"/>
        <v>-6100.4489102453263</v>
      </c>
      <c r="AI51" s="42">
        <f t="shared" si="71"/>
        <v>0</v>
      </c>
      <c r="AJ51" s="42">
        <f t="shared" si="74"/>
        <v>1110.8013257953389</v>
      </c>
      <c r="AK51" s="42">
        <f t="shared" si="78"/>
        <v>-4989.6475844499873</v>
      </c>
    </row>
    <row r="52" spans="1:37" ht="15" x14ac:dyDescent="0.2">
      <c r="A52" s="48" t="s">
        <v>55</v>
      </c>
      <c r="D52" s="1"/>
      <c r="E52" s="1"/>
      <c r="F52" s="1"/>
      <c r="I52" s="2">
        <f t="shared" si="54"/>
        <v>15</v>
      </c>
      <c r="J52" s="11">
        <f t="shared" si="45"/>
        <v>14980.832317567805</v>
      </c>
      <c r="K52" s="11">
        <f t="shared" si="55"/>
        <v>149.80832317567805</v>
      </c>
      <c r="L52" s="24">
        <f t="shared" si="64"/>
        <v>1647.8915549324586</v>
      </c>
      <c r="M52" s="11">
        <f t="shared" si="43"/>
        <v>602229</v>
      </c>
      <c r="N52" s="28">
        <f t="shared" si="56"/>
        <v>0</v>
      </c>
      <c r="O52" s="35">
        <f t="shared" si="46"/>
        <v>0</v>
      </c>
      <c r="P52" s="35">
        <f t="shared" si="69"/>
        <v>6.0222899999999999</v>
      </c>
      <c r="Q52">
        <f t="shared" si="57"/>
        <v>79</v>
      </c>
      <c r="R52" s="45">
        <f>1000*VLOOKUP(Q52, '[1]Mortality (No Interventions) L'!$B$10:$O$129,7)</f>
        <v>38.536699326008986</v>
      </c>
      <c r="S52" s="46">
        <f>VLOOKUP(I52, '[1]Lapse Rates'!$A$4:$F$24, 4)</f>
        <v>7.1178370000000003E-4</v>
      </c>
      <c r="T52" s="33">
        <f t="shared" si="75"/>
        <v>0.76315642075901169</v>
      </c>
      <c r="U52" s="33">
        <f t="shared" si="65"/>
        <v>2.9409529525503235E-2</v>
      </c>
      <c r="V52" s="39">
        <f t="shared" si="59"/>
        <v>5.4320230084660621E-4</v>
      </c>
      <c r="W52" s="32">
        <f t="shared" si="66"/>
        <v>0.73320368893266186</v>
      </c>
      <c r="X52" s="31"/>
      <c r="Y52" s="5">
        <f t="shared" si="72"/>
        <v>0</v>
      </c>
      <c r="Z52" s="5">
        <f t="shared" si="61"/>
        <v>4.5959492811727882</v>
      </c>
      <c r="AA52" s="5">
        <f t="shared" si="67"/>
        <v>0</v>
      </c>
      <c r="AB52" s="5">
        <f t="shared" si="48"/>
        <v>4.4155652438222806</v>
      </c>
      <c r="AC52" s="32"/>
      <c r="AD52" s="5">
        <f t="shared" si="73"/>
        <v>10984.001518522353</v>
      </c>
      <c r="AE52" s="5">
        <f t="shared" si="50"/>
        <v>-109.84001518522354</v>
      </c>
      <c r="AF52" s="5">
        <f t="shared" si="70"/>
        <v>-1208.2401670374588</v>
      </c>
      <c r="AG52" s="5">
        <f t="shared" si="76"/>
        <v>-17711.271556614287</v>
      </c>
      <c r="AH52" s="5">
        <f t="shared" si="77"/>
        <v>-8045.3502203146163</v>
      </c>
      <c r="AI52" s="42">
        <f t="shared" si="71"/>
        <v>0</v>
      </c>
      <c r="AJ52" s="42">
        <f t="shared" si="74"/>
        <v>1067.2061061018555</v>
      </c>
      <c r="AK52" s="42">
        <f t="shared" si="78"/>
        <v>-6978.1441142127605</v>
      </c>
    </row>
    <row r="53" spans="1:37" ht="15" x14ac:dyDescent="0.2">
      <c r="D53" s="1"/>
      <c r="E53" s="1"/>
      <c r="F53" s="1"/>
      <c r="I53" s="2">
        <f t="shared" si="54"/>
        <v>16</v>
      </c>
      <c r="J53" s="11">
        <f t="shared" si="45"/>
        <v>14980.832317567805</v>
      </c>
      <c r="K53" s="11">
        <f t="shared" si="55"/>
        <v>149.80832317567805</v>
      </c>
      <c r="L53" s="24">
        <f t="shared" si="64"/>
        <v>1647.8915549324586</v>
      </c>
      <c r="M53" s="11">
        <f t="shared" si="43"/>
        <v>602229</v>
      </c>
      <c r="N53" s="28">
        <f t="shared" si="56"/>
        <v>0</v>
      </c>
      <c r="O53" s="35">
        <f t="shared" si="46"/>
        <v>0</v>
      </c>
      <c r="P53" s="35">
        <f t="shared" si="69"/>
        <v>6.0222899999999999</v>
      </c>
      <c r="Q53">
        <f t="shared" si="57"/>
        <v>80</v>
      </c>
      <c r="R53" s="45">
        <f>1000*VLOOKUP(Q53, '[1]Mortality (No Interventions) L'!$B$10:$O$129,7)</f>
        <v>43.604153670877345</v>
      </c>
      <c r="S53" s="46">
        <f>VLOOKUP(I53, '[1]Lapse Rates'!$A$4:$F$24, 4)</f>
        <v>6.4944269999999999E-4</v>
      </c>
      <c r="T53" s="33">
        <f t="shared" si="75"/>
        <v>0.73320368893266186</v>
      </c>
      <c r="U53" s="33">
        <f t="shared" si="65"/>
        <v>3.1970726324273939E-2</v>
      </c>
      <c r="V53" s="39">
        <f t="shared" si="59"/>
        <v>4.7617378339038802E-4</v>
      </c>
      <c r="W53" s="32">
        <f t="shared" si="66"/>
        <v>0.70075678882499748</v>
      </c>
      <c r="X53" s="31"/>
      <c r="Y53" s="5">
        <f t="shared" si="72"/>
        <v>0</v>
      </c>
      <c r="Z53" s="5">
        <f t="shared" si="61"/>
        <v>4.4155652438222806</v>
      </c>
      <c r="AA53" s="5">
        <f t="shared" si="67"/>
        <v>0</v>
      </c>
      <c r="AB53" s="5">
        <f t="shared" si="48"/>
        <v>4.2201606017728936</v>
      </c>
      <c r="AC53" s="32"/>
      <c r="AD53" s="5">
        <f t="shared" si="73"/>
        <v>10497.91994878456</v>
      </c>
      <c r="AE53" s="5">
        <f t="shared" si="50"/>
        <v>-104.97919948784561</v>
      </c>
      <c r="AF53" s="5">
        <f t="shared" si="70"/>
        <v>-1154.7711943663016</v>
      </c>
      <c r="AG53" s="5">
        <f t="shared" si="76"/>
        <v>-19253.69854354117</v>
      </c>
      <c r="AH53" s="5">
        <f t="shared" si="77"/>
        <v>-10015.528988610757</v>
      </c>
      <c r="AI53" s="42">
        <f t="shared" si="71"/>
        <v>0</v>
      </c>
      <c r="AJ53" s="42">
        <f t="shared" si="74"/>
        <v>1019.9806544564267</v>
      </c>
      <c r="AK53" s="42">
        <f t="shared" si="78"/>
        <v>-8995.5483341543295</v>
      </c>
    </row>
    <row r="54" spans="1:37" ht="15" x14ac:dyDescent="0.2">
      <c r="B54" s="2"/>
      <c r="C54" s="8"/>
      <c r="F54" s="2"/>
      <c r="I54" s="2">
        <f t="shared" si="54"/>
        <v>17</v>
      </c>
      <c r="J54" s="11">
        <f t="shared" si="45"/>
        <v>14980.832317567805</v>
      </c>
      <c r="K54" s="11">
        <f t="shared" si="55"/>
        <v>149.80832317567805</v>
      </c>
      <c r="L54" s="24">
        <f t="shared" si="64"/>
        <v>1647.8915549324586</v>
      </c>
      <c r="M54" s="11">
        <f t="shared" si="43"/>
        <v>602229</v>
      </c>
      <c r="N54" s="28">
        <f t="shared" si="56"/>
        <v>0</v>
      </c>
      <c r="O54" s="35">
        <f t="shared" si="46"/>
        <v>0</v>
      </c>
      <c r="P54" s="35">
        <f t="shared" si="69"/>
        <v>6.0222899999999999</v>
      </c>
      <c r="Q54">
        <f t="shared" si="57"/>
        <v>81</v>
      </c>
      <c r="R54" s="45">
        <f>1000*VLOOKUP(Q54, '[1]Mortality (No Interventions) L'!$B$10:$O$129,7)</f>
        <v>49.223984886429072</v>
      </c>
      <c r="S54" s="46">
        <f>VLOOKUP(I54, '[1]Lapse Rates'!$A$4:$F$24, 4)</f>
        <v>5.2983399999999997E-4</v>
      </c>
      <c r="T54" s="33">
        <f t="shared" si="75"/>
        <v>0.70075678882499748</v>
      </c>
      <c r="U54" s="33">
        <f t="shared" si="65"/>
        <v>3.4494041582184248E-2</v>
      </c>
      <c r="V54" s="39">
        <f t="shared" si="59"/>
        <v>3.7128477245030369E-4</v>
      </c>
      <c r="W54" s="32">
        <f t="shared" si="66"/>
        <v>0.6658914624703629</v>
      </c>
      <c r="X54" s="31"/>
      <c r="Y54" s="5">
        <f t="shared" si="72"/>
        <v>0</v>
      </c>
      <c r="Z54" s="5">
        <f t="shared" si="61"/>
        <v>4.2201606017728936</v>
      </c>
      <c r="AA54" s="5">
        <f t="shared" si="67"/>
        <v>0</v>
      </c>
      <c r="AB54" s="5">
        <f t="shared" si="48"/>
        <v>4.0101914955206421</v>
      </c>
      <c r="AC54" s="32"/>
      <c r="AD54" s="5">
        <f t="shared" si="73"/>
        <v>9975.6083409685016</v>
      </c>
      <c r="AE54" s="5">
        <f t="shared" si="50"/>
        <v>-99.756083409685019</v>
      </c>
      <c r="AF54" s="5">
        <f t="shared" si="70"/>
        <v>-1097.3169175065352</v>
      </c>
      <c r="AG54" s="5">
        <f t="shared" si="76"/>
        <v>-20773.312167997239</v>
      </c>
      <c r="AH54" s="5">
        <f t="shared" si="77"/>
        <v>-11994.776827944959</v>
      </c>
      <c r="AI54" s="42">
        <f t="shared" si="71"/>
        <v>0</v>
      </c>
      <c r="AJ54" s="42">
        <f t="shared" si="74"/>
        <v>969.23510422155391</v>
      </c>
      <c r="AK54" s="42">
        <f t="shared" si="78"/>
        <v>-11025.541723723405</v>
      </c>
    </row>
    <row r="55" spans="1:37" ht="15" x14ac:dyDescent="0.2">
      <c r="B55" s="2"/>
      <c r="C55" s="8"/>
      <c r="F55" s="2"/>
      <c r="I55" s="2">
        <f t="shared" si="54"/>
        <v>18</v>
      </c>
      <c r="J55" s="11">
        <f t="shared" si="45"/>
        <v>14980.832317567805</v>
      </c>
      <c r="K55" s="11">
        <f t="shared" si="55"/>
        <v>149.80832317567805</v>
      </c>
      <c r="L55" s="24">
        <f t="shared" si="64"/>
        <v>1647.8915549324586</v>
      </c>
      <c r="M55" s="11">
        <f t="shared" si="43"/>
        <v>602229</v>
      </c>
      <c r="N55" s="28">
        <f t="shared" si="56"/>
        <v>0</v>
      </c>
      <c r="O55" s="35">
        <f t="shared" si="46"/>
        <v>0</v>
      </c>
      <c r="P55" s="35">
        <f t="shared" si="69"/>
        <v>6.0222899999999999</v>
      </c>
      <c r="Q55">
        <f t="shared" si="57"/>
        <v>82</v>
      </c>
      <c r="R55" s="45">
        <f>1000*VLOOKUP(Q55, '[1]Mortality (No Interventions) L'!$B$10:$O$129,7)</f>
        <v>55.592266625080093</v>
      </c>
      <c r="S55" s="46">
        <f>VLOOKUP(I55, '[1]Lapse Rates'!$A$4:$F$24, 4)</f>
        <v>4.565131E-4</v>
      </c>
      <c r="T55" s="33">
        <f t="shared" si="75"/>
        <v>0.6658914624703629</v>
      </c>
      <c r="U55" s="33">
        <f t="shared" si="65"/>
        <v>3.7018415725016927E-2</v>
      </c>
      <c r="V55" s="39">
        <f t="shared" si="59"/>
        <v>3.0398817579587904E-4</v>
      </c>
      <c r="W55" s="32">
        <f t="shared" si="66"/>
        <v>0.62856905856955014</v>
      </c>
      <c r="X55" s="31"/>
      <c r="Y55" s="5">
        <f t="shared" si="72"/>
        <v>0</v>
      </c>
      <c r="Z55" s="5">
        <f t="shared" si="61"/>
        <v>4.0101914955206421</v>
      </c>
      <c r="AA55" s="5">
        <f t="shared" si="67"/>
        <v>0</v>
      </c>
      <c r="AB55" s="5">
        <f t="shared" si="48"/>
        <v>3.785425155732816</v>
      </c>
      <c r="AC55" s="32"/>
      <c r="AD55" s="5">
        <f t="shared" si="73"/>
        <v>9416.487666441888</v>
      </c>
      <c r="AE55" s="5">
        <f t="shared" si="50"/>
        <v>-94.16487666441887</v>
      </c>
      <c r="AF55" s="5">
        <f t="shared" si="70"/>
        <v>-1035.8136433086077</v>
      </c>
      <c r="AG55" s="5">
        <f t="shared" si="76"/>
        <v>-22293.563483661219</v>
      </c>
      <c r="AH55" s="5">
        <f t="shared" si="77"/>
        <v>-14007.054337192358</v>
      </c>
      <c r="AI55" s="42">
        <f t="shared" si="71"/>
        <v>0</v>
      </c>
      <c r="AJ55" s="42">
        <f t="shared" si="74"/>
        <v>914.91326546288042</v>
      </c>
      <c r="AK55" s="42">
        <f t="shared" si="78"/>
        <v>-13092.141071729477</v>
      </c>
    </row>
    <row r="56" spans="1:37" ht="15" x14ac:dyDescent="0.2">
      <c r="I56" s="2">
        <f t="shared" si="54"/>
        <v>19</v>
      </c>
      <c r="J56" s="11">
        <f t="shared" si="45"/>
        <v>14980.832317567805</v>
      </c>
      <c r="K56" s="11">
        <f t="shared" si="55"/>
        <v>149.80832317567805</v>
      </c>
      <c r="L56" s="24">
        <f t="shared" si="64"/>
        <v>1647.8915549324586</v>
      </c>
      <c r="M56" s="11">
        <f t="shared" si="43"/>
        <v>602229</v>
      </c>
      <c r="N56" s="28">
        <f t="shared" si="56"/>
        <v>0</v>
      </c>
      <c r="O56" s="35">
        <f t="shared" si="46"/>
        <v>0</v>
      </c>
      <c r="P56" s="35">
        <f t="shared" si="69"/>
        <v>6.0222899999999999</v>
      </c>
      <c r="Q56">
        <f t="shared" si="57"/>
        <v>83</v>
      </c>
      <c r="R56" s="45">
        <f>1000*VLOOKUP(Q56, '[1]Mortality (No Interventions) L'!$B$10:$O$129,7)</f>
        <v>62.800170176971193</v>
      </c>
      <c r="S56" s="46">
        <f>VLOOKUP(I56, '[1]Lapse Rates'!$A$4:$F$24, 4)</f>
        <v>3.5534066900000001E-2</v>
      </c>
      <c r="T56" s="33">
        <f t="shared" si="75"/>
        <v>0.62856905856955014</v>
      </c>
      <c r="U56" s="33">
        <f t="shared" si="65"/>
        <v>3.9474243846146326E-2</v>
      </c>
      <c r="V56" s="39">
        <f t="shared" si="59"/>
        <v>2.2335614978480415E-2</v>
      </c>
      <c r="W56" s="32">
        <f t="shared" si="66"/>
        <v>0.56675919974492339</v>
      </c>
      <c r="X56" s="31"/>
      <c r="Y56" s="5">
        <f t="shared" si="72"/>
        <v>0</v>
      </c>
      <c r="Z56" s="5">
        <f t="shared" si="61"/>
        <v>3.785425155732816</v>
      </c>
      <c r="AA56" s="5">
        <f t="shared" si="67"/>
        <v>0</v>
      </c>
      <c r="AB56" s="5">
        <f t="shared" si="48"/>
        <v>3.4131882610318547</v>
      </c>
      <c r="AC56" s="32"/>
      <c r="AD56" s="5">
        <f t="shared" si="73"/>
        <v>8490.5245358176162</v>
      </c>
      <c r="AE56" s="5">
        <f t="shared" si="50"/>
        <v>-84.90524535817616</v>
      </c>
      <c r="AF56" s="5">
        <f t="shared" si="70"/>
        <v>-933.9576989399377</v>
      </c>
      <c r="AG56" s="5">
        <f t="shared" si="76"/>
        <v>-23772.534397220854</v>
      </c>
      <c r="AH56" s="5">
        <f t="shared" si="77"/>
        <v>-16300.87280570135</v>
      </c>
      <c r="AI56" s="42">
        <f t="shared" si="71"/>
        <v>0</v>
      </c>
      <c r="AJ56" s="42">
        <f t="shared" si="74"/>
        <v>824.96260260184863</v>
      </c>
      <c r="AK56" s="42">
        <f t="shared" si="78"/>
        <v>-15475.910203099502</v>
      </c>
    </row>
    <row r="57" spans="1:37" ht="15" x14ac:dyDescent="0.2">
      <c r="I57" s="2">
        <f t="shared" si="54"/>
        <v>20</v>
      </c>
      <c r="J57" s="11">
        <f t="shared" si="45"/>
        <v>14980.832317567805</v>
      </c>
      <c r="K57" s="11">
        <f t="shared" si="55"/>
        <v>149.80832317567805</v>
      </c>
      <c r="L57" s="24">
        <f t="shared" si="64"/>
        <v>1647.8915549324586</v>
      </c>
      <c r="M57" s="11">
        <f t="shared" si="43"/>
        <v>602229</v>
      </c>
      <c r="N57" s="28">
        <f t="shared" si="56"/>
        <v>0</v>
      </c>
      <c r="O57" s="35">
        <f t="shared" si="46"/>
        <v>0</v>
      </c>
      <c r="P57" s="35">
        <f t="shared" si="69"/>
        <v>6.0222899999999999</v>
      </c>
      <c r="Q57">
        <f t="shared" si="57"/>
        <v>84</v>
      </c>
      <c r="R57" s="45">
        <f>1000*VLOOKUP(Q57, '[1]Mortality (No Interventions) L'!$B$10:$O$129,7)</f>
        <v>70.98631934671603</v>
      </c>
      <c r="S57" s="46">
        <f>VLOOKUP(I57, '[1]Lapse Rates'!$A$4:$F$24, 4)</f>
        <v>0</v>
      </c>
      <c r="T57" s="33">
        <f t="shared" si="75"/>
        <v>0.56675919974492339</v>
      </c>
      <c r="U57" s="33">
        <f t="shared" si="65"/>
        <v>4.0232149545782352E-2</v>
      </c>
      <c r="V57" s="39">
        <f t="shared" si="59"/>
        <v>0</v>
      </c>
      <c r="W57" s="32">
        <f t="shared" si="66"/>
        <v>0.52652705019914103</v>
      </c>
      <c r="X57" s="31"/>
      <c r="Y57" s="5">
        <f t="shared" si="72"/>
        <v>0</v>
      </c>
      <c r="Z57" s="5">
        <f t="shared" si="61"/>
        <v>3.4131882610318547</v>
      </c>
      <c r="AA57" s="5">
        <f t="shared" si="67"/>
        <v>0</v>
      </c>
      <c r="AB57" s="5">
        <f t="shared" si="48"/>
        <v>3.1708985891437851</v>
      </c>
      <c r="AC57" s="32"/>
      <c r="AD57" s="5">
        <f t="shared" si="73"/>
        <v>7887.8134496969378</v>
      </c>
      <c r="AE57" s="5">
        <f t="shared" si="50"/>
        <v>-78.878134496969381</v>
      </c>
      <c r="AF57" s="5">
        <f t="shared" si="70"/>
        <v>-867.65947946666324</v>
      </c>
      <c r="AG57" s="5">
        <f t="shared" si="76"/>
        <v>-24228.967188806961</v>
      </c>
      <c r="AH57" s="5">
        <f t="shared" si="77"/>
        <v>-17287.691353073657</v>
      </c>
      <c r="AI57" s="42">
        <f t="shared" si="71"/>
        <v>0</v>
      </c>
      <c r="AJ57" s="42">
        <f t="shared" si="74"/>
        <v>766.39138818952415</v>
      </c>
      <c r="AK57" s="42">
        <f t="shared" si="78"/>
        <v>-16521.299964884132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259699.64964158804</v>
      </c>
      <c r="AE60" s="21">
        <f t="shared" ref="AE60:AK60" si="79">SUM(AE37:AE57)</f>
        <v>-8291.2863859797362</v>
      </c>
      <c r="AF60" s="21">
        <f t="shared" si="79"/>
        <v>-27385.804572938257</v>
      </c>
      <c r="AG60" s="21">
        <f t="shared" si="79"/>
        <v>-257234.15346440428</v>
      </c>
      <c r="AH60" s="21">
        <f t="shared" si="79"/>
        <v>-33211.594781734188</v>
      </c>
      <c r="AI60" s="21">
        <f t="shared" si="79"/>
        <v>0</v>
      </c>
      <c r="AJ60" s="21">
        <f t="shared" si="79"/>
        <v>23791.319139526116</v>
      </c>
      <c r="AK60" s="21">
        <f t="shared" si="79"/>
        <v>-9420.2756422080638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128872.68009039166</v>
      </c>
      <c r="AE62" s="21">
        <f t="shared" ref="AE62:AK62" si="80">AE37+NPV($D$6,AE38:AE57)</f>
        <v>-6996.2594055862619</v>
      </c>
      <c r="AF62" s="21">
        <f t="shared" si="80"/>
        <v>-13140.507788610024</v>
      </c>
      <c r="AG62" s="21">
        <f t="shared" si="80"/>
        <v>-84334.787435860577</v>
      </c>
      <c r="AH62" s="21">
        <f t="shared" si="80"/>
        <v>24401.125460334777</v>
      </c>
      <c r="AI62" s="21">
        <f t="shared" si="80"/>
        <v>0</v>
      </c>
      <c r="AJ62" s="21">
        <f t="shared" si="80"/>
        <v>11078.889707335782</v>
      </c>
      <c r="AK62" s="21">
        <f t="shared" si="80"/>
        <v>35480.015167670572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192285.03350311096</v>
      </c>
      <c r="AE64" s="21">
        <f t="shared" ref="AE64:AK64" si="81">AE37+NPV($D$7,AE38:AE57)</f>
        <v>-7622.3499732226937</v>
      </c>
      <c r="AF64" s="21">
        <f t="shared" si="81"/>
        <v>-20027.504032610774</v>
      </c>
      <c r="AG64" s="21">
        <f t="shared" si="81"/>
        <v>-162647.48315812121</v>
      </c>
      <c r="AH64" s="21">
        <f t="shared" si="81"/>
        <v>1987.6963391562922</v>
      </c>
      <c r="AI64" s="21">
        <f t="shared" si="81"/>
        <v>0</v>
      </c>
      <c r="AJ64" s="21">
        <f t="shared" si="81"/>
        <v>17240.807202133001</v>
      </c>
      <c r="AK64" s="21">
        <f t="shared" si="81"/>
        <v>19228.503541289298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24421.191319642359</v>
      </c>
    </row>
    <row r="69" spans="1:39" x14ac:dyDescent="0.15">
      <c r="G69" s="49" t="s">
        <v>58</v>
      </c>
      <c r="I69" s="1">
        <v>0</v>
      </c>
      <c r="J69" s="11">
        <f>H$68</f>
        <v>24421.191319642359</v>
      </c>
      <c r="K69" s="11">
        <f>J69*$C$10</f>
        <v>9768.4765278569448</v>
      </c>
      <c r="L69" s="24">
        <f>$C$78</f>
        <v>3418.9667847499304</v>
      </c>
      <c r="M69" s="11">
        <f t="shared" ref="M69:M89" si="82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83">O69*W69</f>
        <v>0</v>
      </c>
      <c r="AB69" s="5">
        <f>P69*W69</f>
        <v>6.0222899999999999</v>
      </c>
      <c r="AC69" s="32"/>
      <c r="AD69" s="5">
        <f>$W69*J69</f>
        <v>24421.191319642359</v>
      </c>
      <c r="AE69" s="5">
        <f>-$W69*K69</f>
        <v>-9768.4765278569448</v>
      </c>
      <c r="AF69" s="5">
        <f>-$W69*L69</f>
        <v>-3418.9667847499304</v>
      </c>
      <c r="AG69" s="5"/>
      <c r="AH69" s="5">
        <f>SUM(AD69:AG69)</f>
        <v>11233.748007035483</v>
      </c>
      <c r="AI69" s="42">
        <f>Y69-AA69</f>
        <v>0</v>
      </c>
      <c r="AJ69" s="42"/>
      <c r="AK69" s="42">
        <f>SUM(AH69:AJ69)</f>
        <v>11233.748007035483</v>
      </c>
      <c r="AL69" s="6" t="s">
        <v>39</v>
      </c>
      <c r="AM69" s="36">
        <f>AK96</f>
        <v>28474.778492095727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84">H$68</f>
        <v>24421.191319642359</v>
      </c>
      <c r="K70" s="11"/>
      <c r="L70" s="24"/>
      <c r="M70" s="11">
        <f t="shared" si="82"/>
        <v>602229</v>
      </c>
      <c r="N70" s="78">
        <f t="shared" ref="N70:N89" si="85">$N$37</f>
        <v>0</v>
      </c>
      <c r="O70" s="35">
        <f t="shared" ref="O70:O89" si="86">M70*N70/1000</f>
        <v>0</v>
      </c>
      <c r="P70" s="35">
        <f t="shared" ref="P70:P71" si="87">$H$14*M70/1000</f>
        <v>6.0222899999999999</v>
      </c>
      <c r="Q70">
        <f t="shared" ref="Q70:Q89" si="88">Q5</f>
        <v>65</v>
      </c>
      <c r="R70" s="85">
        <f>1000*VLOOKUP(Q70, '[1]Mortality (No Interventions) L'!$B$10:$O$129,10)</f>
        <v>15.487762283022239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1.5487762283022238E-2</v>
      </c>
      <c r="V70" s="39">
        <f>MIN(S70*T70,T70-U70)</f>
        <v>2.3220462500000002E-3</v>
      </c>
      <c r="W70" s="32">
        <f>T70-SUM(U70:V70)</f>
        <v>0.98219019146697772</v>
      </c>
      <c r="X70" s="32"/>
      <c r="Y70" s="5">
        <f>AA69</f>
        <v>0</v>
      </c>
      <c r="Z70" s="5">
        <f>AB69</f>
        <v>6.0222899999999999</v>
      </c>
      <c r="AA70" s="5">
        <f t="shared" si="83"/>
        <v>0</v>
      </c>
      <c r="AB70" s="5">
        <f t="shared" ref="AB70:AB89" si="89">P70*W70</f>
        <v>5.9150341681696652</v>
      </c>
      <c r="AC70" s="32"/>
      <c r="AD70" s="5">
        <f t="shared" ref="AD70:AD72" si="90">$W70*J70</f>
        <v>23986.254578091222</v>
      </c>
      <c r="AE70" s="5">
        <f t="shared" ref="AE70:AE89" si="91">-$W70*K70</f>
        <v>0</v>
      </c>
      <c r="AF70" s="5">
        <f t="shared" ref="AF70:AF71" si="92">-$W70*L70</f>
        <v>0</v>
      </c>
      <c r="AG70" s="5">
        <f>-U70*M70</f>
        <v>-9327.1795919422002</v>
      </c>
      <c r="AH70" s="5">
        <f t="shared" ref="AH70:AH78" si="93">SUM(AD70:AG70)</f>
        <v>14659.074986149022</v>
      </c>
      <c r="AI70" s="42">
        <f>-M70*$W69*(N70-N69)/1000</f>
        <v>0</v>
      </c>
      <c r="AJ70" s="42">
        <f>$D$6*SUM(Y70:Z70,AD70:AE70)</f>
        <v>2353.642360759749</v>
      </c>
      <c r="AK70" s="42">
        <f t="shared" ref="AK70" si="94">SUM(AH70:AJ70)</f>
        <v>17012.717346908772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95">I70+1</f>
        <v>2</v>
      </c>
      <c r="J71" s="11">
        <f t="shared" si="84"/>
        <v>24421.191319642359</v>
      </c>
      <c r="K71" s="11">
        <f t="shared" ref="K71:K89" si="96">J71*$C$11</f>
        <v>244.21191319642361</v>
      </c>
      <c r="L71" s="24">
        <f>$C$79</f>
        <v>2686.3310451606594</v>
      </c>
      <c r="M71" s="11">
        <f t="shared" si="82"/>
        <v>602229</v>
      </c>
      <c r="N71" s="78">
        <f t="shared" si="85"/>
        <v>0</v>
      </c>
      <c r="O71" s="35">
        <f t="shared" si="86"/>
        <v>0</v>
      </c>
      <c r="P71" s="35">
        <f t="shared" si="87"/>
        <v>6.0222899999999999</v>
      </c>
      <c r="Q71">
        <f t="shared" si="88"/>
        <v>66</v>
      </c>
      <c r="R71" s="45">
        <f>1000*VLOOKUP(Q71, '[1]Mortality (No Interventions) L'!$B$10:$O$129,10)</f>
        <v>16.934141586190034</v>
      </c>
      <c r="S71" s="46">
        <f>VLOOKUP(I71, '[1]Lapse Rates'!$A$4:$F$24, 5)</f>
        <v>2.1348066000000001E-3</v>
      </c>
      <c r="T71" s="33">
        <f t="shared" ref="T71:T73" si="97">W70</f>
        <v>0.98219019146697772</v>
      </c>
      <c r="U71" s="33">
        <f>T71*R71/1000</f>
        <v>1.6632547766868899E-2</v>
      </c>
      <c r="V71" s="39">
        <f t="shared" ref="V71:V89" si="98">MIN(S71*T71,T71-U71)</f>
        <v>2.0967861031989678E-3</v>
      </c>
      <c r="W71" s="32">
        <f>T71-SUM(U71:V71)</f>
        <v>0.96346085759690991</v>
      </c>
      <c r="X71" s="32"/>
      <c r="Y71" s="5">
        <f t="shared" ref="Y71:Y72" si="99">AA70</f>
        <v>0</v>
      </c>
      <c r="Z71" s="5">
        <f t="shared" ref="Z71:Z89" si="100">AB70</f>
        <v>5.9150341681696652</v>
      </c>
      <c r="AA71" s="5">
        <f>O71*W71</f>
        <v>0</v>
      </c>
      <c r="AB71" s="5">
        <f t="shared" si="89"/>
        <v>5.8022406880972941</v>
      </c>
      <c r="AC71" s="32"/>
      <c r="AD71" s="5">
        <f t="shared" si="90"/>
        <v>23528.86193236084</v>
      </c>
      <c r="AE71" s="5">
        <f t="shared" si="91"/>
        <v>-235.2886193236084</v>
      </c>
      <c r="AF71" s="5">
        <f t="shared" si="92"/>
        <v>-2588.1748125596923</v>
      </c>
      <c r="AG71" s="5">
        <f t="shared" ref="AG71:AG74" si="101">-U71*M71</f>
        <v>-10016.60260909369</v>
      </c>
      <c r="AH71" s="5">
        <f t="shared" si="93"/>
        <v>10688.795891383848</v>
      </c>
      <c r="AI71" s="42">
        <f>-M71*($W70*N71-$W69*N70)/1000</f>
        <v>0</v>
      </c>
      <c r="AJ71" s="42">
        <f t="shared" ref="AJ71:AJ72" si="102">$D$6*SUM(Y71:Z71,AD71:AE71)</f>
        <v>2285.67980686085</v>
      </c>
      <c r="AK71" s="42">
        <f>SUM(AH71:AJ71)</f>
        <v>12974.475698244698</v>
      </c>
      <c r="AL71" s="48" t="s">
        <v>59</v>
      </c>
      <c r="AM71" s="54">
        <f>AK96/AD96</f>
        <v>0.1000000144680343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95"/>
        <v>3</v>
      </c>
      <c r="J72" s="11">
        <f t="shared" si="84"/>
        <v>24421.191319642359</v>
      </c>
      <c r="K72" s="11">
        <f t="shared" si="96"/>
        <v>244.21191319642361</v>
      </c>
      <c r="L72" s="24">
        <f t="shared" ref="L72:L89" si="103">$C$79</f>
        <v>2686.3310451606594</v>
      </c>
      <c r="M72" s="11">
        <f t="shared" si="82"/>
        <v>602229</v>
      </c>
      <c r="N72" s="78">
        <f t="shared" si="85"/>
        <v>0</v>
      </c>
      <c r="O72" s="35">
        <f t="shared" si="86"/>
        <v>0</v>
      </c>
      <c r="P72" s="35">
        <f>$H$14*M72/1000</f>
        <v>6.0222899999999999</v>
      </c>
      <c r="Q72">
        <f t="shared" si="88"/>
        <v>67</v>
      </c>
      <c r="R72" s="45">
        <f>1000*VLOOKUP(Q72, '[1]Mortality (No Interventions) L'!$B$10:$O$129,10)</f>
        <v>18.469535971137812</v>
      </c>
      <c r="S72" s="46">
        <f>VLOOKUP(I72, '[1]Lapse Rates'!$A$4:$F$24, 5)</f>
        <v>2.1304430000000001E-3</v>
      </c>
      <c r="T72" s="33">
        <f t="shared" si="97"/>
        <v>0.96346085759690991</v>
      </c>
      <c r="U72" s="33">
        <f t="shared" ref="U72:U89" si="104">T72*R72/1000</f>
        <v>1.7794674966169412E-2</v>
      </c>
      <c r="V72" s="39">
        <f t="shared" si="98"/>
        <v>2.0525984398413336E-3</v>
      </c>
      <c r="W72" s="32">
        <f t="shared" ref="W72:W89" si="105">T72-SUM(U72:V72)</f>
        <v>0.94361358419089914</v>
      </c>
      <c r="X72" s="32"/>
      <c r="Y72" s="5">
        <f t="shared" si="99"/>
        <v>0</v>
      </c>
      <c r="Z72" s="5">
        <f t="shared" si="100"/>
        <v>5.8022406880972941</v>
      </c>
      <c r="AA72" s="5">
        <f t="shared" ref="AA72:AA89" si="106">O72*W72</f>
        <v>0</v>
      </c>
      <c r="AB72" s="5">
        <f t="shared" si="89"/>
        <v>5.68271465193701</v>
      </c>
      <c r="AC72" s="32"/>
      <c r="AD72" s="5">
        <f t="shared" si="90"/>
        <v>23044.167871339399</v>
      </c>
      <c r="AE72" s="5">
        <f t="shared" si="91"/>
        <v>-230.44167871339403</v>
      </c>
      <c r="AF72" s="5">
        <f>-$W72*L72</f>
        <v>-2534.8584658473342</v>
      </c>
      <c r="AG72" s="5">
        <f t="shared" si="101"/>
        <v>-10716.469310201239</v>
      </c>
      <c r="AH72" s="5">
        <f t="shared" si="93"/>
        <v>9562.3984165774345</v>
      </c>
      <c r="AI72" s="42">
        <f>-M72*($W71*N72-$W70*N71)/1000</f>
        <v>0</v>
      </c>
      <c r="AJ72" s="42">
        <f t="shared" si="102"/>
        <v>2238.5957393081135</v>
      </c>
      <c r="AK72" s="42">
        <f t="shared" ref="AK72:AK79" si="107">SUM(AH72:AJ72)</f>
        <v>11800.994155885548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95"/>
        <v>4</v>
      </c>
      <c r="J73" s="11">
        <f t="shared" si="84"/>
        <v>24421.191319642359</v>
      </c>
      <c r="K73" s="11">
        <f t="shared" si="96"/>
        <v>244.21191319642361</v>
      </c>
      <c r="L73" s="24">
        <f t="shared" si="103"/>
        <v>2686.3310451606594</v>
      </c>
      <c r="M73" s="11">
        <f t="shared" si="82"/>
        <v>602229</v>
      </c>
      <c r="N73" s="78">
        <f t="shared" si="85"/>
        <v>0</v>
      </c>
      <c r="O73" s="35">
        <f t="shared" si="86"/>
        <v>0</v>
      </c>
      <c r="P73" s="35">
        <f t="shared" ref="P73:P89" si="108">$H$14*M73/1000</f>
        <v>6.0222899999999999</v>
      </c>
      <c r="Q73">
        <f t="shared" si="88"/>
        <v>68</v>
      </c>
      <c r="R73" s="45">
        <f>1000*VLOOKUP(Q73, '[1]Mortality (No Interventions) L'!$B$10:$O$129,10)</f>
        <v>20.092869215388923</v>
      </c>
      <c r="S73" s="46">
        <f>VLOOKUP(I73, '[1]Lapse Rates'!$A$4:$F$24, 5)</f>
        <v>1.8971547999999999E-3</v>
      </c>
      <c r="T73" s="33">
        <f t="shared" si="97"/>
        <v>0.94361358419089914</v>
      </c>
      <c r="U73" s="33">
        <f t="shared" si="104"/>
        <v>1.8959904337012119E-2</v>
      </c>
      <c r="V73" s="39">
        <f t="shared" si="98"/>
        <v>1.7901810405929683E-3</v>
      </c>
      <c r="W73" s="32">
        <f t="shared" si="105"/>
        <v>0.92286349881329399</v>
      </c>
      <c r="X73" s="32"/>
      <c r="Y73" s="5">
        <f>AA72</f>
        <v>0</v>
      </c>
      <c r="Z73" s="5">
        <f t="shared" si="100"/>
        <v>5.68271465193701</v>
      </c>
      <c r="AA73" s="5">
        <f t="shared" si="106"/>
        <v>0</v>
      </c>
      <c r="AB73" s="5">
        <f t="shared" si="89"/>
        <v>5.5577516202683119</v>
      </c>
      <c r="AC73" s="32"/>
      <c r="AD73" s="5">
        <f>$W73*J73</f>
        <v>22537.426066433993</v>
      </c>
      <c r="AE73" s="5">
        <f t="shared" si="91"/>
        <v>-225.37426066433994</v>
      </c>
      <c r="AF73" s="5">
        <f t="shared" ref="AF73:AF89" si="109">-$W73*L73</f>
        <v>-2479.1168673077391</v>
      </c>
      <c r="AG73" s="5">
        <f t="shared" si="101"/>
        <v>-11418.204228974471</v>
      </c>
      <c r="AH73" s="5">
        <f t="shared" si="93"/>
        <v>8414.7307094874413</v>
      </c>
      <c r="AI73" s="42">
        <f t="shared" ref="AI73:AI89" si="110">-M73*($W72*N73-$W71*N72)/1000</f>
        <v>0</v>
      </c>
      <c r="AJ73" s="42">
        <f>$D$6*SUM(Y73:Z73,AD73:AE73)</f>
        <v>2189.3697564533581</v>
      </c>
      <c r="AK73" s="42">
        <f t="shared" si="107"/>
        <v>10604.100465940799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95"/>
        <v>5</v>
      </c>
      <c r="J74" s="11">
        <f t="shared" si="84"/>
        <v>24421.191319642359</v>
      </c>
      <c r="K74" s="11">
        <f t="shared" si="96"/>
        <v>244.21191319642361</v>
      </c>
      <c r="L74" s="24">
        <f t="shared" si="103"/>
        <v>2686.3310451606594</v>
      </c>
      <c r="M74" s="11">
        <f t="shared" si="82"/>
        <v>602229</v>
      </c>
      <c r="N74" s="78">
        <f t="shared" si="85"/>
        <v>0</v>
      </c>
      <c r="O74" s="35">
        <f t="shared" si="86"/>
        <v>0</v>
      </c>
      <c r="P74" s="35">
        <f t="shared" si="108"/>
        <v>6.0222899999999999</v>
      </c>
      <c r="Q74">
        <f t="shared" si="88"/>
        <v>69</v>
      </c>
      <c r="R74" s="45">
        <f>1000*VLOOKUP(Q74, '[1]Mortality (No Interventions) L'!$B$10:$O$129,10)</f>
        <v>21.914202939881577</v>
      </c>
      <c r="S74" s="46">
        <f>VLOOKUP(I74, '[1]Lapse Rates'!$A$4:$F$24, 5)</f>
        <v>1.8563969E-3</v>
      </c>
      <c r="T74" s="33">
        <f>W73</f>
        <v>0.92286349881329399</v>
      </c>
      <c r="U74" s="33">
        <f t="shared" si="104"/>
        <v>2.0223817998803687E-2</v>
      </c>
      <c r="V74" s="39">
        <f t="shared" si="98"/>
        <v>1.7132009383201527E-3</v>
      </c>
      <c r="W74" s="32">
        <f t="shared" si="105"/>
        <v>0.90092647987617014</v>
      </c>
      <c r="X74" s="32"/>
      <c r="Y74" s="5">
        <f t="shared" ref="Y74:Y89" si="111">AA73</f>
        <v>0</v>
      </c>
      <c r="Z74" s="5">
        <f t="shared" si="100"/>
        <v>5.5577516202683119</v>
      </c>
      <c r="AA74" s="5">
        <f t="shared" si="106"/>
        <v>0</v>
      </c>
      <c r="AB74" s="5">
        <f t="shared" si="89"/>
        <v>5.4256405304934603</v>
      </c>
      <c r="AC74" s="32"/>
      <c r="AD74" s="5">
        <f t="shared" ref="AD74:AD88" si="112">$W74*J74</f>
        <v>22001.697929987873</v>
      </c>
      <c r="AE74" s="5">
        <f t="shared" si="91"/>
        <v>-220.01697929987876</v>
      </c>
      <c r="AF74" s="5">
        <f t="shared" si="109"/>
        <v>-2420.1867722986658</v>
      </c>
      <c r="AG74" s="5">
        <f t="shared" si="101"/>
        <v>-12179.369689601546</v>
      </c>
      <c r="AH74" s="5">
        <f t="shared" si="93"/>
        <v>7182.1244887877838</v>
      </c>
      <c r="AI74" s="42">
        <f t="shared" si="110"/>
        <v>0</v>
      </c>
      <c r="AJ74" s="42">
        <f t="shared" ref="AJ74:AJ89" si="113">$D$6*SUM(Y74:Z74,AD74:AE74)</f>
        <v>2137.3281166964407</v>
      </c>
      <c r="AK74" s="42">
        <f t="shared" si="107"/>
        <v>9319.4526054842245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95"/>
        <v>6</v>
      </c>
      <c r="J75" s="11">
        <f t="shared" si="84"/>
        <v>24421.191319642359</v>
      </c>
      <c r="K75" s="11">
        <f t="shared" si="96"/>
        <v>244.21191319642361</v>
      </c>
      <c r="L75" s="24">
        <f t="shared" si="103"/>
        <v>2686.3310451606594</v>
      </c>
      <c r="M75" s="11">
        <f t="shared" si="82"/>
        <v>602229</v>
      </c>
      <c r="N75" s="78">
        <f t="shared" si="85"/>
        <v>0</v>
      </c>
      <c r="O75" s="35">
        <f t="shared" si="86"/>
        <v>0</v>
      </c>
      <c r="P75" s="35">
        <f t="shared" si="108"/>
        <v>6.0222899999999999</v>
      </c>
      <c r="Q75">
        <f t="shared" si="88"/>
        <v>70</v>
      </c>
      <c r="R75" s="45">
        <f>1000*VLOOKUP(Q75, '[1]Mortality (No Interventions) L'!$B$10:$O$129,10)</f>
        <v>23.960735724640973</v>
      </c>
      <c r="S75" s="46">
        <f>VLOOKUP(I75, '[1]Lapse Rates'!$A$4:$F$24, 5)</f>
        <v>1.7512077999999999E-3</v>
      </c>
      <c r="T75" s="33">
        <f t="shared" ref="T75:T89" si="114">W74</f>
        <v>0.90092647987617014</v>
      </c>
      <c r="U75" s="33">
        <f t="shared" si="104"/>
        <v>2.1586861291643989E-2</v>
      </c>
      <c r="V75" s="39">
        <f t="shared" si="98"/>
        <v>1.5777094787856921E-3</v>
      </c>
      <c r="W75" s="32">
        <f t="shared" si="105"/>
        <v>0.87776190910574048</v>
      </c>
      <c r="X75" s="32"/>
      <c r="Y75" s="5">
        <f t="shared" si="111"/>
        <v>0</v>
      </c>
      <c r="Z75" s="5">
        <f t="shared" si="100"/>
        <v>5.4256405304934603</v>
      </c>
      <c r="AA75" s="5">
        <f t="shared" si="106"/>
        <v>0</v>
      </c>
      <c r="AB75" s="5">
        <f t="shared" si="89"/>
        <v>5.2861367675884097</v>
      </c>
      <c r="AC75" s="32"/>
      <c r="AD75" s="5">
        <f t="shared" si="112"/>
        <v>21435.991515365815</v>
      </c>
      <c r="AE75" s="5">
        <f t="shared" si="91"/>
        <v>-214.35991515365816</v>
      </c>
      <c r="AF75" s="5">
        <f t="shared" si="109"/>
        <v>-2357.9590666902395</v>
      </c>
      <c r="AG75" s="5">
        <f>-U75*M75</f>
        <v>-13000.233888805467</v>
      </c>
      <c r="AH75" s="5">
        <f t="shared" si="93"/>
        <v>5863.4386447164488</v>
      </c>
      <c r="AI75" s="42">
        <f t="shared" si="110"/>
        <v>0</v>
      </c>
      <c r="AJ75" s="42">
        <f t="shared" si="113"/>
        <v>2082.3743153168543</v>
      </c>
      <c r="AK75" s="42">
        <f t="shared" si="107"/>
        <v>7945.8129600333032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95"/>
        <v>7</v>
      </c>
      <c r="J76" s="11">
        <f t="shared" si="84"/>
        <v>24421.191319642359</v>
      </c>
      <c r="K76" s="11">
        <f t="shared" si="96"/>
        <v>244.21191319642361</v>
      </c>
      <c r="L76" s="24">
        <f t="shared" si="103"/>
        <v>2686.3310451606594</v>
      </c>
      <c r="M76" s="11">
        <f t="shared" si="82"/>
        <v>602229</v>
      </c>
      <c r="N76" s="78">
        <f t="shared" si="85"/>
        <v>0</v>
      </c>
      <c r="O76" s="35">
        <f t="shared" si="86"/>
        <v>0</v>
      </c>
      <c r="P76" s="35">
        <f t="shared" si="108"/>
        <v>6.0222899999999999</v>
      </c>
      <c r="Q76">
        <f t="shared" si="88"/>
        <v>71</v>
      </c>
      <c r="R76" s="45">
        <f>1000*VLOOKUP(Q76, '[1]Mortality (No Interventions) L'!$B$10:$O$129,10)</f>
        <v>26.298261974139184</v>
      </c>
      <c r="S76" s="46">
        <f>VLOOKUP(I76, '[1]Lapse Rates'!$A$4:$F$24, 5)</f>
        <v>1.6267663999999999E-3</v>
      </c>
      <c r="T76" s="33">
        <f t="shared" si="114"/>
        <v>0.87776190910574048</v>
      </c>
      <c r="U76" s="33">
        <f t="shared" si="104"/>
        <v>2.308361263658331E-2</v>
      </c>
      <c r="V76" s="39">
        <f t="shared" si="98"/>
        <v>1.4279135809330725E-3</v>
      </c>
      <c r="W76" s="32">
        <f t="shared" si="105"/>
        <v>0.85325038288822408</v>
      </c>
      <c r="X76" s="32"/>
      <c r="Y76" s="5">
        <f t="shared" si="111"/>
        <v>0</v>
      </c>
      <c r="Z76" s="5">
        <f t="shared" si="100"/>
        <v>5.2861367675884097</v>
      </c>
      <c r="AA76" s="5">
        <f t="shared" si="106"/>
        <v>0</v>
      </c>
      <c r="AB76" s="5">
        <f t="shared" si="89"/>
        <v>5.1385212483639231</v>
      </c>
      <c r="AC76" s="32"/>
      <c r="AD76" s="5">
        <f t="shared" si="112"/>
        <v>20837.390844071419</v>
      </c>
      <c r="AE76" s="5">
        <f t="shared" si="91"/>
        <v>-208.37390844071419</v>
      </c>
      <c r="AF76" s="5">
        <f t="shared" si="109"/>
        <v>-2292.1129928478558</v>
      </c>
      <c r="AG76" s="5">
        <f t="shared" ref="AG76:AG89" si="115">-U76*M76</f>
        <v>-13901.620954516929</v>
      </c>
      <c r="AH76" s="5">
        <f t="shared" si="93"/>
        <v>4435.2829882659207</v>
      </c>
      <c r="AI76" s="42">
        <f t="shared" si="110"/>
        <v>0</v>
      </c>
      <c r="AJ76" s="42">
        <f t="shared" si="113"/>
        <v>2024.2251314022726</v>
      </c>
      <c r="AK76" s="42">
        <f t="shared" si="107"/>
        <v>6459.5081196681931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95"/>
        <v>8</v>
      </c>
      <c r="J77" s="11">
        <f t="shared" si="84"/>
        <v>24421.191319642359</v>
      </c>
      <c r="K77" s="11">
        <f t="shared" si="96"/>
        <v>244.21191319642361</v>
      </c>
      <c r="L77" s="24">
        <f t="shared" si="103"/>
        <v>2686.3310451606594</v>
      </c>
      <c r="M77" s="11">
        <f t="shared" si="82"/>
        <v>602229</v>
      </c>
      <c r="N77" s="78">
        <f t="shared" si="85"/>
        <v>0</v>
      </c>
      <c r="O77" s="35">
        <f t="shared" si="86"/>
        <v>0</v>
      </c>
      <c r="P77" s="35">
        <f t="shared" si="108"/>
        <v>6.0222899999999999</v>
      </c>
      <c r="Q77">
        <f t="shared" si="88"/>
        <v>72</v>
      </c>
      <c r="R77" s="45">
        <f>1000*VLOOKUP(Q77, '[1]Mortality (No Interventions) L'!$B$10:$O$129,10)</f>
        <v>28.986523195993449</v>
      </c>
      <c r="S77" s="46">
        <f>VLOOKUP(I77, '[1]Lapse Rates'!$A$4:$F$24, 5)</f>
        <v>1.427546E-3</v>
      </c>
      <c r="T77" s="33">
        <f t="shared" si="114"/>
        <v>0.85325038288822408</v>
      </c>
      <c r="U77" s="33">
        <f t="shared" si="104"/>
        <v>2.47327620155798E-2</v>
      </c>
      <c r="V77" s="39">
        <f t="shared" si="98"/>
        <v>1.2180541710905528E-3</v>
      </c>
      <c r="W77" s="32">
        <f t="shared" si="105"/>
        <v>0.82729956670155369</v>
      </c>
      <c r="X77" s="32"/>
      <c r="Y77" s="5">
        <f t="shared" si="111"/>
        <v>0</v>
      </c>
      <c r="Z77" s="5">
        <f t="shared" si="100"/>
        <v>5.1385212483639231</v>
      </c>
      <c r="AA77" s="5">
        <f t="shared" si="106"/>
        <v>0</v>
      </c>
      <c r="AB77" s="5">
        <f t="shared" si="89"/>
        <v>4.9822379075510996</v>
      </c>
      <c r="AC77" s="32"/>
      <c r="AD77" s="5">
        <f t="shared" si="112"/>
        <v>20203.640997075869</v>
      </c>
      <c r="AE77" s="5">
        <f t="shared" si="91"/>
        <v>-202.03640997075868</v>
      </c>
      <c r="AF77" s="5">
        <f t="shared" si="109"/>
        <v>-2222.4005096783453</v>
      </c>
      <c r="AG77" s="5">
        <f t="shared" si="115"/>
        <v>-14894.786535880607</v>
      </c>
      <c r="AH77" s="5">
        <f t="shared" si="93"/>
        <v>2884.4175415461596</v>
      </c>
      <c r="AI77" s="42">
        <f t="shared" si="110"/>
        <v>0</v>
      </c>
      <c r="AJ77" s="42">
        <f t="shared" si="113"/>
        <v>1962.661498929476</v>
      </c>
      <c r="AK77" s="42">
        <f t="shared" si="107"/>
        <v>4847.0790404756353</v>
      </c>
    </row>
    <row r="78" spans="1:39" ht="15" x14ac:dyDescent="0.2">
      <c r="A78" s="12"/>
      <c r="B78" s="13">
        <v>1</v>
      </c>
      <c r="C78" s="10">
        <f>$H$68*0.14</f>
        <v>3418.9667847499304</v>
      </c>
      <c r="D78" s="1"/>
      <c r="E78" s="81" t="s">
        <v>51</v>
      </c>
      <c r="F78" s="13"/>
      <c r="G78" s="8"/>
      <c r="I78" s="2">
        <f t="shared" si="95"/>
        <v>9</v>
      </c>
      <c r="J78" s="11">
        <f t="shared" si="84"/>
        <v>24421.191319642359</v>
      </c>
      <c r="K78" s="11">
        <f t="shared" si="96"/>
        <v>244.21191319642361</v>
      </c>
      <c r="L78" s="24">
        <f t="shared" si="103"/>
        <v>2686.3310451606594</v>
      </c>
      <c r="M78" s="11">
        <f t="shared" si="82"/>
        <v>602229</v>
      </c>
      <c r="N78" s="78">
        <f t="shared" si="85"/>
        <v>0</v>
      </c>
      <c r="O78" s="35">
        <f t="shared" si="86"/>
        <v>0</v>
      </c>
      <c r="P78" s="35">
        <f t="shared" si="108"/>
        <v>6.0222899999999999</v>
      </c>
      <c r="Q78">
        <f t="shared" si="88"/>
        <v>73</v>
      </c>
      <c r="R78" s="45">
        <f>1000*VLOOKUP(Q78, '[1]Mortality (No Interventions) L'!$B$10:$O$129,10)</f>
        <v>32.078526218183953</v>
      </c>
      <c r="S78" s="46">
        <f>VLOOKUP(I78, '[1]Lapse Rates'!$A$4:$F$24, 5)</f>
        <v>1.4710299999999999E-3</v>
      </c>
      <c r="T78" s="33">
        <f t="shared" si="114"/>
        <v>0.82729956670155369</v>
      </c>
      <c r="U78" s="33">
        <f t="shared" si="104"/>
        <v>2.6538550840728013E-2</v>
      </c>
      <c r="V78" s="39">
        <f t="shared" si="98"/>
        <v>1.2169824816049865E-3</v>
      </c>
      <c r="W78" s="32">
        <f t="shared" si="105"/>
        <v>0.79954403337922064</v>
      </c>
      <c r="X78" s="32"/>
      <c r="Y78" s="5">
        <f t="shared" si="111"/>
        <v>0</v>
      </c>
      <c r="Z78" s="5">
        <f t="shared" si="100"/>
        <v>4.9822379075510996</v>
      </c>
      <c r="AA78" s="5">
        <f t="shared" si="106"/>
        <v>0</v>
      </c>
      <c r="AB78" s="5">
        <f t="shared" si="89"/>
        <v>4.8150860367793467</v>
      </c>
      <c r="AC78" s="32"/>
      <c r="AD78" s="5">
        <f t="shared" si="112"/>
        <v>19525.817807632466</v>
      </c>
      <c r="AE78" s="5">
        <f t="shared" si="91"/>
        <v>-195.25817807632464</v>
      </c>
      <c r="AF78" s="5">
        <f t="shared" si="109"/>
        <v>-2147.839958839571</v>
      </c>
      <c r="AG78" s="5">
        <f t="shared" si="115"/>
        <v>-15982.28493426079</v>
      </c>
      <c r="AH78" s="5">
        <f t="shared" si="93"/>
        <v>1200.4347364557816</v>
      </c>
      <c r="AI78" s="42">
        <f t="shared" si="110"/>
        <v>0</v>
      </c>
      <c r="AJ78" s="42">
        <f t="shared" si="113"/>
        <v>1896.8166571981885</v>
      </c>
      <c r="AK78" s="42">
        <f t="shared" si="107"/>
        <v>3097.2513936539699</v>
      </c>
    </row>
    <row r="79" spans="1:39" ht="15" x14ac:dyDescent="0.2">
      <c r="A79" s="12"/>
      <c r="B79" s="70" t="s">
        <v>49</v>
      </c>
      <c r="C79" s="10">
        <f>$H$68*0.11</f>
        <v>2686.3310451606594</v>
      </c>
      <c r="D79" s="1"/>
      <c r="E79" s="1"/>
      <c r="F79" s="1"/>
      <c r="I79" s="2">
        <f t="shared" si="95"/>
        <v>10</v>
      </c>
      <c r="J79" s="11">
        <f t="shared" si="84"/>
        <v>24421.191319642359</v>
      </c>
      <c r="K79" s="11">
        <f t="shared" si="96"/>
        <v>244.21191319642361</v>
      </c>
      <c r="L79" s="24">
        <f t="shared" si="103"/>
        <v>2686.3310451606594</v>
      </c>
      <c r="M79" s="11">
        <f t="shared" si="82"/>
        <v>602229</v>
      </c>
      <c r="N79" s="78">
        <f t="shared" si="85"/>
        <v>0</v>
      </c>
      <c r="O79" s="35">
        <f t="shared" si="86"/>
        <v>0</v>
      </c>
      <c r="P79" s="35">
        <f t="shared" si="108"/>
        <v>6.0222899999999999</v>
      </c>
      <c r="Q79">
        <f t="shared" si="88"/>
        <v>74</v>
      </c>
      <c r="R79" s="45">
        <f>1000*VLOOKUP(Q79, '[1]Mortality (No Interventions) L'!$B$10:$O$129,10)</f>
        <v>35.75399425314037</v>
      </c>
      <c r="S79" s="46">
        <f>VLOOKUP(I79, '[1]Lapse Rates'!$A$4:$F$24, 5)</f>
        <v>1.273365E-3</v>
      </c>
      <c r="T79" s="33">
        <f t="shared" si="114"/>
        <v>0.79954403337922064</v>
      </c>
      <c r="U79" s="33">
        <f t="shared" si="104"/>
        <v>2.8586892774573325E-2</v>
      </c>
      <c r="V79" s="39">
        <f t="shared" si="98"/>
        <v>1.0181113880639314E-3</v>
      </c>
      <c r="W79" s="32">
        <f t="shared" si="105"/>
        <v>0.76993902921658341</v>
      </c>
      <c r="X79" s="32"/>
      <c r="Y79" s="5">
        <f t="shared" si="111"/>
        <v>0</v>
      </c>
      <c r="Z79" s="5">
        <f t="shared" si="100"/>
        <v>4.8150860367793467</v>
      </c>
      <c r="AA79" s="5">
        <f t="shared" si="106"/>
        <v>0</v>
      </c>
      <c r="AB79" s="5">
        <f t="shared" si="89"/>
        <v>4.6367961162607383</v>
      </c>
      <c r="AC79" s="32"/>
      <c r="AD79" s="5">
        <f t="shared" si="112"/>
        <v>18802.828336957893</v>
      </c>
      <c r="AE79" s="5">
        <f t="shared" si="91"/>
        <v>-188.02828336957893</v>
      </c>
      <c r="AF79" s="5">
        <f t="shared" si="109"/>
        <v>-2068.3111170653679</v>
      </c>
      <c r="AG79" s="5">
        <f t="shared" si="115"/>
        <v>-17215.85584873852</v>
      </c>
      <c r="AH79" s="5">
        <f>SUM(AD79:AG79)</f>
        <v>-669.36691221557339</v>
      </c>
      <c r="AI79" s="42">
        <f t="shared" si="110"/>
        <v>0</v>
      </c>
      <c r="AJ79" s="42">
        <f t="shared" si="113"/>
        <v>1826.5842451972219</v>
      </c>
      <c r="AK79" s="42">
        <f t="shared" si="107"/>
        <v>1157.2173329816485</v>
      </c>
    </row>
    <row r="80" spans="1:39" ht="15" x14ac:dyDescent="0.2">
      <c r="D80" s="1"/>
      <c r="E80" s="1"/>
      <c r="F80" s="1"/>
      <c r="I80" s="2">
        <f t="shared" si="95"/>
        <v>11</v>
      </c>
      <c r="J80" s="11">
        <f t="shared" si="84"/>
        <v>24421.191319642359</v>
      </c>
      <c r="K80" s="11">
        <f t="shared" si="96"/>
        <v>244.21191319642361</v>
      </c>
      <c r="L80" s="24">
        <f t="shared" si="103"/>
        <v>2686.3310451606594</v>
      </c>
      <c r="M80" s="11">
        <f t="shared" si="82"/>
        <v>602229</v>
      </c>
      <c r="N80" s="78">
        <f t="shared" si="85"/>
        <v>0</v>
      </c>
      <c r="O80" s="35">
        <f t="shared" si="86"/>
        <v>0</v>
      </c>
      <c r="P80" s="35">
        <f t="shared" si="108"/>
        <v>6.0222899999999999</v>
      </c>
      <c r="Q80">
        <f t="shared" si="88"/>
        <v>75</v>
      </c>
      <c r="R80" s="45">
        <f>1000*VLOOKUP(Q80, '[1]Mortality (No Interventions) L'!$B$10:$O$129,10)</f>
        <v>39.977491656265592</v>
      </c>
      <c r="S80" s="46">
        <f>VLOOKUP(I80, '[1]Lapse Rates'!$A$4:$F$24, 5)</f>
        <v>1.2241776999999999E-3</v>
      </c>
      <c r="T80" s="33">
        <f t="shared" si="114"/>
        <v>0.76993902921658341</v>
      </c>
      <c r="U80" s="33">
        <f t="shared" si="104"/>
        <v>3.0780231116339193E-2</v>
      </c>
      <c r="V80" s="39">
        <f t="shared" si="98"/>
        <v>9.4254218992658985E-4</v>
      </c>
      <c r="W80" s="32">
        <f t="shared" si="105"/>
        <v>0.73821625591031759</v>
      </c>
      <c r="X80" s="31"/>
      <c r="Y80" s="5">
        <f t="shared" si="111"/>
        <v>0</v>
      </c>
      <c r="Z80" s="5">
        <f t="shared" si="100"/>
        <v>4.6367961162607383</v>
      </c>
      <c r="AA80" s="5">
        <f t="shared" si="106"/>
        <v>0</v>
      </c>
      <c r="AB80" s="5">
        <f t="shared" si="89"/>
        <v>4.4457523758061468</v>
      </c>
      <c r="AC80" s="32"/>
      <c r="AD80" s="5">
        <f t="shared" si="112"/>
        <v>18028.120420855932</v>
      </c>
      <c r="AE80" s="5">
        <f t="shared" si="91"/>
        <v>-180.2812042085593</v>
      </c>
      <c r="AF80" s="5">
        <f t="shared" si="109"/>
        <v>-1983.0932462941523</v>
      </c>
      <c r="AG80" s="5">
        <f t="shared" si="115"/>
        <v>-18536.747804961837</v>
      </c>
      <c r="AH80" s="5">
        <f t="shared" ref="AH80:AH89" si="116">SUM(AD80:AG80)</f>
        <v>-2672.0018346086181</v>
      </c>
      <c r="AI80" s="42">
        <f t="shared" si="110"/>
        <v>0</v>
      </c>
      <c r="AJ80" s="42">
        <f t="shared" si="113"/>
        <v>1751.3278968521124</v>
      </c>
      <c r="AK80" s="42">
        <f t="shared" ref="AK80:AK89" si="117">SUM(AH80:AJ80)</f>
        <v>-920.67393775650567</v>
      </c>
    </row>
    <row r="81" spans="1:37" ht="15" x14ac:dyDescent="0.2">
      <c r="A81" s="48" t="s">
        <v>52</v>
      </c>
      <c r="D81" s="1"/>
      <c r="E81" s="74"/>
      <c r="F81" s="37"/>
      <c r="I81" s="2">
        <f t="shared" si="95"/>
        <v>12</v>
      </c>
      <c r="J81" s="11">
        <f t="shared" si="84"/>
        <v>24421.191319642359</v>
      </c>
      <c r="K81" s="11">
        <f t="shared" si="96"/>
        <v>244.21191319642361</v>
      </c>
      <c r="L81" s="24">
        <f t="shared" si="103"/>
        <v>2686.3310451606594</v>
      </c>
      <c r="M81" s="11">
        <f t="shared" si="82"/>
        <v>602229</v>
      </c>
      <c r="N81" s="78">
        <f t="shared" si="85"/>
        <v>0</v>
      </c>
      <c r="O81" s="35">
        <f t="shared" si="86"/>
        <v>0</v>
      </c>
      <c r="P81" s="35">
        <f t="shared" si="108"/>
        <v>6.0222899999999999</v>
      </c>
      <c r="Q81">
        <f t="shared" si="88"/>
        <v>76</v>
      </c>
      <c r="R81" s="45">
        <f>1000*VLOOKUP(Q81, '[1]Mortality (No Interventions) L'!$B$10:$O$129,10)</f>
        <v>44.809583407270182</v>
      </c>
      <c r="S81" s="46">
        <f>VLOOKUP(I81, '[1]Lapse Rates'!$A$4:$F$24, 5)</f>
        <v>1.0124068E-3</v>
      </c>
      <c r="T81" s="33">
        <f t="shared" si="114"/>
        <v>0.73821625591031759</v>
      </c>
      <c r="U81" s="33">
        <f t="shared" si="104"/>
        <v>3.3079162891816082E-2</v>
      </c>
      <c r="V81" s="39">
        <f t="shared" si="98"/>
        <v>7.4737515735414576E-4</v>
      </c>
      <c r="W81" s="32">
        <f t="shared" si="105"/>
        <v>0.70438971786114735</v>
      </c>
      <c r="X81" s="31"/>
      <c r="Y81" s="5">
        <f t="shared" si="111"/>
        <v>0</v>
      </c>
      <c r="Z81" s="5">
        <f t="shared" si="100"/>
        <v>4.4457523758061468</v>
      </c>
      <c r="AA81" s="5">
        <f t="shared" si="106"/>
        <v>0</v>
      </c>
      <c r="AB81" s="5">
        <f t="shared" si="89"/>
        <v>4.2420391539780091</v>
      </c>
      <c r="AC81" s="32"/>
      <c r="AD81" s="5">
        <f t="shared" si="112"/>
        <v>17202.036063475982</v>
      </c>
      <c r="AE81" s="5">
        <f t="shared" si="91"/>
        <v>-172.02036063475984</v>
      </c>
      <c r="AF81" s="5">
        <f t="shared" si="109"/>
        <v>-1892.223966982358</v>
      </c>
      <c r="AG81" s="5">
        <f t="shared" si="115"/>
        <v>-19921.231189175505</v>
      </c>
      <c r="AH81" s="5">
        <f t="shared" si="116"/>
        <v>-4783.4394533166414</v>
      </c>
      <c r="AI81" s="42">
        <f t="shared" si="110"/>
        <v>0</v>
      </c>
      <c r="AJ81" s="42">
        <f t="shared" si="113"/>
        <v>1671.0806687567906</v>
      </c>
      <c r="AK81" s="42">
        <f t="shared" si="117"/>
        <v>-3112.3587845598508</v>
      </c>
    </row>
    <row r="82" spans="1:37" ht="15" x14ac:dyDescent="0.2">
      <c r="A82" s="48" t="s">
        <v>53</v>
      </c>
      <c r="D82" s="1"/>
      <c r="E82" s="1"/>
      <c r="F82" s="1"/>
      <c r="I82" s="2">
        <f t="shared" si="95"/>
        <v>13</v>
      </c>
      <c r="J82" s="11">
        <f t="shared" si="84"/>
        <v>24421.191319642359</v>
      </c>
      <c r="K82" s="11">
        <f t="shared" si="96"/>
        <v>244.21191319642361</v>
      </c>
      <c r="L82" s="24">
        <f t="shared" si="103"/>
        <v>2686.3310451606594</v>
      </c>
      <c r="M82" s="11">
        <f t="shared" si="82"/>
        <v>602229</v>
      </c>
      <c r="N82" s="78">
        <f t="shared" si="85"/>
        <v>0</v>
      </c>
      <c r="O82" s="35">
        <f t="shared" si="86"/>
        <v>0</v>
      </c>
      <c r="P82" s="35">
        <f t="shared" si="108"/>
        <v>6.0222899999999999</v>
      </c>
      <c r="Q82">
        <f t="shared" si="88"/>
        <v>77</v>
      </c>
      <c r="R82" s="45">
        <f>1000*VLOOKUP(Q82, '[1]Mortality (No Interventions) L'!$B$10:$O$129,10)</f>
        <v>50.370302047767794</v>
      </c>
      <c r="S82" s="46">
        <f>VLOOKUP(I82, '[1]Lapse Rates'!$A$4:$F$24, 5)</f>
        <v>8.7385670000000003E-4</v>
      </c>
      <c r="T82" s="33">
        <f t="shared" si="114"/>
        <v>0.70438971786114735</v>
      </c>
      <c r="U82" s="33">
        <f t="shared" si="104"/>
        <v>3.5480322848007929E-2</v>
      </c>
      <c r="V82" s="39">
        <f t="shared" si="98"/>
        <v>6.1553567436407333E-4</v>
      </c>
      <c r="W82" s="32">
        <f t="shared" si="105"/>
        <v>0.66829385933877539</v>
      </c>
      <c r="X82" s="31"/>
      <c r="Y82" s="5">
        <f t="shared" si="111"/>
        <v>0</v>
      </c>
      <c r="Z82" s="5">
        <f t="shared" si="100"/>
        <v>4.2420391539780091</v>
      </c>
      <c r="AA82" s="5">
        <f t="shared" si="106"/>
        <v>0</v>
      </c>
      <c r="AB82" s="5">
        <f t="shared" si="89"/>
        <v>4.0246594261573136</v>
      </c>
      <c r="AC82" s="32"/>
      <c r="AD82" s="5">
        <f t="shared" si="112"/>
        <v>16320.532196654392</v>
      </c>
      <c r="AE82" s="5">
        <f t="shared" si="91"/>
        <v>-163.20532196654395</v>
      </c>
      <c r="AF82" s="5">
        <f t="shared" si="109"/>
        <v>-1795.2585416319832</v>
      </c>
      <c r="AG82" s="5">
        <f t="shared" si="115"/>
        <v>-21367.279348432967</v>
      </c>
      <c r="AH82" s="5">
        <f t="shared" si="116"/>
        <v>-7005.2110153771009</v>
      </c>
      <c r="AI82" s="42">
        <f t="shared" si="110"/>
        <v>0</v>
      </c>
      <c r="AJ82" s="42">
        <f t="shared" si="113"/>
        <v>1585.4499104478834</v>
      </c>
      <c r="AK82" s="42">
        <f t="shared" si="117"/>
        <v>-5419.7611049292173</v>
      </c>
    </row>
    <row r="83" spans="1:37" ht="15" x14ac:dyDescent="0.2">
      <c r="A83" s="48" t="s">
        <v>54</v>
      </c>
      <c r="D83" s="1"/>
      <c r="E83" s="1"/>
      <c r="F83" s="37"/>
      <c r="I83" s="2">
        <f t="shared" si="95"/>
        <v>14</v>
      </c>
      <c r="J83" s="11">
        <f t="shared" si="84"/>
        <v>24421.191319642359</v>
      </c>
      <c r="K83" s="11">
        <f t="shared" si="96"/>
        <v>244.21191319642361</v>
      </c>
      <c r="L83" s="24">
        <f t="shared" si="103"/>
        <v>2686.3310451606594</v>
      </c>
      <c r="M83" s="11">
        <f t="shared" si="82"/>
        <v>602229</v>
      </c>
      <c r="N83" s="78">
        <f t="shared" si="85"/>
        <v>0</v>
      </c>
      <c r="O83" s="35">
        <f t="shared" si="86"/>
        <v>0</v>
      </c>
      <c r="P83" s="35">
        <f t="shared" si="108"/>
        <v>6.0222899999999999</v>
      </c>
      <c r="Q83">
        <f t="shared" si="88"/>
        <v>78</v>
      </c>
      <c r="R83" s="45">
        <f>1000*VLOOKUP(Q83, '[1]Mortality (No Interventions) L'!$B$10:$O$129,10)</f>
        <v>56.556409087085633</v>
      </c>
      <c r="S83" s="46">
        <f>VLOOKUP(I83, '[1]Lapse Rates'!$A$4:$F$24, 5)</f>
        <v>8.3940749999999998E-4</v>
      </c>
      <c r="T83" s="33">
        <f t="shared" si="114"/>
        <v>0.66829385933877539</v>
      </c>
      <c r="U83" s="33">
        <f t="shared" si="104"/>
        <v>3.7796300899151043E-2</v>
      </c>
      <c r="V83" s="39">
        <f t="shared" si="98"/>
        <v>5.6097087773291309E-4</v>
      </c>
      <c r="W83" s="32">
        <f t="shared" si="105"/>
        <v>0.62993658756189141</v>
      </c>
      <c r="X83" s="31"/>
      <c r="Y83" s="5">
        <f t="shared" si="111"/>
        <v>0</v>
      </c>
      <c r="Z83" s="5">
        <f t="shared" si="100"/>
        <v>4.0246594261573136</v>
      </c>
      <c r="AA83" s="5">
        <f t="shared" si="106"/>
        <v>0</v>
      </c>
      <c r="AB83" s="5">
        <f t="shared" si="89"/>
        <v>3.793660811908103</v>
      </c>
      <c r="AC83" s="32"/>
      <c r="AD83" s="5">
        <f t="shared" si="112"/>
        <v>15383.801924091591</v>
      </c>
      <c r="AE83" s="5">
        <f t="shared" si="91"/>
        <v>-153.83801924091591</v>
      </c>
      <c r="AF83" s="5">
        <f t="shared" si="109"/>
        <v>-1692.2182116500751</v>
      </c>
      <c r="AG83" s="5">
        <f t="shared" si="115"/>
        <v>-22762.028494194834</v>
      </c>
      <c r="AH83" s="5">
        <f t="shared" si="116"/>
        <v>-9224.282800994235</v>
      </c>
      <c r="AI83" s="42">
        <f t="shared" si="110"/>
        <v>0</v>
      </c>
      <c r="AJ83" s="42">
        <f t="shared" si="113"/>
        <v>1494.4542781555572</v>
      </c>
      <c r="AK83" s="42">
        <f t="shared" si="117"/>
        <v>-7729.8285228386776</v>
      </c>
    </row>
    <row r="84" spans="1:37" ht="15" x14ac:dyDescent="0.2">
      <c r="A84" s="48" t="s">
        <v>55</v>
      </c>
      <c r="D84" s="1"/>
      <c r="E84" s="1"/>
      <c r="F84" s="1"/>
      <c r="I84" s="2">
        <f t="shared" si="95"/>
        <v>15</v>
      </c>
      <c r="J84" s="11">
        <f t="shared" si="84"/>
        <v>24421.191319642359</v>
      </c>
      <c r="K84" s="11">
        <f t="shared" si="96"/>
        <v>244.21191319642361</v>
      </c>
      <c r="L84" s="24">
        <f t="shared" si="103"/>
        <v>2686.3310451606594</v>
      </c>
      <c r="M84" s="11">
        <f t="shared" si="82"/>
        <v>602229</v>
      </c>
      <c r="N84" s="78">
        <f t="shared" si="85"/>
        <v>0</v>
      </c>
      <c r="O84" s="35">
        <f t="shared" si="86"/>
        <v>0</v>
      </c>
      <c r="P84" s="35">
        <f t="shared" si="108"/>
        <v>6.0222899999999999</v>
      </c>
      <c r="Q84">
        <f t="shared" si="88"/>
        <v>79</v>
      </c>
      <c r="R84" s="45">
        <f>1000*VLOOKUP(Q84, '[1]Mortality (No Interventions) L'!$B$10:$O$129,10)</f>
        <v>63.404129627255983</v>
      </c>
      <c r="S84" s="46">
        <f>VLOOKUP(I84, '[1]Lapse Rates'!$A$4:$F$24, 5)</f>
        <v>7.2940090000000004E-4</v>
      </c>
      <c r="T84" s="33">
        <f t="shared" si="114"/>
        <v>0.62993658756189141</v>
      </c>
      <c r="U84" s="33">
        <f t="shared" si="104"/>
        <v>3.9940581054725449E-2</v>
      </c>
      <c r="V84" s="39">
        <f t="shared" si="98"/>
        <v>4.5947631391057245E-4</v>
      </c>
      <c r="W84" s="32">
        <f t="shared" si="105"/>
        <v>0.58953653019325536</v>
      </c>
      <c r="X84" s="31"/>
      <c r="Y84" s="5">
        <f t="shared" si="111"/>
        <v>0</v>
      </c>
      <c r="Z84" s="5">
        <f t="shared" si="100"/>
        <v>3.793660811908103</v>
      </c>
      <c r="AA84" s="5">
        <f t="shared" si="106"/>
        <v>0</v>
      </c>
      <c r="AB84" s="5">
        <f t="shared" si="89"/>
        <v>3.5503599504175396</v>
      </c>
      <c r="AC84" s="32"/>
      <c r="AD84" s="5">
        <f t="shared" si="112"/>
        <v>14397.184393767604</v>
      </c>
      <c r="AE84" s="5">
        <f t="shared" si="91"/>
        <v>-143.97184393767606</v>
      </c>
      <c r="AF84" s="5">
        <f t="shared" si="109"/>
        <v>-1583.6902833144363</v>
      </c>
      <c r="AG84" s="5">
        <f t="shared" si="115"/>
        <v>-24053.376188006252</v>
      </c>
      <c r="AH84" s="5">
        <f t="shared" si="116"/>
        <v>-11383.85392149076</v>
      </c>
      <c r="AI84" s="42">
        <f t="shared" si="110"/>
        <v>0</v>
      </c>
      <c r="AJ84" s="42">
        <f t="shared" si="113"/>
        <v>1398.6123092639643</v>
      </c>
      <c r="AK84" s="42">
        <f t="shared" si="117"/>
        <v>-9985.241612226795</v>
      </c>
    </row>
    <row r="85" spans="1:37" ht="15" x14ac:dyDescent="0.2">
      <c r="I85" s="2">
        <f t="shared" si="95"/>
        <v>16</v>
      </c>
      <c r="J85" s="11">
        <f t="shared" si="84"/>
        <v>24421.191319642359</v>
      </c>
      <c r="K85" s="11">
        <f t="shared" si="96"/>
        <v>244.21191319642361</v>
      </c>
      <c r="L85" s="24">
        <f t="shared" si="103"/>
        <v>2686.3310451606594</v>
      </c>
      <c r="M85" s="11">
        <f t="shared" si="82"/>
        <v>602229</v>
      </c>
      <c r="N85" s="78">
        <f t="shared" si="85"/>
        <v>0</v>
      </c>
      <c r="O85" s="35">
        <f t="shared" si="86"/>
        <v>0</v>
      </c>
      <c r="P85" s="35">
        <f t="shared" si="108"/>
        <v>6.0222899999999999</v>
      </c>
      <c r="Q85">
        <f t="shared" si="88"/>
        <v>80</v>
      </c>
      <c r="R85" s="45">
        <f>1000*VLOOKUP(Q85, '[1]Mortality (No Interventions) L'!$B$10:$O$129,10)</f>
        <v>70.833509895582324</v>
      </c>
      <c r="S85" s="46">
        <f>VLOOKUP(I85, '[1]Lapse Rates'!$A$4:$F$24, 5)</f>
        <v>6.1234970000000001E-4</v>
      </c>
      <c r="T85" s="33">
        <f t="shared" si="114"/>
        <v>0.58953653019325536</v>
      </c>
      <c r="U85" s="33">
        <f t="shared" si="104"/>
        <v>4.1758941645251221E-2</v>
      </c>
      <c r="V85" s="39">
        <f t="shared" si="98"/>
        <v>3.6100251740288087E-4</v>
      </c>
      <c r="W85" s="32">
        <f t="shared" si="105"/>
        <v>0.54741658603060128</v>
      </c>
      <c r="X85" s="31"/>
      <c r="Y85" s="5">
        <f t="shared" si="111"/>
        <v>0</v>
      </c>
      <c r="Z85" s="5">
        <f t="shared" si="100"/>
        <v>3.5503599504175396</v>
      </c>
      <c r="AA85" s="5">
        <f t="shared" si="106"/>
        <v>0</v>
      </c>
      <c r="AB85" s="5">
        <f t="shared" si="89"/>
        <v>3.2967014318862295</v>
      </c>
      <c r="AC85" s="32"/>
      <c r="AD85" s="5">
        <f t="shared" si="112"/>
        <v>13368.565178998775</v>
      </c>
      <c r="AE85" s="5">
        <f t="shared" si="91"/>
        <v>-133.68565178998776</v>
      </c>
      <c r="AF85" s="5">
        <f t="shared" si="109"/>
        <v>-1470.5421696898652</v>
      </c>
      <c r="AG85" s="5">
        <f t="shared" si="115"/>
        <v>-25148.445668077999</v>
      </c>
      <c r="AH85" s="5">
        <f t="shared" si="116"/>
        <v>-13384.108310559075</v>
      </c>
      <c r="AI85" s="42">
        <f t="shared" si="110"/>
        <v>0</v>
      </c>
      <c r="AJ85" s="42">
        <f t="shared" si="113"/>
        <v>1298.6899719303181</v>
      </c>
      <c r="AK85" s="42">
        <f t="shared" si="117"/>
        <v>-12085.418338628757</v>
      </c>
    </row>
    <row r="86" spans="1:37" ht="15" x14ac:dyDescent="0.2">
      <c r="I86" s="2">
        <f t="shared" si="95"/>
        <v>17</v>
      </c>
      <c r="J86" s="11">
        <f t="shared" si="84"/>
        <v>24421.191319642359</v>
      </c>
      <c r="K86" s="11">
        <f t="shared" si="96"/>
        <v>244.21191319642361</v>
      </c>
      <c r="L86" s="24">
        <f t="shared" si="103"/>
        <v>2686.3310451606594</v>
      </c>
      <c r="M86" s="11">
        <f t="shared" si="82"/>
        <v>602229</v>
      </c>
      <c r="N86" s="78">
        <f t="shared" si="85"/>
        <v>0</v>
      </c>
      <c r="O86" s="35">
        <f t="shared" si="86"/>
        <v>0</v>
      </c>
      <c r="P86" s="35">
        <f t="shared" si="108"/>
        <v>6.0222899999999999</v>
      </c>
      <c r="Q86">
        <f t="shared" si="88"/>
        <v>81</v>
      </c>
      <c r="R86" s="45">
        <f>1000*VLOOKUP(Q86, '[1]Mortality (No Interventions) L'!$B$10:$O$129,10)</f>
        <v>78.954075175448608</v>
      </c>
      <c r="S86" s="46">
        <f>VLOOKUP(I86, '[1]Lapse Rates'!$A$4:$F$24, 5)</f>
        <v>4.6742110000000002E-4</v>
      </c>
      <c r="T86" s="33">
        <f t="shared" si="114"/>
        <v>0.54741658603060128</v>
      </c>
      <c r="U86" s="33">
        <f t="shared" si="104"/>
        <v>4.3220770285747528E-2</v>
      </c>
      <c r="V86" s="39">
        <f t="shared" si="98"/>
        <v>2.5587406280066827E-4</v>
      </c>
      <c r="W86" s="32">
        <f t="shared" si="105"/>
        <v>0.50393994168205314</v>
      </c>
      <c r="X86" s="31"/>
      <c r="Y86" s="5">
        <f t="shared" si="111"/>
        <v>0</v>
      </c>
      <c r="Z86" s="5">
        <f t="shared" si="100"/>
        <v>3.2967014318862295</v>
      </c>
      <c r="AA86" s="5">
        <f t="shared" si="106"/>
        <v>0</v>
      </c>
      <c r="AB86" s="5">
        <f t="shared" si="89"/>
        <v>3.0348724713924118</v>
      </c>
      <c r="AC86" s="32"/>
      <c r="AD86" s="5">
        <f t="shared" si="112"/>
        <v>12306.813729426833</v>
      </c>
      <c r="AE86" s="5">
        <f t="shared" si="91"/>
        <v>-123.06813729426834</v>
      </c>
      <c r="AF86" s="5">
        <f t="shared" si="109"/>
        <v>-1353.7495102369517</v>
      </c>
      <c r="AG86" s="5">
        <f t="shared" si="115"/>
        <v>-26028.801268415449</v>
      </c>
      <c r="AH86" s="5">
        <f t="shared" si="116"/>
        <v>-15198.805186519838</v>
      </c>
      <c r="AI86" s="42">
        <f t="shared" si="110"/>
        <v>0</v>
      </c>
      <c r="AJ86" s="42">
        <f t="shared" si="113"/>
        <v>1195.5488489986726</v>
      </c>
      <c r="AK86" s="42">
        <f t="shared" si="117"/>
        <v>-14003.256337521165</v>
      </c>
    </row>
    <row r="87" spans="1:37" ht="15" x14ac:dyDescent="0.2">
      <c r="I87" s="2">
        <f t="shared" si="95"/>
        <v>18</v>
      </c>
      <c r="J87" s="11">
        <f t="shared" si="84"/>
        <v>24421.191319642359</v>
      </c>
      <c r="K87" s="11">
        <f t="shared" si="96"/>
        <v>244.21191319642361</v>
      </c>
      <c r="L87" s="24">
        <f t="shared" si="103"/>
        <v>2686.3310451606594</v>
      </c>
      <c r="M87" s="11">
        <f t="shared" si="82"/>
        <v>602229</v>
      </c>
      <c r="N87" s="78">
        <f t="shared" si="85"/>
        <v>0</v>
      </c>
      <c r="O87" s="35">
        <f t="shared" si="86"/>
        <v>0</v>
      </c>
      <c r="P87" s="35">
        <f t="shared" si="108"/>
        <v>6.0222899999999999</v>
      </c>
      <c r="Q87">
        <f t="shared" si="88"/>
        <v>82</v>
      </c>
      <c r="R87" s="45">
        <f>1000*VLOOKUP(Q87, '[1]Mortality (No Interventions) L'!$B$10:$O$129,10)</f>
        <v>88.04759882195701</v>
      </c>
      <c r="S87" s="46">
        <f>VLOOKUP(I87, '[1]Lapse Rates'!$A$4:$F$24, 5)</f>
        <v>4.0205260000000001E-4</v>
      </c>
      <c r="T87" s="33">
        <f t="shared" si="114"/>
        <v>0.50393994168205314</v>
      </c>
      <c r="U87" s="33">
        <f t="shared" si="104"/>
        <v>4.4370701815581823E-2</v>
      </c>
      <c r="V87" s="39">
        <f t="shared" si="98"/>
        <v>2.0261036379711785E-4</v>
      </c>
      <c r="W87" s="32">
        <f t="shared" si="105"/>
        <v>0.45936662950267421</v>
      </c>
      <c r="X87" s="31"/>
      <c r="Y87" s="5">
        <f t="shared" si="111"/>
        <v>0</v>
      </c>
      <c r="Z87" s="5">
        <f t="shared" si="100"/>
        <v>3.0348724713924118</v>
      </c>
      <c r="AA87" s="5">
        <f t="shared" si="106"/>
        <v>0</v>
      </c>
      <c r="AB87" s="5">
        <f t="shared" si="89"/>
        <v>2.7664390591876598</v>
      </c>
      <c r="AC87" s="32"/>
      <c r="AD87" s="5">
        <f t="shared" si="112"/>
        <v>11218.280344944074</v>
      </c>
      <c r="AE87" s="5">
        <f t="shared" si="91"/>
        <v>-112.18280344944075</v>
      </c>
      <c r="AF87" s="5">
        <f t="shared" si="109"/>
        <v>-1234.0108379438482</v>
      </c>
      <c r="AG87" s="5">
        <f t="shared" si="115"/>
        <v>-26721.323383696024</v>
      </c>
      <c r="AH87" s="5">
        <f t="shared" si="116"/>
        <v>-16849.236680145237</v>
      </c>
      <c r="AI87" s="42">
        <f t="shared" si="110"/>
        <v>0</v>
      </c>
      <c r="AJ87" s="42">
        <f t="shared" si="113"/>
        <v>1089.8058898100674</v>
      </c>
      <c r="AK87" s="42">
        <f t="shared" si="117"/>
        <v>-15759.430790335169</v>
      </c>
    </row>
    <row r="88" spans="1:37" ht="15" x14ac:dyDescent="0.2">
      <c r="I88" s="2">
        <f t="shared" si="95"/>
        <v>19</v>
      </c>
      <c r="J88" s="11">
        <f t="shared" si="84"/>
        <v>24421.191319642359</v>
      </c>
      <c r="K88" s="11">
        <f t="shared" si="96"/>
        <v>244.21191319642361</v>
      </c>
      <c r="L88" s="24">
        <f t="shared" si="103"/>
        <v>2686.3310451606594</v>
      </c>
      <c r="M88" s="11">
        <f t="shared" si="82"/>
        <v>602229</v>
      </c>
      <c r="N88" s="78">
        <f t="shared" si="85"/>
        <v>0</v>
      </c>
      <c r="O88" s="35">
        <f t="shared" si="86"/>
        <v>0</v>
      </c>
      <c r="P88" s="35">
        <f t="shared" si="108"/>
        <v>6.0222899999999999</v>
      </c>
      <c r="Q88">
        <f t="shared" si="88"/>
        <v>83</v>
      </c>
      <c r="R88" s="45">
        <f>1000*VLOOKUP(Q88, '[1]Mortality (No Interventions) L'!$B$10:$O$129,10)</f>
        <v>98.217132375627202</v>
      </c>
      <c r="S88" s="46">
        <f>VLOOKUP(I88, '[1]Lapse Rates'!$A$4:$F$24, 5)</f>
        <v>3.3283375800000001E-2</v>
      </c>
      <c r="T88" s="33">
        <f t="shared" si="114"/>
        <v>0.45936662950267421</v>
      </c>
      <c r="U88" s="33">
        <f t="shared" si="104"/>
        <v>4.511767305880985E-2</v>
      </c>
      <c r="V88" s="39">
        <f t="shared" si="98"/>
        <v>1.5289272159716873E-2</v>
      </c>
      <c r="W88" s="32">
        <f t="shared" si="105"/>
        <v>0.39895968428414746</v>
      </c>
      <c r="X88" s="31"/>
      <c r="Y88" s="5">
        <f t="shared" si="111"/>
        <v>0</v>
      </c>
      <c r="Z88" s="5">
        <f t="shared" si="100"/>
        <v>2.7664390591876598</v>
      </c>
      <c r="AA88" s="5">
        <f t="shared" si="106"/>
        <v>0</v>
      </c>
      <c r="AB88" s="5">
        <f t="shared" si="89"/>
        <v>2.4026509170675783</v>
      </c>
      <c r="AC88" s="32"/>
      <c r="AD88" s="5">
        <f t="shared" si="112"/>
        <v>9743.0707787272786</v>
      </c>
      <c r="AE88" s="5">
        <f t="shared" si="91"/>
        <v>-97.430707787272794</v>
      </c>
      <c r="AF88" s="5">
        <f t="shared" si="109"/>
        <v>-1071.7377856600006</v>
      </c>
      <c r="AG88" s="5">
        <f t="shared" si="115"/>
        <v>-27171.171128533999</v>
      </c>
      <c r="AH88" s="5">
        <f t="shared" si="116"/>
        <v>-18597.268843253994</v>
      </c>
      <c r="AI88" s="42">
        <f t="shared" si="110"/>
        <v>0</v>
      </c>
      <c r="AJ88" s="42">
        <f t="shared" si="113"/>
        <v>946.50867863092094</v>
      </c>
      <c r="AK88" s="42">
        <f t="shared" si="117"/>
        <v>-17650.760164623072</v>
      </c>
    </row>
    <row r="89" spans="1:37" ht="15" x14ac:dyDescent="0.2">
      <c r="I89" s="2">
        <f t="shared" si="95"/>
        <v>20</v>
      </c>
      <c r="J89" s="11">
        <f t="shared" si="84"/>
        <v>24421.191319642359</v>
      </c>
      <c r="K89" s="11">
        <f t="shared" si="96"/>
        <v>244.21191319642361</v>
      </c>
      <c r="L89" s="24">
        <f t="shared" si="103"/>
        <v>2686.3310451606594</v>
      </c>
      <c r="M89" s="11">
        <f t="shared" si="82"/>
        <v>602229</v>
      </c>
      <c r="N89" s="78">
        <f t="shared" si="85"/>
        <v>0</v>
      </c>
      <c r="O89" s="35">
        <f t="shared" si="86"/>
        <v>0</v>
      </c>
      <c r="P89" s="35">
        <f t="shared" si="108"/>
        <v>6.0222899999999999</v>
      </c>
      <c r="Q89">
        <f t="shared" si="88"/>
        <v>84</v>
      </c>
      <c r="R89" s="45">
        <f>1000*VLOOKUP(Q89, '[1]Mortality (No Interventions) L'!$B$10:$O$129,10)</f>
        <v>109.63312725179283</v>
      </c>
      <c r="S89" s="46">
        <f>VLOOKUP(I89, '[1]Lapse Rates'!$A$4:$F$24, 5)</f>
        <v>0</v>
      </c>
      <c r="T89" s="33">
        <f t="shared" si="114"/>
        <v>0.39895968428414746</v>
      </c>
      <c r="U89" s="33">
        <f t="shared" si="104"/>
        <v>4.3739197835459029E-2</v>
      </c>
      <c r="V89" s="39">
        <f t="shared" si="98"/>
        <v>0</v>
      </c>
      <c r="W89" s="32">
        <f t="shared" si="105"/>
        <v>0.35522048644868842</v>
      </c>
      <c r="X89" s="31"/>
      <c r="Y89" s="5">
        <f t="shared" si="111"/>
        <v>0</v>
      </c>
      <c r="Z89" s="5">
        <f t="shared" si="100"/>
        <v>2.4026509170675783</v>
      </c>
      <c r="AA89" s="5">
        <f t="shared" si="106"/>
        <v>0</v>
      </c>
      <c r="AB89" s="5">
        <f t="shared" si="89"/>
        <v>2.1392407833350719</v>
      </c>
      <c r="AC89" s="32"/>
      <c r="AD89" s="5">
        <f>$W89*J89</f>
        <v>8674.9074602198452</v>
      </c>
      <c r="AE89" s="5">
        <f t="shared" si="91"/>
        <v>-86.749074602198462</v>
      </c>
      <c r="AF89" s="5">
        <f t="shared" si="109"/>
        <v>-954.23982062418304</v>
      </c>
      <c r="AG89" s="5">
        <f t="shared" si="115"/>
        <v>-26341.013373250655</v>
      </c>
      <c r="AH89" s="5">
        <f t="shared" si="116"/>
        <v>-18707.094808257192</v>
      </c>
      <c r="AI89" s="42">
        <f t="shared" si="110"/>
        <v>0</v>
      </c>
      <c r="AJ89" s="42">
        <f t="shared" si="113"/>
        <v>842.73403768405558</v>
      </c>
      <c r="AK89" s="42">
        <f t="shared" si="117"/>
        <v>-17864.360770573137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376968.5816901215</v>
      </c>
      <c r="AE92" s="21">
        <f t="shared" ref="AE92:AK92" si="118">SUM(AE69:AE89)</f>
        <v>-13054.08788578082</v>
      </c>
      <c r="AF92" s="21">
        <f t="shared" si="118"/>
        <v>-39560.691721912583</v>
      </c>
      <c r="AG92" s="21">
        <f t="shared" si="118"/>
        <v>-366704.02543876099</v>
      </c>
      <c r="AH92" s="21">
        <f t="shared" si="118"/>
        <v>-42350.223356332928</v>
      </c>
      <c r="AI92" s="21">
        <f t="shared" si="118"/>
        <v>0</v>
      </c>
      <c r="AJ92" s="21">
        <f t="shared" si="118"/>
        <v>34271.490118652866</v>
      </c>
      <c r="AK92" s="21">
        <f t="shared" si="118"/>
        <v>-8078.7332376800659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195972.34237952111</v>
      </c>
      <c r="AE94" s="21">
        <f t="shared" ref="AE94:AK94" si="119">AE69+NPV($D$6,AE70:AE89)</f>
        <v>-11265.55388329599</v>
      </c>
      <c r="AF94" s="21">
        <f t="shared" si="119"/>
        <v>-19886.817694579437</v>
      </c>
      <c r="AG94" s="21">
        <f t="shared" si="119"/>
        <v>-131707.85417793551</v>
      </c>
      <c r="AH94" s="21">
        <f t="shared" si="119"/>
        <v>33112.116623710172</v>
      </c>
      <c r="AI94" s="21">
        <f t="shared" si="119"/>
        <v>0</v>
      </c>
      <c r="AJ94" s="21">
        <f t="shared" si="119"/>
        <v>16686.592568164779</v>
      </c>
      <c r="AK94" s="21">
        <f t="shared" si="119"/>
        <v>49798.709191874936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284747.74372355605</v>
      </c>
      <c r="AE96" s="21">
        <f t="shared" ref="AE96:AK96" si="120">AE69+NPV($D$7,AE70:AE89)</f>
        <v>-12140.309539354892</v>
      </c>
      <c r="AF96" s="21">
        <f t="shared" si="120"/>
        <v>-29509.129911227352</v>
      </c>
      <c r="AG96" s="21">
        <f t="shared" si="120"/>
        <v>-239935.43114811965</v>
      </c>
      <c r="AH96" s="21">
        <f t="shared" si="120"/>
        <v>3162.8731248541708</v>
      </c>
      <c r="AI96" s="21">
        <f t="shared" si="120"/>
        <v>0</v>
      </c>
      <c r="AJ96" s="21">
        <f t="shared" si="120"/>
        <v>25311.905367241565</v>
      </c>
      <c r="AK96" s="21">
        <f t="shared" si="120"/>
        <v>28474.778492095727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25642.975512127192</v>
      </c>
    </row>
    <row r="101" spans="1:39" x14ac:dyDescent="0.15">
      <c r="G101" s="49" t="s">
        <v>60</v>
      </c>
      <c r="I101" s="1">
        <v>0</v>
      </c>
      <c r="J101" s="11">
        <f>H$100</f>
        <v>25642.975512127192</v>
      </c>
      <c r="K101" s="11">
        <f>J101*$C$10</f>
        <v>10257.190204850878</v>
      </c>
      <c r="L101" s="24">
        <f>$C$110</f>
        <v>3590.0165716978072</v>
      </c>
      <c r="M101" s="11">
        <f t="shared" ref="M101:M121" si="121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22">O101*W101</f>
        <v>0</v>
      </c>
      <c r="AB101" s="5">
        <f>P101*W101</f>
        <v>6.0222899999999999</v>
      </c>
      <c r="AC101" s="32"/>
      <c r="AD101" s="5">
        <f>$W101*J101</f>
        <v>25642.975512127192</v>
      </c>
      <c r="AE101" s="5">
        <f>-$W101*K101</f>
        <v>-10257.190204850878</v>
      </c>
      <c r="AF101" s="5">
        <f>-$W101*L101</f>
        <v>-3590.0165716978072</v>
      </c>
      <c r="AG101" s="5"/>
      <c r="AH101" s="5">
        <f>SUM(AD101:AG101)</f>
        <v>11795.768735578506</v>
      </c>
      <c r="AI101" s="42">
        <f>Y101-AA101</f>
        <v>0</v>
      </c>
      <c r="AJ101" s="42"/>
      <c r="AK101" s="42">
        <f>SUM(AH101:AJ101)</f>
        <v>11795.768735578506</v>
      </c>
      <c r="AL101" s="6" t="s">
        <v>39</v>
      </c>
      <c r="AM101" s="36">
        <f>AK128</f>
        <v>29758.186637968261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25642.975512127192</v>
      </c>
      <c r="K102" s="11"/>
      <c r="L102" s="24"/>
      <c r="M102" s="11">
        <f t="shared" si="121"/>
        <v>602229</v>
      </c>
      <c r="N102" s="78">
        <f t="shared" ref="N102:N121" si="123">N70</f>
        <v>0</v>
      </c>
      <c r="O102" s="35">
        <f t="shared" ref="O102:O121" si="124">M102*N102/1000</f>
        <v>0</v>
      </c>
      <c r="P102" s="35">
        <f t="shared" ref="P102:P103" si="125">$H$14*M102/1000</f>
        <v>6.0222899999999999</v>
      </c>
      <c r="Q102">
        <f t="shared" ref="Q102:Q121" si="126">Q5</f>
        <v>65</v>
      </c>
      <c r="R102" s="84">
        <f>1000*VLOOKUP(Q102, '[1]Mortality (No Interventions) L'!$B$10:$O$129,13)</f>
        <v>16.472855204862302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1.6472855204862302E-2</v>
      </c>
      <c r="V102" s="39">
        <f>MIN(S102*T102,T102-U102)</f>
        <v>1.1402544E-3</v>
      </c>
      <c r="W102" s="32">
        <f>T102-SUM(U102:V102)</f>
        <v>0.98238689039513771</v>
      </c>
      <c r="X102" s="32"/>
      <c r="Y102" s="5">
        <f>AA101</f>
        <v>0</v>
      </c>
      <c r="Z102" s="5">
        <f>AB101</f>
        <v>6.0222899999999999</v>
      </c>
      <c r="AA102" s="5">
        <f t="shared" si="122"/>
        <v>0</v>
      </c>
      <c r="AB102" s="5">
        <f t="shared" ref="AB102:AB121" si="127">P102*W102</f>
        <v>5.9162187461577336</v>
      </c>
      <c r="AC102" s="32"/>
      <c r="AD102" s="5">
        <f t="shared" ref="AD102:AD104" si="128">$W102*J102</f>
        <v>25191.322973837297</v>
      </c>
      <c r="AE102" s="5">
        <f t="shared" ref="AE102:AE121" si="129">-$W102*K102</f>
        <v>0</v>
      </c>
      <c r="AF102" s="5">
        <f t="shared" ref="AF102:AF103" si="130">-$W102*L102</f>
        <v>0</v>
      </c>
      <c r="AG102" s="5">
        <f>-U102*M102</f>
        <v>-9920.4311171690188</v>
      </c>
      <c r="AH102" s="5">
        <f t="shared" ref="AH102:AH110" si="131">SUM(AD102:AG102)</f>
        <v>15270.891856668279</v>
      </c>
      <c r="AI102" s="42">
        <f>-M102*$W101*(N102-N101)/1000</f>
        <v>0</v>
      </c>
      <c r="AJ102" s="42">
        <f>$D$6*SUM(Y102:Z102,AD102:AE102)</f>
        <v>2471.859570382439</v>
      </c>
      <c r="AK102" s="42">
        <f t="shared" ref="AK102" si="132">SUM(AH102:AJ102)</f>
        <v>17742.751427050716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33">I102+1</f>
        <v>2</v>
      </c>
      <c r="J103" s="11">
        <f t="shared" ref="J103:J121" si="134">H$100</f>
        <v>25642.975512127192</v>
      </c>
      <c r="K103" s="11">
        <f t="shared" ref="K103:K121" si="135">J103*$C$11</f>
        <v>256.42975512127191</v>
      </c>
      <c r="L103" s="24">
        <f>$C$111</f>
        <v>2820.7273063339912</v>
      </c>
      <c r="M103" s="11">
        <f t="shared" si="121"/>
        <v>602229</v>
      </c>
      <c r="N103" s="78">
        <f t="shared" si="123"/>
        <v>0</v>
      </c>
      <c r="O103" s="35">
        <f t="shared" si="124"/>
        <v>0</v>
      </c>
      <c r="P103" s="35">
        <f t="shared" si="125"/>
        <v>6.0222899999999999</v>
      </c>
      <c r="Q103">
        <f t="shared" si="126"/>
        <v>66</v>
      </c>
      <c r="R103" s="45">
        <f>1000*VLOOKUP(Q103, '[1]Mortality (No Interventions) L'!$B$10:$O$129,13)</f>
        <v>17.996252046728547</v>
      </c>
      <c r="S103" s="46">
        <f>VLOOKUP(I103, '[1]Lapse Rates'!$A$4:$F$24, 6)</f>
        <v>1.1150343000000001E-3</v>
      </c>
      <c r="T103" s="33">
        <f t="shared" ref="T103:T105" si="136">W102</f>
        <v>0.98238689039513771</v>
      </c>
      <c r="U103" s="33">
        <f>T103*R103/1000</f>
        <v>1.767928208695279E-2</v>
      </c>
      <c r="V103" s="39">
        <f t="shared" ref="V103:V121" si="137">MIN(S103*T103,T103-U103)</f>
        <v>1.0953950786609192E-3</v>
      </c>
      <c r="W103" s="32">
        <f>T103-SUM(U103:V103)</f>
        <v>0.96361221322952395</v>
      </c>
      <c r="X103" s="32"/>
      <c r="Y103" s="5">
        <f t="shared" ref="Y103:Y104" si="138">AA102</f>
        <v>0</v>
      </c>
      <c r="Z103" s="5">
        <f t="shared" ref="Z103:Z121" si="139">AB102</f>
        <v>5.9162187461577336</v>
      </c>
      <c r="AA103" s="5">
        <f>O103*W103</f>
        <v>0</v>
      </c>
      <c r="AB103" s="5">
        <f t="shared" si="127"/>
        <v>5.8031521956100294</v>
      </c>
      <c r="AC103" s="32"/>
      <c r="AD103" s="5">
        <f t="shared" si="128"/>
        <v>24709.884387031369</v>
      </c>
      <c r="AE103" s="5">
        <f t="shared" si="129"/>
        <v>-247.09884387031369</v>
      </c>
      <c r="AF103" s="5">
        <f t="shared" si="130"/>
        <v>-2718.0872825734505</v>
      </c>
      <c r="AG103" s="5">
        <f t="shared" ref="AG103:AG106" si="140">-U103*M103</f>
        <v>-10646.976371943492</v>
      </c>
      <c r="AH103" s="5">
        <f t="shared" si="131"/>
        <v>11097.721888644111</v>
      </c>
      <c r="AI103" s="42">
        <f>-M103*($W102*N103-$W101*N102)/1000</f>
        <v>0</v>
      </c>
      <c r="AJ103" s="42">
        <f t="shared" ref="AJ103:AJ104" si="141">$D$6*SUM(Y103:Z103,AD103:AE103)</f>
        <v>2400.3796428430978</v>
      </c>
      <c r="AK103" s="42">
        <f>SUM(AH103:AJ103)</f>
        <v>13498.101531487209</v>
      </c>
      <c r="AL103" s="48" t="s">
        <v>59</v>
      </c>
      <c r="AM103" s="54">
        <f>AK128/AD128</f>
        <v>0.10000001908188415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33"/>
        <v>3</v>
      </c>
      <c r="J104" s="11">
        <f t="shared" si="134"/>
        <v>25642.975512127192</v>
      </c>
      <c r="K104" s="11">
        <f t="shared" si="135"/>
        <v>256.42975512127191</v>
      </c>
      <c r="L104" s="24">
        <f t="shared" ref="L104:L121" si="142">$C$111</f>
        <v>2820.7273063339912</v>
      </c>
      <c r="M104" s="11">
        <f t="shared" si="121"/>
        <v>602229</v>
      </c>
      <c r="N104" s="78">
        <f t="shared" si="123"/>
        <v>0</v>
      </c>
      <c r="O104" s="35">
        <f t="shared" si="124"/>
        <v>0</v>
      </c>
      <c r="P104" s="35">
        <f>$H$14*M104/1000</f>
        <v>6.0222899999999999</v>
      </c>
      <c r="Q104">
        <f t="shared" si="126"/>
        <v>67</v>
      </c>
      <c r="R104" s="45">
        <f>1000*VLOOKUP(Q104, '[1]Mortality (No Interventions) L'!$B$10:$O$129,13)</f>
        <v>19.61146662818836</v>
      </c>
      <c r="S104" s="46">
        <f>VLOOKUP(I104, '[1]Lapse Rates'!$A$4:$F$24, 6)</f>
        <v>9.1335750000000001E-4</v>
      </c>
      <c r="T104" s="33">
        <f t="shared" si="136"/>
        <v>0.96361221322952395</v>
      </c>
      <c r="U104" s="33">
        <f t="shared" ref="U104:U121" si="143">T104*R104/1000</f>
        <v>1.8897848762265537E-2</v>
      </c>
      <c r="V104" s="39">
        <f t="shared" si="137"/>
        <v>8.8012244204478489E-4</v>
      </c>
      <c r="W104" s="32">
        <f t="shared" ref="W104:W121" si="144">T104-SUM(U104:V104)</f>
        <v>0.9438342420252136</v>
      </c>
      <c r="X104" s="32"/>
      <c r="Y104" s="5">
        <f t="shared" si="138"/>
        <v>0</v>
      </c>
      <c r="Z104" s="5">
        <f t="shared" si="139"/>
        <v>5.8031521956100294</v>
      </c>
      <c r="AA104" s="5">
        <f t="shared" ref="AA104:AA121" si="145">O104*W104</f>
        <v>0</v>
      </c>
      <c r="AB104" s="5">
        <f t="shared" si="127"/>
        <v>5.6840435174060238</v>
      </c>
      <c r="AC104" s="32"/>
      <c r="AD104" s="5">
        <f t="shared" si="128"/>
        <v>24202.71835575968</v>
      </c>
      <c r="AE104" s="5">
        <f t="shared" si="129"/>
        <v>-242.0271835575968</v>
      </c>
      <c r="AF104" s="5">
        <f>-$W104*L104</f>
        <v>-2662.2990191335653</v>
      </c>
      <c r="AG104" s="5">
        <f t="shared" si="140"/>
        <v>-11380.832562250413</v>
      </c>
      <c r="AH104" s="5">
        <f t="shared" si="131"/>
        <v>9917.5595908181022</v>
      </c>
      <c r="AI104" s="42">
        <f>-M104*($W103*N104-$W102*N103)/1000</f>
        <v>0</v>
      </c>
      <c r="AJ104" s="42">
        <f t="shared" si="141"/>
        <v>2351.1130932234141</v>
      </c>
      <c r="AK104" s="42">
        <f t="shared" ref="AK104:AK111" si="146">SUM(AH104:AJ104)</f>
        <v>12268.672684041516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33"/>
        <v>4</v>
      </c>
      <c r="J105" s="11">
        <f t="shared" si="134"/>
        <v>25642.975512127192</v>
      </c>
      <c r="K105" s="11">
        <f t="shared" si="135"/>
        <v>256.42975512127191</v>
      </c>
      <c r="L105" s="24">
        <f t="shared" si="142"/>
        <v>2820.7273063339912</v>
      </c>
      <c r="M105" s="11">
        <f t="shared" si="121"/>
        <v>602229</v>
      </c>
      <c r="N105" s="78">
        <f t="shared" si="123"/>
        <v>0</v>
      </c>
      <c r="O105" s="35">
        <f t="shared" si="124"/>
        <v>0</v>
      </c>
      <c r="P105" s="35">
        <f t="shared" ref="P105:P121" si="147">$H$14*M105/1000</f>
        <v>6.0222899999999999</v>
      </c>
      <c r="Q105">
        <f t="shared" si="126"/>
        <v>68</v>
      </c>
      <c r="R105" s="45">
        <f>1000*VLOOKUP(Q105, '[1]Mortality (No Interventions) L'!$B$10:$O$129,13)</f>
        <v>21.317081193495955</v>
      </c>
      <c r="S105" s="46">
        <f>VLOOKUP(I105, '[1]Lapse Rates'!$A$4:$F$24, 6)</f>
        <v>8.7679360000000005E-4</v>
      </c>
      <c r="T105" s="33">
        <f t="shared" si="136"/>
        <v>0.9438342420252136</v>
      </c>
      <c r="U105" s="33">
        <f t="shared" si="143"/>
        <v>2.0119791170453191E-2</v>
      </c>
      <c r="V105" s="39">
        <f t="shared" si="137"/>
        <v>8.2754782286855832E-4</v>
      </c>
      <c r="W105" s="32">
        <f t="shared" si="144"/>
        <v>0.9228869030318918</v>
      </c>
      <c r="X105" s="32"/>
      <c r="Y105" s="5">
        <f>AA104</f>
        <v>0</v>
      </c>
      <c r="Z105" s="5">
        <f t="shared" si="139"/>
        <v>5.6840435174060238</v>
      </c>
      <c r="AA105" s="5">
        <f t="shared" si="145"/>
        <v>0</v>
      </c>
      <c r="AB105" s="5">
        <f t="shared" si="127"/>
        <v>5.5578925672599313</v>
      </c>
      <c r="AC105" s="32"/>
      <c r="AD105" s="5">
        <f>$W105*J105</f>
        <v>23665.566254909703</v>
      </c>
      <c r="AE105" s="5">
        <f t="shared" si="129"/>
        <v>-236.65566254909703</v>
      </c>
      <c r="AF105" s="5">
        <f t="shared" ref="AF105:AF121" si="148">-$W105*L105</f>
        <v>-2603.2122880400675</v>
      </c>
      <c r="AG105" s="5">
        <f t="shared" si="140"/>
        <v>-12116.721716790855</v>
      </c>
      <c r="AH105" s="5">
        <f t="shared" si="131"/>
        <v>8708.9765875296853</v>
      </c>
      <c r="AI105" s="42">
        <f t="shared" ref="AI105:AI121" si="149">-M105*($W104*N105-$W103*N104)/1000</f>
        <v>0</v>
      </c>
      <c r="AJ105" s="42">
        <f>$D$6*SUM(Y105:Z105,AD105:AE105)</f>
        <v>2298.9337337796333</v>
      </c>
      <c r="AK105" s="42">
        <f t="shared" si="146"/>
        <v>11007.910321309319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33"/>
        <v>5</v>
      </c>
      <c r="J106" s="11">
        <f t="shared" si="134"/>
        <v>25642.975512127192</v>
      </c>
      <c r="K106" s="11">
        <f t="shared" si="135"/>
        <v>256.42975512127191</v>
      </c>
      <c r="L106" s="24">
        <f t="shared" si="142"/>
        <v>2820.7273063339912</v>
      </c>
      <c r="M106" s="11">
        <f t="shared" si="121"/>
        <v>602229</v>
      </c>
      <c r="N106" s="78">
        <f t="shared" si="123"/>
        <v>0</v>
      </c>
      <c r="O106" s="35">
        <f t="shared" si="124"/>
        <v>0</v>
      </c>
      <c r="P106" s="35">
        <f t="shared" si="147"/>
        <v>6.0222899999999999</v>
      </c>
      <c r="Q106">
        <f t="shared" si="126"/>
        <v>69</v>
      </c>
      <c r="R106" s="45">
        <f>1000*VLOOKUP(Q106, '[1]Mortality (No Interventions) L'!$B$10:$O$129,13)</f>
        <v>23.229485321782789</v>
      </c>
      <c r="S106" s="46">
        <f>VLOOKUP(I106, '[1]Lapse Rates'!$A$4:$F$24, 6)</f>
        <v>8.7786349999999995E-4</v>
      </c>
      <c r="T106" s="33">
        <f>W105</f>
        <v>0.9228869030318918</v>
      </c>
      <c r="U106" s="33">
        <f t="shared" si="143"/>
        <v>2.143818776764491E-2</v>
      </c>
      <c r="V106" s="39">
        <f t="shared" si="137"/>
        <v>8.1016872679973715E-4</v>
      </c>
      <c r="W106" s="32">
        <f t="shared" si="144"/>
        <v>0.90063854653744713</v>
      </c>
      <c r="X106" s="32"/>
      <c r="Y106" s="5">
        <f t="shared" ref="Y106:Y121" si="150">AA105</f>
        <v>0</v>
      </c>
      <c r="Z106" s="5">
        <f t="shared" si="139"/>
        <v>5.5578925672599313</v>
      </c>
      <c r="AA106" s="5">
        <f t="shared" si="145"/>
        <v>0</v>
      </c>
      <c r="AB106" s="5">
        <f t="shared" si="127"/>
        <v>5.4239065124270027</v>
      </c>
      <c r="AC106" s="32"/>
      <c r="AD106" s="5">
        <f t="shared" ref="AD106:AD120" si="151">$W106*J106</f>
        <v>23095.052194137585</v>
      </c>
      <c r="AE106" s="5">
        <f t="shared" si="129"/>
        <v>-230.95052194137583</v>
      </c>
      <c r="AF106" s="5">
        <f t="shared" si="148"/>
        <v>-2540.4557413551343</v>
      </c>
      <c r="AG106" s="5">
        <f t="shared" si="140"/>
        <v>-12910.698381121027</v>
      </c>
      <c r="AH106" s="5">
        <f t="shared" si="131"/>
        <v>7412.9475497200474</v>
      </c>
      <c r="AI106" s="42">
        <f t="shared" si="149"/>
        <v>0</v>
      </c>
      <c r="AJ106" s="42">
        <f t="shared" ref="AJ106:AJ121" si="152">$D$6*SUM(Y106:Z106,AD106:AE106)</f>
        <v>2243.5136033032963</v>
      </c>
      <c r="AK106" s="42">
        <f t="shared" si="146"/>
        <v>9656.4611530233433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500000</v>
      </c>
      <c r="F107" s="16"/>
      <c r="G107" s="8"/>
      <c r="I107" s="2">
        <f t="shared" si="133"/>
        <v>6</v>
      </c>
      <c r="J107" s="11">
        <f t="shared" si="134"/>
        <v>25642.975512127192</v>
      </c>
      <c r="K107" s="11">
        <f t="shared" si="135"/>
        <v>256.42975512127191</v>
      </c>
      <c r="L107" s="24">
        <f t="shared" si="142"/>
        <v>2820.7273063339912</v>
      </c>
      <c r="M107" s="11">
        <f t="shared" si="121"/>
        <v>602229</v>
      </c>
      <c r="N107" s="78">
        <f t="shared" si="123"/>
        <v>0</v>
      </c>
      <c r="O107" s="35">
        <f t="shared" si="124"/>
        <v>0</v>
      </c>
      <c r="P107" s="35">
        <f t="shared" si="147"/>
        <v>6.0222899999999999</v>
      </c>
      <c r="Q107">
        <f t="shared" si="126"/>
        <v>70</v>
      </c>
      <c r="R107" s="45">
        <f>1000*VLOOKUP(Q107, '[1]Mortality (No Interventions) L'!$B$10:$O$129,13)</f>
        <v>25.3768998171563</v>
      </c>
      <c r="S107" s="46">
        <f>VLOOKUP(I107, '[1]Lapse Rates'!$A$4:$F$24, 6)</f>
        <v>8.7081910000000003E-4</v>
      </c>
      <c r="T107" s="33">
        <f t="shared" ref="T107:T121" si="153">W106</f>
        <v>0.90063854653744713</v>
      </c>
      <c r="U107" s="33">
        <f t="shared" si="143"/>
        <v>2.2855414166950059E-2</v>
      </c>
      <c r="V107" s="39">
        <f t="shared" si="137"/>
        <v>7.8429324852104785E-4</v>
      </c>
      <c r="W107" s="32">
        <f t="shared" si="144"/>
        <v>0.87699883912197607</v>
      </c>
      <c r="X107" s="32"/>
      <c r="Y107" s="5">
        <f t="shared" si="150"/>
        <v>0</v>
      </c>
      <c r="Z107" s="5">
        <f t="shared" si="139"/>
        <v>5.4239065124270027</v>
      </c>
      <c r="AA107" s="5">
        <f t="shared" si="145"/>
        <v>0</v>
      </c>
      <c r="AB107" s="5">
        <f t="shared" si="127"/>
        <v>5.2815413388558854</v>
      </c>
      <c r="AC107" s="32"/>
      <c r="AD107" s="5">
        <f t="shared" si="151"/>
        <v>22488.859755768808</v>
      </c>
      <c r="AE107" s="5">
        <f t="shared" si="129"/>
        <v>-224.88859755768806</v>
      </c>
      <c r="AF107" s="5">
        <f t="shared" si="148"/>
        <v>-2473.774573134569</v>
      </c>
      <c r="AG107" s="5">
        <f>-U107*M107</f>
        <v>-13764.193218348168</v>
      </c>
      <c r="AH107" s="5">
        <f t="shared" si="131"/>
        <v>6026.0033667283842</v>
      </c>
      <c r="AI107" s="42">
        <f t="shared" si="149"/>
        <v>0</v>
      </c>
      <c r="AJ107" s="42">
        <f t="shared" si="152"/>
        <v>2184.6276558493801</v>
      </c>
      <c r="AK107" s="42">
        <f t="shared" si="146"/>
        <v>8210.6310225777634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33"/>
        <v>7</v>
      </c>
      <c r="J108" s="11">
        <f t="shared" si="134"/>
        <v>25642.975512127192</v>
      </c>
      <c r="K108" s="11">
        <f t="shared" si="135"/>
        <v>256.42975512127191</v>
      </c>
      <c r="L108" s="24">
        <f t="shared" si="142"/>
        <v>2820.7273063339912</v>
      </c>
      <c r="M108" s="11">
        <f t="shared" si="121"/>
        <v>602229</v>
      </c>
      <c r="N108" s="78">
        <f t="shared" si="123"/>
        <v>0</v>
      </c>
      <c r="O108" s="35">
        <f t="shared" si="124"/>
        <v>0</v>
      </c>
      <c r="P108" s="35">
        <f t="shared" si="147"/>
        <v>6.0222899999999999</v>
      </c>
      <c r="Q108">
        <f t="shared" si="126"/>
        <v>71</v>
      </c>
      <c r="R108" s="45">
        <f>1000*VLOOKUP(Q108, '[1]Mortality (No Interventions) L'!$B$10:$O$129,13)</f>
        <v>27.828275810445199</v>
      </c>
      <c r="S108" s="46">
        <f>VLOOKUP(I108, '[1]Lapse Rates'!$A$4:$F$24, 6)</f>
        <v>7.8743759999999998E-4</v>
      </c>
      <c r="T108" s="33">
        <f t="shared" si="153"/>
        <v>0.87699883912197607</v>
      </c>
      <c r="U108" s="33">
        <f t="shared" si="143"/>
        <v>2.4405365580526608E-2</v>
      </c>
      <c r="V108" s="39">
        <f t="shared" si="137"/>
        <v>6.9058186108099493E-4</v>
      </c>
      <c r="W108" s="32">
        <f t="shared" si="144"/>
        <v>0.85190289168036848</v>
      </c>
      <c r="X108" s="32"/>
      <c r="Y108" s="5">
        <f t="shared" si="150"/>
        <v>0</v>
      </c>
      <c r="Z108" s="5">
        <f t="shared" si="139"/>
        <v>5.2815413388558854</v>
      </c>
      <c r="AA108" s="5">
        <f t="shared" si="145"/>
        <v>0</v>
      </c>
      <c r="AB108" s="5">
        <f t="shared" si="127"/>
        <v>5.1304062655377658</v>
      </c>
      <c r="AC108" s="32"/>
      <c r="AD108" s="5">
        <f t="shared" si="151"/>
        <v>21845.324990070032</v>
      </c>
      <c r="AE108" s="5">
        <f t="shared" si="129"/>
        <v>-218.45324990070031</v>
      </c>
      <c r="AF108" s="5">
        <f t="shared" si="148"/>
        <v>-2402.9857489077035</v>
      </c>
      <c r="AG108" s="5">
        <f t="shared" ref="AG108:AG121" si="154">-U108*M108</f>
        <v>-14697.618908194958</v>
      </c>
      <c r="AH108" s="5">
        <f t="shared" si="131"/>
        <v>4526.2670830666702</v>
      </c>
      <c r="AI108" s="42">
        <f t="shared" si="149"/>
        <v>0</v>
      </c>
      <c r="AJ108" s="42">
        <f t="shared" si="152"/>
        <v>2122.1142369159534</v>
      </c>
      <c r="AK108" s="42">
        <f t="shared" si="146"/>
        <v>6648.3813199826236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33"/>
        <v>8</v>
      </c>
      <c r="J109" s="11">
        <f t="shared" si="134"/>
        <v>25642.975512127192</v>
      </c>
      <c r="K109" s="11">
        <f t="shared" si="135"/>
        <v>256.42975512127191</v>
      </c>
      <c r="L109" s="24">
        <f t="shared" si="142"/>
        <v>2820.7273063339912</v>
      </c>
      <c r="M109" s="11">
        <f t="shared" si="121"/>
        <v>602229</v>
      </c>
      <c r="N109" s="78">
        <f t="shared" si="123"/>
        <v>0</v>
      </c>
      <c r="O109" s="35">
        <f t="shared" si="124"/>
        <v>0</v>
      </c>
      <c r="P109" s="35">
        <f t="shared" si="147"/>
        <v>6.0222899999999999</v>
      </c>
      <c r="Q109">
        <f t="shared" si="126"/>
        <v>72</v>
      </c>
      <c r="R109" s="45">
        <f>1000*VLOOKUP(Q109, '[1]Mortality (No Interventions) L'!$B$10:$O$129,13)</f>
        <v>30.645907605683703</v>
      </c>
      <c r="S109" s="46">
        <f>VLOOKUP(I109, '[1]Lapse Rates'!$A$4:$F$24, 6)</f>
        <v>7.0183349999999997E-4</v>
      </c>
      <c r="T109" s="33">
        <f t="shared" si="153"/>
        <v>0.85190289168036848</v>
      </c>
      <c r="U109" s="33">
        <f t="shared" si="143"/>
        <v>2.6107337307451347E-2</v>
      </c>
      <c r="V109" s="39">
        <f t="shared" si="137"/>
        <v>5.978939881281539E-4</v>
      </c>
      <c r="W109" s="32">
        <f t="shared" si="144"/>
        <v>0.82519766038478903</v>
      </c>
      <c r="X109" s="32"/>
      <c r="Y109" s="5">
        <f t="shared" si="150"/>
        <v>0</v>
      </c>
      <c r="Z109" s="5">
        <f t="shared" si="139"/>
        <v>5.1304062655377658</v>
      </c>
      <c r="AA109" s="5">
        <f t="shared" si="145"/>
        <v>0</v>
      </c>
      <c r="AB109" s="5">
        <f t="shared" si="127"/>
        <v>4.9695796181587113</v>
      </c>
      <c r="AC109" s="32"/>
      <c r="AD109" s="5">
        <f t="shared" si="151"/>
        <v>21160.523397911795</v>
      </c>
      <c r="AE109" s="5">
        <f t="shared" si="129"/>
        <v>-211.60523397911794</v>
      </c>
      <c r="AF109" s="5">
        <f t="shared" si="148"/>
        <v>-2327.6575737702979</v>
      </c>
      <c r="AG109" s="5">
        <f t="shared" si="154"/>
        <v>-15722.595639329118</v>
      </c>
      <c r="AH109" s="5">
        <f t="shared" si="131"/>
        <v>2898.6649508332612</v>
      </c>
      <c r="AI109" s="42">
        <f t="shared" si="149"/>
        <v>0</v>
      </c>
      <c r="AJ109" s="42">
        <f t="shared" si="152"/>
        <v>2055.5921647364448</v>
      </c>
      <c r="AK109" s="42">
        <f t="shared" si="146"/>
        <v>4954.257115569706</v>
      </c>
    </row>
    <row r="110" spans="1:39" ht="15" x14ac:dyDescent="0.2">
      <c r="A110" s="12"/>
      <c r="B110" s="13">
        <v>1</v>
      </c>
      <c r="C110" s="10">
        <f>$H$100*0.14</f>
        <v>3590.0165716978072</v>
      </c>
      <c r="D110" s="1"/>
      <c r="E110" s="81" t="s">
        <v>51</v>
      </c>
      <c r="F110" s="13"/>
      <c r="G110" s="8"/>
      <c r="I110" s="2">
        <f t="shared" si="133"/>
        <v>9</v>
      </c>
      <c r="J110" s="11">
        <f t="shared" si="134"/>
        <v>25642.975512127192</v>
      </c>
      <c r="K110" s="11">
        <f t="shared" si="135"/>
        <v>256.42975512127191</v>
      </c>
      <c r="L110" s="24">
        <f t="shared" si="142"/>
        <v>2820.7273063339912</v>
      </c>
      <c r="M110" s="11">
        <f t="shared" si="121"/>
        <v>602229</v>
      </c>
      <c r="N110" s="78">
        <f t="shared" si="123"/>
        <v>0</v>
      </c>
      <c r="O110" s="35">
        <f t="shared" si="124"/>
        <v>0</v>
      </c>
      <c r="P110" s="35">
        <f t="shared" si="147"/>
        <v>6.0222899999999999</v>
      </c>
      <c r="Q110">
        <f t="shared" si="126"/>
        <v>73</v>
      </c>
      <c r="R110" s="45">
        <f>1000*VLOOKUP(Q110, '[1]Mortality (No Interventions) L'!$B$10:$O$129,13)</f>
        <v>33.884735204184523</v>
      </c>
      <c r="S110" s="46">
        <f>VLOOKUP(I110, '[1]Lapse Rates'!$A$4:$F$24, 6)</f>
        <v>6.5742610000000005E-4</v>
      </c>
      <c r="T110" s="33">
        <f t="shared" si="153"/>
        <v>0.82519766038478903</v>
      </c>
      <c r="U110" s="33">
        <f t="shared" si="143"/>
        <v>2.7961604213251164E-2</v>
      </c>
      <c r="V110" s="39">
        <f t="shared" si="137"/>
        <v>5.4250647959589642E-4</v>
      </c>
      <c r="W110" s="32">
        <f t="shared" si="144"/>
        <v>0.79669354969194195</v>
      </c>
      <c r="X110" s="32"/>
      <c r="Y110" s="5">
        <f t="shared" si="150"/>
        <v>0</v>
      </c>
      <c r="Z110" s="5">
        <f t="shared" si="139"/>
        <v>4.9695796181587113</v>
      </c>
      <c r="AA110" s="5">
        <f t="shared" si="145"/>
        <v>0</v>
      </c>
      <c r="AB110" s="5">
        <f t="shared" si="127"/>
        <v>4.7979195973742854</v>
      </c>
      <c r="AC110" s="32"/>
      <c r="AD110" s="5">
        <f t="shared" si="151"/>
        <v>20429.593185420155</v>
      </c>
      <c r="AE110" s="5">
        <f t="shared" si="129"/>
        <v>-204.29593185420154</v>
      </c>
      <c r="AF110" s="5">
        <f t="shared" si="148"/>
        <v>-2247.2552503962174</v>
      </c>
      <c r="AG110" s="5">
        <f t="shared" si="154"/>
        <v>-16839.288943742034</v>
      </c>
      <c r="AH110" s="5">
        <f t="shared" si="131"/>
        <v>1138.7530594277014</v>
      </c>
      <c r="AI110" s="42">
        <f t="shared" si="149"/>
        <v>0</v>
      </c>
      <c r="AJ110" s="42">
        <f t="shared" si="152"/>
        <v>1984.5891763353616</v>
      </c>
      <c r="AK110" s="42">
        <f t="shared" si="146"/>
        <v>3123.3422357630629</v>
      </c>
    </row>
    <row r="111" spans="1:39" ht="15" x14ac:dyDescent="0.2">
      <c r="A111" s="12"/>
      <c r="B111" s="70" t="s">
        <v>49</v>
      </c>
      <c r="C111" s="10">
        <f>$H$100*0.11</f>
        <v>2820.7273063339912</v>
      </c>
      <c r="D111" s="1"/>
      <c r="E111" s="1"/>
      <c r="F111" s="1"/>
      <c r="I111" s="2">
        <f t="shared" si="133"/>
        <v>10</v>
      </c>
      <c r="J111" s="11">
        <f t="shared" si="134"/>
        <v>25642.975512127192</v>
      </c>
      <c r="K111" s="11">
        <f t="shared" si="135"/>
        <v>256.42975512127191</v>
      </c>
      <c r="L111" s="24">
        <f t="shared" si="142"/>
        <v>2820.7273063339912</v>
      </c>
      <c r="M111" s="11">
        <f t="shared" si="121"/>
        <v>602229</v>
      </c>
      <c r="N111" s="78">
        <f t="shared" si="123"/>
        <v>0</v>
      </c>
      <c r="O111" s="35">
        <f t="shared" si="124"/>
        <v>0</v>
      </c>
      <c r="P111" s="35">
        <f t="shared" si="147"/>
        <v>6.0222899999999999</v>
      </c>
      <c r="Q111">
        <f t="shared" si="126"/>
        <v>74</v>
      </c>
      <c r="R111" s="45">
        <f>1000*VLOOKUP(Q111, '[1]Mortality (No Interventions) L'!$B$10:$O$129,13)</f>
        <v>37.733209294853985</v>
      </c>
      <c r="S111" s="46">
        <f>VLOOKUP(I111, '[1]Lapse Rates'!$A$4:$F$24, 6)</f>
        <v>5.9033320000000003E-4</v>
      </c>
      <c r="T111" s="33">
        <f t="shared" si="153"/>
        <v>0.79669354969194195</v>
      </c>
      <c r="U111" s="33">
        <f t="shared" si="143"/>
        <v>3.00618044543862E-2</v>
      </c>
      <c r="V111" s="39">
        <f t="shared" si="137"/>
        <v>4.7031465260900313E-4</v>
      </c>
      <c r="W111" s="32">
        <f t="shared" si="144"/>
        <v>0.76616143058494679</v>
      </c>
      <c r="X111" s="32"/>
      <c r="Y111" s="5">
        <f t="shared" si="150"/>
        <v>0</v>
      </c>
      <c r="Z111" s="5">
        <f t="shared" si="139"/>
        <v>4.7979195973742854</v>
      </c>
      <c r="AA111" s="5">
        <f t="shared" si="145"/>
        <v>0</v>
      </c>
      <c r="AB111" s="5">
        <f t="shared" si="127"/>
        <v>4.614046321797419</v>
      </c>
      <c r="AC111" s="32"/>
      <c r="AD111" s="5">
        <f t="shared" si="151"/>
        <v>19646.658802826129</v>
      </c>
      <c r="AE111" s="5">
        <f t="shared" si="129"/>
        <v>-196.46658802826127</v>
      </c>
      <c r="AF111" s="5">
        <f t="shared" si="148"/>
        <v>-2161.1324683108742</v>
      </c>
      <c r="AG111" s="5">
        <f t="shared" si="154"/>
        <v>-18104.090434760546</v>
      </c>
      <c r="AH111" s="5">
        <f>SUM(AD111:AG111)</f>
        <v>-815.0306882735531</v>
      </c>
      <c r="AI111" s="42">
        <f t="shared" si="149"/>
        <v>0</v>
      </c>
      <c r="AJ111" s="42">
        <f t="shared" si="152"/>
        <v>1908.5345321841733</v>
      </c>
      <c r="AK111" s="42">
        <f t="shared" si="146"/>
        <v>1093.5038439106202</v>
      </c>
    </row>
    <row r="112" spans="1:39" ht="15" x14ac:dyDescent="0.2">
      <c r="D112" s="1"/>
      <c r="E112" s="1"/>
      <c r="F112" s="1"/>
      <c r="I112" s="2">
        <f t="shared" si="133"/>
        <v>11</v>
      </c>
      <c r="J112" s="11">
        <f t="shared" si="134"/>
        <v>25642.975512127192</v>
      </c>
      <c r="K112" s="11">
        <f t="shared" si="135"/>
        <v>256.42975512127191</v>
      </c>
      <c r="L112" s="24">
        <f t="shared" si="142"/>
        <v>2820.7273063339912</v>
      </c>
      <c r="M112" s="11">
        <f t="shared" si="121"/>
        <v>602229</v>
      </c>
      <c r="N112" s="78">
        <f t="shared" si="123"/>
        <v>0</v>
      </c>
      <c r="O112" s="35">
        <f t="shared" si="124"/>
        <v>0</v>
      </c>
      <c r="P112" s="35">
        <f t="shared" si="147"/>
        <v>6.0222899999999999</v>
      </c>
      <c r="Q112">
        <f t="shared" si="126"/>
        <v>75</v>
      </c>
      <c r="R112" s="45">
        <f>1000*VLOOKUP(Q112, '[1]Mortality (No Interventions) L'!$B$10:$O$129,13)</f>
        <v>42.152206561587029</v>
      </c>
      <c r="S112" s="46">
        <f>VLOOKUP(I112, '[1]Lapse Rates'!$A$4:$F$24, 6)</f>
        <v>5.0522920000000001E-4</v>
      </c>
      <c r="T112" s="33">
        <f t="shared" si="153"/>
        <v>0.76616143058494679</v>
      </c>
      <c r="U112" s="33">
        <f t="shared" si="143"/>
        <v>3.2295394881537695E-2</v>
      </c>
      <c r="V112" s="39">
        <f t="shared" si="137"/>
        <v>3.8708712664528821E-4</v>
      </c>
      <c r="W112" s="32">
        <f t="shared" si="144"/>
        <v>0.73347894857676377</v>
      </c>
      <c r="X112" s="31"/>
      <c r="Y112" s="5">
        <f t="shared" si="150"/>
        <v>0</v>
      </c>
      <c r="Z112" s="5">
        <f t="shared" si="139"/>
        <v>4.614046321797419</v>
      </c>
      <c r="AA112" s="5">
        <f t="shared" si="145"/>
        <v>0</v>
      </c>
      <c r="AB112" s="5">
        <f t="shared" si="127"/>
        <v>4.4172229372243583</v>
      </c>
      <c r="AC112" s="32"/>
      <c r="AD112" s="5">
        <f t="shared" si="151"/>
        <v>18808.582717014753</v>
      </c>
      <c r="AE112" s="5">
        <f t="shared" si="129"/>
        <v>-188.08582717014752</v>
      </c>
      <c r="AF112" s="5">
        <f t="shared" si="148"/>
        <v>-2068.9440988716228</v>
      </c>
      <c r="AG112" s="5">
        <f t="shared" si="154"/>
        <v>-19449.223364113564</v>
      </c>
      <c r="AH112" s="5">
        <f t="shared" ref="AH112:AH121" si="155">SUM(AD112:AG112)</f>
        <v>-2897.6705731405818</v>
      </c>
      <c r="AI112" s="42">
        <f t="shared" si="149"/>
        <v>0</v>
      </c>
      <c r="AJ112" s="42">
        <f t="shared" si="152"/>
        <v>1827.1233828379243</v>
      </c>
      <c r="AK112" s="42">
        <f t="shared" ref="AK112:AK121" si="156">SUM(AH112:AJ112)</f>
        <v>-1070.5471903026576</v>
      </c>
    </row>
    <row r="113" spans="1:37" ht="15" x14ac:dyDescent="0.2">
      <c r="A113" s="48" t="s">
        <v>52</v>
      </c>
      <c r="D113" s="1"/>
      <c r="E113" s="74"/>
      <c r="F113" s="37"/>
      <c r="I113" s="2">
        <f t="shared" si="133"/>
        <v>12</v>
      </c>
      <c r="J113" s="11">
        <f t="shared" si="134"/>
        <v>25642.975512127192</v>
      </c>
      <c r="K113" s="11">
        <f t="shared" si="135"/>
        <v>256.42975512127191</v>
      </c>
      <c r="L113" s="24">
        <f t="shared" si="142"/>
        <v>2820.7273063339912</v>
      </c>
      <c r="M113" s="11">
        <f t="shared" si="121"/>
        <v>602229</v>
      </c>
      <c r="N113" s="78">
        <f t="shared" si="123"/>
        <v>0</v>
      </c>
      <c r="O113" s="35">
        <f t="shared" si="124"/>
        <v>0</v>
      </c>
      <c r="P113" s="35">
        <f t="shared" si="147"/>
        <v>6.0222899999999999</v>
      </c>
      <c r="Q113">
        <f t="shared" si="126"/>
        <v>76</v>
      </c>
      <c r="R113" s="45">
        <f>1000*VLOOKUP(Q113, '[1]Mortality (No Interventions) L'!$B$10:$O$129,13)</f>
        <v>47.203838770656006</v>
      </c>
      <c r="S113" s="46">
        <f>VLOOKUP(I113, '[1]Lapse Rates'!$A$4:$F$24, 6)</f>
        <v>4.8306569999999999E-4</v>
      </c>
      <c r="T113" s="33">
        <f t="shared" si="153"/>
        <v>0.73347894857676377</v>
      </c>
      <c r="U113" s="33">
        <f t="shared" si="143"/>
        <v>3.4623022030287845E-2</v>
      </c>
      <c r="V113" s="39">
        <f t="shared" si="137"/>
        <v>3.5431852172949837E-4</v>
      </c>
      <c r="W113" s="32">
        <f t="shared" si="144"/>
        <v>0.69850160802474637</v>
      </c>
      <c r="X113" s="31"/>
      <c r="Y113" s="5">
        <f t="shared" si="150"/>
        <v>0</v>
      </c>
      <c r="Z113" s="5">
        <f t="shared" si="139"/>
        <v>4.4172229372243583</v>
      </c>
      <c r="AA113" s="5">
        <f t="shared" si="145"/>
        <v>0</v>
      </c>
      <c r="AB113" s="5">
        <f t="shared" si="127"/>
        <v>4.2065792489913498</v>
      </c>
      <c r="AC113" s="32"/>
      <c r="AD113" s="5">
        <f t="shared" si="151"/>
        <v>17911.659629760037</v>
      </c>
      <c r="AE113" s="5">
        <f t="shared" si="129"/>
        <v>-179.11659629760038</v>
      </c>
      <c r="AF113" s="5">
        <f t="shared" si="148"/>
        <v>-1970.2825592736042</v>
      </c>
      <c r="AG113" s="5">
        <f t="shared" si="154"/>
        <v>-20850.987934278219</v>
      </c>
      <c r="AH113" s="5">
        <f t="shared" si="155"/>
        <v>-5088.727460089387</v>
      </c>
      <c r="AI113" s="42">
        <f t="shared" si="149"/>
        <v>0</v>
      </c>
      <c r="AJ113" s="42">
        <f t="shared" si="152"/>
        <v>1739.9958011528067</v>
      </c>
      <c r="AK113" s="42">
        <f t="shared" si="156"/>
        <v>-3348.7316589365801</v>
      </c>
    </row>
    <row r="114" spans="1:37" ht="15" x14ac:dyDescent="0.2">
      <c r="A114" s="48" t="s">
        <v>53</v>
      </c>
      <c r="D114" s="1"/>
      <c r="E114" s="1"/>
      <c r="F114" s="1"/>
      <c r="I114" s="2">
        <f t="shared" si="133"/>
        <v>13</v>
      </c>
      <c r="J114" s="11">
        <f t="shared" si="134"/>
        <v>25642.975512127192</v>
      </c>
      <c r="K114" s="11">
        <f t="shared" si="135"/>
        <v>256.42975512127191</v>
      </c>
      <c r="L114" s="24">
        <f t="shared" si="142"/>
        <v>2820.7273063339912</v>
      </c>
      <c r="M114" s="11">
        <f t="shared" si="121"/>
        <v>602229</v>
      </c>
      <c r="N114" s="78">
        <f t="shared" si="123"/>
        <v>0</v>
      </c>
      <c r="O114" s="35">
        <f t="shared" si="124"/>
        <v>0</v>
      </c>
      <c r="P114" s="35">
        <f t="shared" si="147"/>
        <v>6.0222899999999999</v>
      </c>
      <c r="Q114">
        <f t="shared" si="126"/>
        <v>77</v>
      </c>
      <c r="R114" s="45">
        <f>1000*VLOOKUP(Q114, '[1]Mortality (No Interventions) L'!$B$10:$O$129,13)</f>
        <v>53.012537453070721</v>
      </c>
      <c r="S114" s="46">
        <f>VLOOKUP(I114, '[1]Lapse Rates'!$A$4:$F$24, 6)</f>
        <v>4.5965829999999999E-4</v>
      </c>
      <c r="T114" s="33">
        <f t="shared" si="153"/>
        <v>0.69850160802474637</v>
      </c>
      <c r="U114" s="33">
        <f t="shared" si="143"/>
        <v>3.7029342656441991E-2</v>
      </c>
      <c r="V114" s="39">
        <f t="shared" si="137"/>
        <v>3.2107206169192126E-4</v>
      </c>
      <c r="W114" s="32">
        <f t="shared" si="144"/>
        <v>0.66115119330661243</v>
      </c>
      <c r="X114" s="31"/>
      <c r="Y114" s="5">
        <f t="shared" si="150"/>
        <v>0</v>
      </c>
      <c r="Z114" s="5">
        <f t="shared" si="139"/>
        <v>4.2065792489913498</v>
      </c>
      <c r="AA114" s="5">
        <f t="shared" si="145"/>
        <v>0</v>
      </c>
      <c r="AB114" s="5">
        <f t="shared" si="127"/>
        <v>3.9816442199384787</v>
      </c>
      <c r="AC114" s="32"/>
      <c r="AD114" s="5">
        <f t="shared" si="151"/>
        <v>16953.883859775135</v>
      </c>
      <c r="AE114" s="5">
        <f t="shared" si="129"/>
        <v>-169.53883859775132</v>
      </c>
      <c r="AF114" s="5">
        <f t="shared" si="148"/>
        <v>-1864.9272245752647</v>
      </c>
      <c r="AG114" s="5">
        <f t="shared" si="154"/>
        <v>-22300.143998646403</v>
      </c>
      <c r="AH114" s="5">
        <f t="shared" si="155"/>
        <v>-7380.7262020442868</v>
      </c>
      <c r="AI114" s="42">
        <f t="shared" si="149"/>
        <v>0</v>
      </c>
      <c r="AJ114" s="42">
        <f t="shared" si="152"/>
        <v>1646.9569120018273</v>
      </c>
      <c r="AK114" s="42">
        <f t="shared" si="156"/>
        <v>-5733.769290042459</v>
      </c>
    </row>
    <row r="115" spans="1:37" ht="15" x14ac:dyDescent="0.2">
      <c r="A115" s="48" t="s">
        <v>54</v>
      </c>
      <c r="D115" s="1"/>
      <c r="E115" s="1"/>
      <c r="F115" s="37"/>
      <c r="I115" s="2">
        <f t="shared" si="133"/>
        <v>14</v>
      </c>
      <c r="J115" s="11">
        <f t="shared" si="134"/>
        <v>25642.975512127192</v>
      </c>
      <c r="K115" s="11">
        <f t="shared" si="135"/>
        <v>256.42975512127191</v>
      </c>
      <c r="L115" s="24">
        <f t="shared" si="142"/>
        <v>2820.7273063339912</v>
      </c>
      <c r="M115" s="11">
        <f t="shared" si="121"/>
        <v>602229</v>
      </c>
      <c r="N115" s="78">
        <f t="shared" si="123"/>
        <v>0</v>
      </c>
      <c r="O115" s="35">
        <f t="shared" si="124"/>
        <v>0</v>
      </c>
      <c r="P115" s="35">
        <f t="shared" si="147"/>
        <v>6.0222899999999999</v>
      </c>
      <c r="Q115">
        <f t="shared" si="126"/>
        <v>78</v>
      </c>
      <c r="R115" s="45">
        <f>1000*VLOOKUP(Q115, '[1]Mortality (No Interventions) L'!$B$10:$O$129,13)</f>
        <v>59.467463401771298</v>
      </c>
      <c r="S115" s="46">
        <f>VLOOKUP(I115, '[1]Lapse Rates'!$A$4:$F$24, 6)</f>
        <v>3.6747819999999998E-4</v>
      </c>
      <c r="T115" s="33">
        <f t="shared" si="153"/>
        <v>0.66115119330661243</v>
      </c>
      <c r="U115" s="33">
        <f t="shared" si="143"/>
        <v>3.9316984390998393E-2</v>
      </c>
      <c r="V115" s="39">
        <f t="shared" si="137"/>
        <v>2.4295865044416596E-4</v>
      </c>
      <c r="W115" s="32">
        <f t="shared" si="144"/>
        <v>0.62159125026516993</v>
      </c>
      <c r="X115" s="31"/>
      <c r="Y115" s="5">
        <f t="shared" si="150"/>
        <v>0</v>
      </c>
      <c r="Z115" s="5">
        <f t="shared" si="139"/>
        <v>3.9816442199384787</v>
      </c>
      <c r="AA115" s="5">
        <f t="shared" si="145"/>
        <v>0</v>
      </c>
      <c r="AB115" s="5">
        <f t="shared" si="127"/>
        <v>3.7434027705594302</v>
      </c>
      <c r="AC115" s="32"/>
      <c r="AD115" s="5">
        <f t="shared" si="151"/>
        <v>15939.449209102277</v>
      </c>
      <c r="AE115" s="5">
        <f t="shared" si="129"/>
        <v>-159.39449209102276</v>
      </c>
      <c r="AF115" s="5">
        <f t="shared" si="148"/>
        <v>-1753.3394130012505</v>
      </c>
      <c r="AG115" s="5">
        <f t="shared" si="154"/>
        <v>-23677.82819280657</v>
      </c>
      <c r="AH115" s="5">
        <f t="shared" si="155"/>
        <v>-9651.1128887965679</v>
      </c>
      <c r="AI115" s="42">
        <f t="shared" si="149"/>
        <v>0</v>
      </c>
      <c r="AJ115" s="42">
        <f t="shared" si="152"/>
        <v>1548.4139670367802</v>
      </c>
      <c r="AK115" s="42">
        <f t="shared" si="156"/>
        <v>-8102.6989217597875</v>
      </c>
    </row>
    <row r="116" spans="1:37" ht="15" x14ac:dyDescent="0.2">
      <c r="A116" s="48" t="s">
        <v>55</v>
      </c>
      <c r="D116" s="1"/>
      <c r="E116" s="1"/>
      <c r="F116" s="1"/>
      <c r="I116" s="2">
        <f t="shared" si="133"/>
        <v>15</v>
      </c>
      <c r="J116" s="11">
        <f t="shared" si="134"/>
        <v>25642.975512127192</v>
      </c>
      <c r="K116" s="11">
        <f t="shared" si="135"/>
        <v>256.42975512127191</v>
      </c>
      <c r="L116" s="24">
        <f t="shared" si="142"/>
        <v>2820.7273063339912</v>
      </c>
      <c r="M116" s="11">
        <f t="shared" si="121"/>
        <v>602229</v>
      </c>
      <c r="N116" s="78">
        <f t="shared" si="123"/>
        <v>0</v>
      </c>
      <c r="O116" s="35">
        <f t="shared" si="124"/>
        <v>0</v>
      </c>
      <c r="P116" s="35">
        <f t="shared" si="147"/>
        <v>6.0222899999999999</v>
      </c>
      <c r="Q116">
        <f t="shared" si="126"/>
        <v>79</v>
      </c>
      <c r="R116" s="45">
        <f>1000*VLOOKUP(Q116, '[1]Mortality (No Interventions) L'!$B$10:$O$129,13)</f>
        <v>66.604648952370795</v>
      </c>
      <c r="S116" s="46">
        <f>VLOOKUP(I116, '[1]Lapse Rates'!$A$4:$F$24, 6)</f>
        <v>3.9775519999999998E-4</v>
      </c>
      <c r="T116" s="33">
        <f t="shared" si="153"/>
        <v>0.62159125026516993</v>
      </c>
      <c r="U116" s="33">
        <f t="shared" si="143"/>
        <v>4.1400867015776902E-2</v>
      </c>
      <c r="V116" s="39">
        <f t="shared" si="137"/>
        <v>2.472411520674727E-4</v>
      </c>
      <c r="W116" s="32">
        <f t="shared" si="144"/>
        <v>0.57994314209732556</v>
      </c>
      <c r="X116" s="31"/>
      <c r="Y116" s="5">
        <f t="shared" si="150"/>
        <v>0</v>
      </c>
      <c r="Z116" s="5">
        <f t="shared" si="139"/>
        <v>3.7434027705594302</v>
      </c>
      <c r="AA116" s="5">
        <f t="shared" si="145"/>
        <v>0</v>
      </c>
      <c r="AB116" s="5">
        <f t="shared" si="127"/>
        <v>3.4925857852213027</v>
      </c>
      <c r="AC116" s="32"/>
      <c r="AD116" s="5">
        <f t="shared" si="151"/>
        <v>14871.46779122782</v>
      </c>
      <c r="AE116" s="5">
        <f t="shared" si="129"/>
        <v>-148.7146779122782</v>
      </c>
      <c r="AF116" s="5">
        <f t="shared" si="148"/>
        <v>-1635.8614570350603</v>
      </c>
      <c r="AG116" s="5">
        <f t="shared" si="154"/>
        <v>-24932.802742044307</v>
      </c>
      <c r="AH116" s="5">
        <f t="shared" si="155"/>
        <v>-11845.911085763824</v>
      </c>
      <c r="AI116" s="42">
        <f t="shared" si="149"/>
        <v>0</v>
      </c>
      <c r="AJ116" s="42">
        <f t="shared" si="152"/>
        <v>1444.6693082280467</v>
      </c>
      <c r="AK116" s="42">
        <f t="shared" si="156"/>
        <v>-10401.241777535777</v>
      </c>
    </row>
    <row r="117" spans="1:37" ht="15" x14ac:dyDescent="0.2">
      <c r="I117" s="2">
        <f t="shared" si="133"/>
        <v>16</v>
      </c>
      <c r="J117" s="11">
        <f t="shared" si="134"/>
        <v>25642.975512127192</v>
      </c>
      <c r="K117" s="11">
        <f t="shared" si="135"/>
        <v>256.42975512127191</v>
      </c>
      <c r="L117" s="24">
        <f t="shared" si="142"/>
        <v>2820.7273063339912</v>
      </c>
      <c r="M117" s="11">
        <f t="shared" si="121"/>
        <v>602229</v>
      </c>
      <c r="N117" s="78">
        <f t="shared" si="123"/>
        <v>0</v>
      </c>
      <c r="O117" s="35">
        <f t="shared" si="124"/>
        <v>0</v>
      </c>
      <c r="P117" s="35">
        <f t="shared" si="147"/>
        <v>6.0222899999999999</v>
      </c>
      <c r="Q117">
        <f t="shared" si="126"/>
        <v>80</v>
      </c>
      <c r="R117" s="45">
        <f>1000*VLOOKUP(Q117, '[1]Mortality (No Interventions) L'!$B$10:$O$129,13)</f>
        <v>74.338016784789644</v>
      </c>
      <c r="S117" s="46">
        <f>VLOOKUP(I117, '[1]Lapse Rates'!$A$4:$F$24, 6)</f>
        <v>2.516404E-4</v>
      </c>
      <c r="T117" s="33">
        <f t="shared" si="153"/>
        <v>0.57994314209732556</v>
      </c>
      <c r="U117" s="33">
        <f t="shared" si="143"/>
        <v>4.3111823031454631E-2</v>
      </c>
      <c r="V117" s="39">
        <f t="shared" si="137"/>
        <v>1.4593712425462784E-4</v>
      </c>
      <c r="W117" s="32">
        <f t="shared" si="144"/>
        <v>0.5366853819416163</v>
      </c>
      <c r="X117" s="31"/>
      <c r="Y117" s="5">
        <f t="shared" si="150"/>
        <v>0</v>
      </c>
      <c r="Z117" s="5">
        <f t="shared" si="139"/>
        <v>3.4925857852213027</v>
      </c>
      <c r="AA117" s="5">
        <f t="shared" si="145"/>
        <v>0</v>
      </c>
      <c r="AB117" s="5">
        <f t="shared" si="127"/>
        <v>3.2320750088131764</v>
      </c>
      <c r="AC117" s="32"/>
      <c r="AD117" s="5">
        <f t="shared" si="151"/>
        <v>13762.210106845496</v>
      </c>
      <c r="AE117" s="5">
        <f t="shared" si="129"/>
        <v>-137.62210106845495</v>
      </c>
      <c r="AF117" s="5">
        <f t="shared" si="148"/>
        <v>-1513.8431117530047</v>
      </c>
      <c r="AG117" s="5">
        <f t="shared" si="154"/>
        <v>-25963.190072409892</v>
      </c>
      <c r="AH117" s="5">
        <f t="shared" si="155"/>
        <v>-13852.445178385857</v>
      </c>
      <c r="AI117" s="42">
        <f t="shared" si="149"/>
        <v>0</v>
      </c>
      <c r="AJ117" s="42">
        <f t="shared" si="152"/>
        <v>1336.914706032258</v>
      </c>
      <c r="AK117" s="42">
        <f t="shared" si="156"/>
        <v>-12515.530472353599</v>
      </c>
    </row>
    <row r="118" spans="1:37" ht="15" x14ac:dyDescent="0.2">
      <c r="I118" s="2">
        <f t="shared" si="133"/>
        <v>17</v>
      </c>
      <c r="J118" s="11">
        <f t="shared" si="134"/>
        <v>25642.975512127192</v>
      </c>
      <c r="K118" s="11">
        <f t="shared" si="135"/>
        <v>256.42975512127191</v>
      </c>
      <c r="L118" s="24">
        <f t="shared" si="142"/>
        <v>2820.7273063339912</v>
      </c>
      <c r="M118" s="11">
        <f t="shared" si="121"/>
        <v>602229</v>
      </c>
      <c r="N118" s="78">
        <f t="shared" si="123"/>
        <v>0</v>
      </c>
      <c r="O118" s="35">
        <f t="shared" si="124"/>
        <v>0</v>
      </c>
      <c r="P118" s="35">
        <f t="shared" si="147"/>
        <v>6.0222899999999999</v>
      </c>
      <c r="Q118">
        <f t="shared" si="126"/>
        <v>81</v>
      </c>
      <c r="R118" s="45">
        <f>1000*VLOOKUP(Q118, '[1]Mortality (No Interventions) L'!$B$10:$O$129,13)</f>
        <v>82.780434688865768</v>
      </c>
      <c r="S118" s="46">
        <f>VLOOKUP(I118, '[1]Lapse Rates'!$A$4:$F$24, 6)</f>
        <v>2.7508159999999998E-4</v>
      </c>
      <c r="T118" s="33">
        <f t="shared" si="153"/>
        <v>0.5366853819416163</v>
      </c>
      <c r="U118" s="33">
        <f t="shared" si="143"/>
        <v>4.4427049208286946E-2</v>
      </c>
      <c r="V118" s="39">
        <f t="shared" si="137"/>
        <v>1.4763227356111091E-4</v>
      </c>
      <c r="W118" s="32">
        <f t="shared" si="144"/>
        <v>0.49211070045976824</v>
      </c>
      <c r="X118" s="31"/>
      <c r="Y118" s="5">
        <f t="shared" si="150"/>
        <v>0</v>
      </c>
      <c r="Z118" s="5">
        <f t="shared" si="139"/>
        <v>3.2320750088131764</v>
      </c>
      <c r="AA118" s="5">
        <f t="shared" si="145"/>
        <v>0</v>
      </c>
      <c r="AB118" s="5">
        <f t="shared" si="127"/>
        <v>2.9636333502718575</v>
      </c>
      <c r="AC118" s="32"/>
      <c r="AD118" s="5">
        <f t="shared" si="151"/>
        <v>12619.182641145597</v>
      </c>
      <c r="AE118" s="5">
        <f t="shared" si="129"/>
        <v>-126.19182641145596</v>
      </c>
      <c r="AF118" s="5">
        <f t="shared" si="148"/>
        <v>-1388.1100905260157</v>
      </c>
      <c r="AG118" s="5">
        <f t="shared" si="154"/>
        <v>-26755.257417657438</v>
      </c>
      <c r="AH118" s="5">
        <f t="shared" si="155"/>
        <v>-15650.376693449312</v>
      </c>
      <c r="AI118" s="42">
        <f t="shared" si="149"/>
        <v>0</v>
      </c>
      <c r="AJ118" s="42">
        <f t="shared" si="152"/>
        <v>1225.8794654837839</v>
      </c>
      <c r="AK118" s="42">
        <f t="shared" si="156"/>
        <v>-14424.497227965529</v>
      </c>
    </row>
    <row r="119" spans="1:37" ht="15" x14ac:dyDescent="0.2">
      <c r="I119" s="2">
        <f t="shared" si="133"/>
        <v>18</v>
      </c>
      <c r="J119" s="11">
        <f t="shared" si="134"/>
        <v>25642.975512127192</v>
      </c>
      <c r="K119" s="11">
        <f t="shared" si="135"/>
        <v>256.42975512127191</v>
      </c>
      <c r="L119" s="24">
        <f t="shared" si="142"/>
        <v>2820.7273063339912</v>
      </c>
      <c r="M119" s="11">
        <f t="shared" si="121"/>
        <v>602229</v>
      </c>
      <c r="N119" s="78">
        <f t="shared" si="123"/>
        <v>0</v>
      </c>
      <c r="O119" s="35">
        <f t="shared" si="124"/>
        <v>0</v>
      </c>
      <c r="P119" s="35">
        <f t="shared" si="147"/>
        <v>6.0222899999999999</v>
      </c>
      <c r="Q119">
        <f t="shared" si="126"/>
        <v>82</v>
      </c>
      <c r="R119" s="45">
        <f>1000*VLOOKUP(Q119, '[1]Mortality (No Interventions) L'!$B$10:$O$129,13)</f>
        <v>92.224705850740577</v>
      </c>
      <c r="S119" s="46">
        <f>VLOOKUP(I119, '[1]Lapse Rates'!$A$4:$F$24, 6)</f>
        <v>2.0998619999999999E-4</v>
      </c>
      <c r="T119" s="33">
        <f t="shared" si="153"/>
        <v>0.49211070045976824</v>
      </c>
      <c r="U119" s="33">
        <f t="shared" si="143"/>
        <v>4.5384764595904029E-2</v>
      </c>
      <c r="V119" s="39">
        <f t="shared" si="137"/>
        <v>1.0333645596888498E-4</v>
      </c>
      <c r="W119" s="32">
        <f t="shared" si="144"/>
        <v>0.44662259940789534</v>
      </c>
      <c r="X119" s="31"/>
      <c r="Y119" s="5">
        <f t="shared" si="150"/>
        <v>0</v>
      </c>
      <c r="Z119" s="5">
        <f t="shared" si="139"/>
        <v>2.9636333502718575</v>
      </c>
      <c r="AA119" s="5">
        <f t="shared" si="145"/>
        <v>0</v>
      </c>
      <c r="AB119" s="5">
        <f t="shared" si="127"/>
        <v>2.6896908141881739</v>
      </c>
      <c r="AC119" s="32"/>
      <c r="AD119" s="5">
        <f t="shared" si="151"/>
        <v>11452.732379779252</v>
      </c>
      <c r="AE119" s="5">
        <f t="shared" si="129"/>
        <v>-114.52732379779252</v>
      </c>
      <c r="AF119" s="5">
        <f t="shared" si="148"/>
        <v>-1259.8005617757178</v>
      </c>
      <c r="AG119" s="5">
        <f t="shared" si="154"/>
        <v>-27332.021397826687</v>
      </c>
      <c r="AH119" s="5">
        <f t="shared" si="155"/>
        <v>-17253.616903620947</v>
      </c>
      <c r="AI119" s="42">
        <f t="shared" si="149"/>
        <v>0</v>
      </c>
      <c r="AJ119" s="42">
        <f t="shared" si="152"/>
        <v>1112.5686484234429</v>
      </c>
      <c r="AK119" s="42">
        <f t="shared" si="156"/>
        <v>-16141.048255197504</v>
      </c>
    </row>
    <row r="120" spans="1:37" ht="15" x14ac:dyDescent="0.2">
      <c r="I120" s="2">
        <f t="shared" si="133"/>
        <v>19</v>
      </c>
      <c r="J120" s="11">
        <f t="shared" si="134"/>
        <v>25642.975512127192</v>
      </c>
      <c r="K120" s="11">
        <f t="shared" si="135"/>
        <v>256.42975512127191</v>
      </c>
      <c r="L120" s="24">
        <f t="shared" si="142"/>
        <v>2820.7273063339912</v>
      </c>
      <c r="M120" s="11">
        <f t="shared" si="121"/>
        <v>602229</v>
      </c>
      <c r="N120" s="78">
        <f t="shared" si="123"/>
        <v>0</v>
      </c>
      <c r="O120" s="35">
        <f t="shared" si="124"/>
        <v>0</v>
      </c>
      <c r="P120" s="35">
        <f t="shared" si="147"/>
        <v>6.0222899999999999</v>
      </c>
      <c r="Q120">
        <f t="shared" si="126"/>
        <v>83</v>
      </c>
      <c r="R120" s="45">
        <f>1000*VLOOKUP(Q120, '[1]Mortality (No Interventions) L'!$B$10:$O$129,13)</f>
        <v>102.77541083787641</v>
      </c>
      <c r="S120" s="46">
        <f>VLOOKUP(I120, '[1]Lapse Rates'!$A$4:$F$24, 6)</f>
        <v>1.6037285799999999E-2</v>
      </c>
      <c r="T120" s="33">
        <f t="shared" si="153"/>
        <v>0.44662259940789534</v>
      </c>
      <c r="U120" s="33">
        <f t="shared" si="143"/>
        <v>4.5901821143626738E-2</v>
      </c>
      <c r="V120" s="39">
        <f t="shared" si="137"/>
        <v>7.1626142714433273E-3</v>
      </c>
      <c r="W120" s="32">
        <f t="shared" si="144"/>
        <v>0.39355816399282528</v>
      </c>
      <c r="X120" s="31"/>
      <c r="Y120" s="5">
        <f t="shared" si="150"/>
        <v>0</v>
      </c>
      <c r="Z120" s="5">
        <f t="shared" si="139"/>
        <v>2.6896908141881739</v>
      </c>
      <c r="AA120" s="5">
        <f t="shared" si="145"/>
        <v>0</v>
      </c>
      <c r="AB120" s="5">
        <f t="shared" si="127"/>
        <v>2.3701213954323519</v>
      </c>
      <c r="AC120" s="32"/>
      <c r="AD120" s="5">
        <f t="shared" si="151"/>
        <v>10092.002361865756</v>
      </c>
      <c r="AE120" s="5">
        <f t="shared" si="129"/>
        <v>-100.92002361865755</v>
      </c>
      <c r="AF120" s="5">
        <f t="shared" si="148"/>
        <v>-1110.1202598052332</v>
      </c>
      <c r="AG120" s="5">
        <f t="shared" si="154"/>
        <v>-27643.407845505186</v>
      </c>
      <c r="AH120" s="5">
        <f t="shared" si="155"/>
        <v>-18762.44576706332</v>
      </c>
      <c r="AI120" s="42">
        <f t="shared" si="149"/>
        <v>0</v>
      </c>
      <c r="AJ120" s="42">
        <f t="shared" si="152"/>
        <v>980.3890360509123</v>
      </c>
      <c r="AK120" s="42">
        <f t="shared" si="156"/>
        <v>-17782.056731012406</v>
      </c>
    </row>
    <row r="121" spans="1:37" ht="15" x14ac:dyDescent="0.2">
      <c r="I121" s="2">
        <f t="shared" si="133"/>
        <v>20</v>
      </c>
      <c r="J121" s="11">
        <f t="shared" si="134"/>
        <v>25642.975512127192</v>
      </c>
      <c r="K121" s="11">
        <f t="shared" si="135"/>
        <v>256.42975512127191</v>
      </c>
      <c r="L121" s="24">
        <f t="shared" si="142"/>
        <v>2820.7273063339912</v>
      </c>
      <c r="M121" s="11">
        <f t="shared" si="121"/>
        <v>602229</v>
      </c>
      <c r="N121" s="78">
        <f t="shared" si="123"/>
        <v>0</v>
      </c>
      <c r="O121" s="35">
        <f t="shared" si="124"/>
        <v>0</v>
      </c>
      <c r="P121" s="35">
        <f t="shared" si="147"/>
        <v>6.0222899999999999</v>
      </c>
      <c r="Q121">
        <f t="shared" si="126"/>
        <v>84</v>
      </c>
      <c r="R121" s="45">
        <f>1000*VLOOKUP(Q121, '[1]Mortality (No Interventions) L'!$B$10:$O$129,13)</f>
        <v>114.60709738283582</v>
      </c>
      <c r="S121" s="46">
        <f>VLOOKUP(I121, '[1]Lapse Rates'!$A$4:$F$24, 6)</f>
        <v>0</v>
      </c>
      <c r="T121" s="33">
        <f t="shared" si="153"/>
        <v>0.39355816399282528</v>
      </c>
      <c r="U121" s="33">
        <f t="shared" si="143"/>
        <v>4.5104558826535794E-2</v>
      </c>
      <c r="V121" s="39">
        <f t="shared" si="137"/>
        <v>0</v>
      </c>
      <c r="W121" s="32">
        <f t="shared" si="144"/>
        <v>0.34845360516628948</v>
      </c>
      <c r="X121" s="31"/>
      <c r="Y121" s="5">
        <f t="shared" si="150"/>
        <v>0</v>
      </c>
      <c r="Z121" s="5">
        <f t="shared" si="139"/>
        <v>2.3701213954323519</v>
      </c>
      <c r="AA121" s="5">
        <f t="shared" si="145"/>
        <v>0</v>
      </c>
      <c r="AB121" s="5">
        <f t="shared" si="127"/>
        <v>2.0984886618568934</v>
      </c>
      <c r="AC121" s="32"/>
      <c r="AD121" s="5">
        <f>$W121*J121</f>
        <v>8935.3872643915984</v>
      </c>
      <c r="AE121" s="5">
        <f t="shared" si="129"/>
        <v>-89.353872643915977</v>
      </c>
      <c r="AF121" s="5">
        <f t="shared" si="148"/>
        <v>-982.89259908307588</v>
      </c>
      <c r="AG121" s="5">
        <f t="shared" si="154"/>
        <v>-27163.273357545826</v>
      </c>
      <c r="AH121" s="5">
        <f t="shared" si="155"/>
        <v>-19300.13256488122</v>
      </c>
      <c r="AI121" s="42">
        <f t="shared" si="149"/>
        <v>0</v>
      </c>
      <c r="AJ121" s="42">
        <f t="shared" si="152"/>
        <v>868.02838463933949</v>
      </c>
      <c r="AK121" s="42">
        <f t="shared" si="156"/>
        <v>-18432.10418024188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393425.03777070745</v>
      </c>
      <c r="AE124" s="21">
        <f t="shared" ref="AE124:AK124" si="157">SUM(AE101:AE121)</f>
        <v>-13683.097597698308</v>
      </c>
      <c r="AF124" s="21">
        <f t="shared" si="157"/>
        <v>-41274.997893019543</v>
      </c>
      <c r="AG124" s="21">
        <f t="shared" si="157"/>
        <v>-382171.58361648367</v>
      </c>
      <c r="AH124" s="21">
        <f t="shared" si="157"/>
        <v>-43704.641336494089</v>
      </c>
      <c r="AI124" s="21">
        <f t="shared" si="157"/>
        <v>0</v>
      </c>
      <c r="AJ124" s="21">
        <f t="shared" si="157"/>
        <v>35752.197021440312</v>
      </c>
      <c r="AK124" s="21">
        <f t="shared" si="157"/>
        <v>-7952.4443150538027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205161.50745444919</v>
      </c>
      <c r="AE126" s="21">
        <f t="shared" ref="AE126:AK126" si="158">AE101+NPV($D$6,AE102:AE121)</f>
        <v>-11822.967246577738</v>
      </c>
      <c r="AF126" s="21">
        <f t="shared" si="158"/>
        <v>-20813.564030693262</v>
      </c>
      <c r="AG126" s="21">
        <f t="shared" si="158"/>
        <v>-138187.20651234084</v>
      </c>
      <c r="AH126" s="21">
        <f t="shared" si="158"/>
        <v>34337.769664837309</v>
      </c>
      <c r="AI126" s="21">
        <f t="shared" si="158"/>
        <v>0</v>
      </c>
      <c r="AJ126" s="21">
        <f t="shared" si="158"/>
        <v>17461.440844960271</v>
      </c>
      <c r="AK126" s="21">
        <f t="shared" si="158"/>
        <v>51799.210509797587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297581.80959546648</v>
      </c>
      <c r="AE128" s="21">
        <f t="shared" ref="AE128:AK128" si="159">AE101+NPV($D$7,AE102:AE121)</f>
        <v>-12733.51887369209</v>
      </c>
      <c r="AF128" s="21">
        <f t="shared" si="159"/>
        <v>-30829.631928951156</v>
      </c>
      <c r="AG128" s="21">
        <f t="shared" si="159"/>
        <v>-250701.26183421648</v>
      </c>
      <c r="AH128" s="21">
        <f t="shared" si="159"/>
        <v>3317.3969586066833</v>
      </c>
      <c r="AI128" s="21">
        <f t="shared" si="159"/>
        <v>0</v>
      </c>
      <c r="AJ128" s="21">
        <f t="shared" si="159"/>
        <v>26440.789679361562</v>
      </c>
      <c r="AK128" s="21">
        <f t="shared" si="159"/>
        <v>29758.186637968261</v>
      </c>
    </row>
    <row r="130" spans="38:39" x14ac:dyDescent="0.15">
      <c r="AL130" s="48"/>
      <c r="AM130" s="52"/>
    </row>
  </sheetData>
  <mergeCells count="3">
    <mergeCell ref="R2:W2"/>
    <mergeCell ref="AD1:AK1"/>
    <mergeCell ref="Y2:AB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5015-75AC-354E-B76C-907E3719069D}">
  <sheetPr codeName="Sheet5"/>
  <dimension ref="A1:E96"/>
  <sheetViews>
    <sheetView zoomScale="125" workbookViewId="0">
      <selection activeCell="B19" sqref="B19:E66"/>
    </sheetView>
  </sheetViews>
  <sheetFormatPr baseColWidth="10" defaultColWidth="11.5" defaultRowHeight="13" outlineLevelRow="1" x14ac:dyDescent="0.15"/>
  <cols>
    <col min="5" max="5" width="13.6640625" bestFit="1" customWidth="1"/>
  </cols>
  <sheetData>
    <row r="1" spans="1:5" x14ac:dyDescent="0.15">
      <c r="B1" s="48" t="s">
        <v>41</v>
      </c>
      <c r="C1" s="48" t="s">
        <v>57</v>
      </c>
      <c r="D1" s="48" t="s">
        <v>61</v>
      </c>
      <c r="E1" s="48" t="s">
        <v>62</v>
      </c>
    </row>
    <row r="2" spans="1:5" hidden="1" outlineLevel="1" x14ac:dyDescent="0.15">
      <c r="A2">
        <v>1</v>
      </c>
      <c r="B2" s="48">
        <v>245.91104374313332</v>
      </c>
      <c r="C2">
        <v>245.32774552455538</v>
      </c>
      <c r="D2">
        <v>247.65738997819633</v>
      </c>
      <c r="E2">
        <v>246.90264821585734</v>
      </c>
    </row>
    <row r="3" spans="1:5" hidden="1" outlineLevel="1" x14ac:dyDescent="0.15">
      <c r="A3">
        <f>A2+1</f>
        <v>2</v>
      </c>
      <c r="B3">
        <v>120.94793450614105</v>
      </c>
      <c r="C3">
        <v>121.2325526806253</v>
      </c>
      <c r="D3">
        <v>126.69704366334142</v>
      </c>
      <c r="E3">
        <v>127.51261162123696</v>
      </c>
    </row>
    <row r="4" spans="1:5" hidden="1" outlineLevel="1" x14ac:dyDescent="0.15">
      <c r="A4">
        <f t="shared" ref="A4:A66" si="0">A3+1</f>
        <v>3</v>
      </c>
      <c r="B4">
        <v>120.86103031961848</v>
      </c>
      <c r="C4">
        <v>121.39761698524399</v>
      </c>
      <c r="D4">
        <v>131.04087222365996</v>
      </c>
      <c r="E4">
        <v>132.51431841428933</v>
      </c>
    </row>
    <row r="5" spans="1:5" hidden="1" outlineLevel="1" x14ac:dyDescent="0.15">
      <c r="A5">
        <f t="shared" si="0"/>
        <v>4</v>
      </c>
      <c r="B5">
        <v>124.73434837323229</v>
      </c>
      <c r="C5">
        <v>125.56840828358241</v>
      </c>
      <c r="D5">
        <v>140.72498496805798</v>
      </c>
      <c r="E5">
        <v>143.00325394005745</v>
      </c>
    </row>
    <row r="6" spans="1:5" hidden="1" outlineLevel="1" x14ac:dyDescent="0.15">
      <c r="A6">
        <f t="shared" si="0"/>
        <v>5</v>
      </c>
      <c r="B6">
        <v>130.93466937051369</v>
      </c>
      <c r="C6">
        <v>132.11082290327079</v>
      </c>
      <c r="D6">
        <v>154.04439916474891</v>
      </c>
      <c r="E6">
        <v>157.26493531108602</v>
      </c>
    </row>
    <row r="7" spans="1:5" hidden="1" outlineLevel="1" x14ac:dyDescent="0.15">
      <c r="A7">
        <f t="shared" si="0"/>
        <v>6</v>
      </c>
      <c r="B7">
        <v>138.06004170791547</v>
      </c>
      <c r="C7">
        <v>139.63584554421129</v>
      </c>
      <c r="D7">
        <v>169.67234144363661</v>
      </c>
      <c r="E7">
        <v>173.99845326274362</v>
      </c>
    </row>
    <row r="8" spans="1:5" hidden="1" outlineLevel="1" x14ac:dyDescent="0.15">
      <c r="A8">
        <f t="shared" si="0"/>
        <v>7</v>
      </c>
      <c r="B8">
        <v>145.75099404758004</v>
      </c>
      <c r="C8">
        <v>147.7957909394128</v>
      </c>
      <c r="D8">
        <v>187.43636221989445</v>
      </c>
      <c r="E8">
        <v>193.06091583839236</v>
      </c>
    </row>
    <row r="9" spans="1:5" hidden="1" outlineLevel="1" x14ac:dyDescent="0.15">
      <c r="A9">
        <f t="shared" si="0"/>
        <v>8</v>
      </c>
      <c r="B9">
        <v>154.28328239633282</v>
      </c>
      <c r="C9">
        <v>156.82384412206062</v>
      </c>
      <c r="D9">
        <v>206.64836088236444</v>
      </c>
      <c r="E9">
        <v>213.62047158678416</v>
      </c>
    </row>
    <row r="10" spans="1:5" hidden="1" outlineLevel="1" x14ac:dyDescent="0.15">
      <c r="A10">
        <f t="shared" si="0"/>
        <v>9</v>
      </c>
      <c r="B10">
        <v>163.74853539146295</v>
      </c>
      <c r="C10">
        <v>166.80890488133767</v>
      </c>
      <c r="D10">
        <v>227.41999725592925</v>
      </c>
      <c r="E10">
        <v>235.80612320454031</v>
      </c>
    </row>
    <row r="11" spans="1:5" hidden="1" outlineLevel="1" x14ac:dyDescent="0.15">
      <c r="A11">
        <f t="shared" si="0"/>
        <v>10</v>
      </c>
      <c r="B11">
        <v>173.91317311588952</v>
      </c>
      <c r="C11">
        <v>177.51994985840034</v>
      </c>
      <c r="D11">
        <v>249.5639048417307</v>
      </c>
      <c r="E11">
        <v>259.43580433153306</v>
      </c>
    </row>
    <row r="12" spans="1:5" hidden="1" outlineLevel="1" x14ac:dyDescent="0.15">
      <c r="A12">
        <f t="shared" si="0"/>
        <v>11</v>
      </c>
      <c r="B12">
        <v>184.83106922550172</v>
      </c>
      <c r="C12">
        <v>189.01568490303504</v>
      </c>
      <c r="D12">
        <v>273.23528706267405</v>
      </c>
      <c r="E12">
        <v>284.67743221253698</v>
      </c>
    </row>
    <row r="13" spans="1:5" hidden="1" outlineLevel="1" x14ac:dyDescent="0.15">
      <c r="A13">
        <f t="shared" si="0"/>
        <v>12</v>
      </c>
      <c r="B13">
        <v>196.14618418519049</v>
      </c>
      <c r="C13">
        <v>200.95271168594539</v>
      </c>
      <c r="D13">
        <v>298.27312539576582</v>
      </c>
      <c r="E13">
        <v>311.40029858276245</v>
      </c>
    </row>
    <row r="14" spans="1:5" hidden="1" outlineLevel="1" x14ac:dyDescent="0.15">
      <c r="A14">
        <f t="shared" si="0"/>
        <v>13</v>
      </c>
      <c r="B14">
        <v>208.12013158390096</v>
      </c>
      <c r="C14">
        <v>213.59748992095084</v>
      </c>
      <c r="D14">
        <v>325.07780399536938</v>
      </c>
      <c r="E14">
        <v>340.01699869953495</v>
      </c>
    </row>
    <row r="15" spans="1:5" hidden="1" outlineLevel="1" x14ac:dyDescent="0.15">
      <c r="A15">
        <f t="shared" si="0"/>
        <v>14</v>
      </c>
      <c r="B15">
        <v>220.47169377652884</v>
      </c>
      <c r="C15">
        <v>226.67117857231193</v>
      </c>
      <c r="D15">
        <v>353.41552518408361</v>
      </c>
      <c r="E15">
        <v>370.29671965604831</v>
      </c>
    </row>
    <row r="16" spans="1:5" hidden="1" outlineLevel="1" x14ac:dyDescent="0.15">
      <c r="A16">
        <f t="shared" si="0"/>
        <v>15</v>
      </c>
      <c r="B16">
        <v>233.18918792167776</v>
      </c>
      <c r="C16">
        <v>240.173001811771</v>
      </c>
      <c r="D16">
        <v>383.46317969472506</v>
      </c>
      <c r="E16">
        <v>402.44450421833346</v>
      </c>
    </row>
    <row r="17" spans="1:5" hidden="1" outlineLevel="1" x14ac:dyDescent="0.15">
      <c r="A17">
        <f t="shared" si="0"/>
        <v>16</v>
      </c>
      <c r="B17">
        <v>245.67252437393037</v>
      </c>
      <c r="C17">
        <v>253.50979228654708</v>
      </c>
      <c r="D17">
        <v>414.71544801405474</v>
      </c>
      <c r="E17">
        <v>435.96677771033961</v>
      </c>
    </row>
    <row r="18" spans="1:5" hidden="1" outlineLevel="1" x14ac:dyDescent="0.15">
      <c r="A18">
        <f t="shared" si="0"/>
        <v>17</v>
      </c>
      <c r="B18">
        <v>257.63979942944036</v>
      </c>
      <c r="C18">
        <v>266.41236870745496</v>
      </c>
      <c r="D18">
        <v>447.08245310033834</v>
      </c>
      <c r="E18">
        <v>470.80352756329768</v>
      </c>
    </row>
    <row r="19" spans="1:5" collapsed="1" x14ac:dyDescent="0.15">
      <c r="A19">
        <f t="shared" si="0"/>
        <v>18</v>
      </c>
      <c r="B19">
        <v>276.69423324753365</v>
      </c>
      <c r="C19">
        <v>286.087472186112</v>
      </c>
      <c r="D19">
        <v>480.87444108188623</v>
      </c>
      <c r="E19">
        <v>506.27272310580736</v>
      </c>
    </row>
    <row r="20" spans="1:5" x14ac:dyDescent="0.15">
      <c r="A20">
        <f t="shared" si="0"/>
        <v>19</v>
      </c>
      <c r="B20">
        <v>284.09136262307135</v>
      </c>
      <c r="C20">
        <v>294.6106374802871</v>
      </c>
      <c r="D20">
        <v>512.10574831825807</v>
      </c>
      <c r="E20">
        <v>540.42699367225237</v>
      </c>
    </row>
    <row r="21" spans="1:5" x14ac:dyDescent="0.15">
      <c r="A21">
        <f t="shared" si="0"/>
        <v>20</v>
      </c>
      <c r="B21">
        <v>291.72780468655043</v>
      </c>
      <c r="C21">
        <v>303.41036247469458</v>
      </c>
      <c r="D21">
        <v>544.17539854011181</v>
      </c>
      <c r="E21">
        <v>575.50925136785963</v>
      </c>
    </row>
    <row r="22" spans="1:5" x14ac:dyDescent="0.15">
      <c r="A22">
        <f t="shared" si="0"/>
        <v>21</v>
      </c>
      <c r="B22">
        <v>300.38056375380364</v>
      </c>
      <c r="C22">
        <v>313.25074098840236</v>
      </c>
      <c r="D22">
        <v>577.64284459849046</v>
      </c>
      <c r="E22">
        <v>612.05210577295793</v>
      </c>
    </row>
    <row r="23" spans="1:5" x14ac:dyDescent="0.15">
      <c r="A23">
        <f t="shared" si="0"/>
        <v>22</v>
      </c>
      <c r="B23">
        <v>310.44272742536458</v>
      </c>
      <c r="C23">
        <v>324.52432247246969</v>
      </c>
      <c r="D23">
        <v>612.84910350929977</v>
      </c>
      <c r="E23">
        <v>650.40081501521115</v>
      </c>
    </row>
    <row r="24" spans="1:5" x14ac:dyDescent="0.15">
      <c r="A24">
        <f t="shared" si="0"/>
        <v>23</v>
      </c>
      <c r="B24">
        <v>322.58402579009476</v>
      </c>
      <c r="C24">
        <v>337.88988994633002</v>
      </c>
      <c r="D24">
        <v>650.35202220923361</v>
      </c>
      <c r="E24">
        <v>691.08733051093384</v>
      </c>
    </row>
    <row r="25" spans="1:5" x14ac:dyDescent="0.15">
      <c r="A25">
        <f t="shared" si="0"/>
        <v>24</v>
      </c>
      <c r="B25">
        <v>337.40123571119466</v>
      </c>
      <c r="C25">
        <v>353.95135341477459</v>
      </c>
      <c r="D25">
        <v>690.88546651885281</v>
      </c>
      <c r="E25">
        <v>734.87080936450116</v>
      </c>
    </row>
    <row r="26" spans="1:5" x14ac:dyDescent="0.15">
      <c r="A26">
        <f t="shared" si="0"/>
        <v>25</v>
      </c>
      <c r="B26">
        <v>355.84715168682209</v>
      </c>
      <c r="C26">
        <v>373.6758712515379</v>
      </c>
      <c r="D26">
        <v>735.82962401377824</v>
      </c>
      <c r="E26">
        <v>783.17268876976493</v>
      </c>
    </row>
    <row r="27" spans="1:5" x14ac:dyDescent="0.15">
      <c r="A27">
        <f t="shared" si="0"/>
        <v>26</v>
      </c>
      <c r="B27">
        <v>378.22322282168227</v>
      </c>
      <c r="C27">
        <v>397.37190648753977</v>
      </c>
      <c r="D27">
        <v>785.65874909102388</v>
      </c>
      <c r="E27">
        <v>836.48930754722778</v>
      </c>
    </row>
    <row r="28" spans="1:5" x14ac:dyDescent="0.15">
      <c r="A28">
        <f t="shared" si="0"/>
        <v>27</v>
      </c>
      <c r="B28">
        <v>404.59963333775943</v>
      </c>
      <c r="C28">
        <v>425.1042957255882</v>
      </c>
      <c r="D28">
        <v>840.34393444653313</v>
      </c>
      <c r="E28">
        <v>894.78162990885244</v>
      </c>
    </row>
    <row r="29" spans="1:5" x14ac:dyDescent="0.15">
      <c r="A29">
        <f t="shared" si="0"/>
        <v>28</v>
      </c>
      <c r="B29">
        <v>434.23013680351585</v>
      </c>
      <c r="C29">
        <v>456.25706718237802</v>
      </c>
      <c r="D29">
        <v>901.76208880069464</v>
      </c>
      <c r="E29">
        <v>960.24654134617322</v>
      </c>
    </row>
    <row r="30" spans="1:5" x14ac:dyDescent="0.15">
      <c r="A30">
        <f t="shared" si="0"/>
        <v>29</v>
      </c>
      <c r="B30">
        <v>467.56196267121157</v>
      </c>
      <c r="C30">
        <v>491.2997513894307</v>
      </c>
      <c r="D30">
        <v>970.83343309856082</v>
      </c>
      <c r="E30">
        <v>1033.8623499372695</v>
      </c>
    </row>
    <row r="31" spans="1:5" x14ac:dyDescent="0.15">
      <c r="A31">
        <f t="shared" si="0"/>
        <v>30</v>
      </c>
      <c r="B31">
        <v>504.89226746608108</v>
      </c>
      <c r="C31">
        <v>530.54085983068478</v>
      </c>
      <c r="D31">
        <v>1048.161693466775</v>
      </c>
      <c r="E31">
        <v>1116.2597615115947</v>
      </c>
    </row>
    <row r="32" spans="1:5" x14ac:dyDescent="0.15">
      <c r="A32">
        <f t="shared" si="0"/>
        <v>31</v>
      </c>
      <c r="B32">
        <v>547.63152317497168</v>
      </c>
      <c r="C32">
        <v>574.30864932039947</v>
      </c>
      <c r="D32">
        <v>1134.3879130853306</v>
      </c>
      <c r="E32">
        <v>1208.1241920185566</v>
      </c>
    </row>
    <row r="33" spans="1:5" x14ac:dyDescent="0.15">
      <c r="A33">
        <f t="shared" si="0"/>
        <v>32</v>
      </c>
      <c r="B33">
        <v>592.59337764806128</v>
      </c>
      <c r="C33">
        <v>622.71885873898657</v>
      </c>
      <c r="D33">
        <v>1229.7304273811121</v>
      </c>
      <c r="E33">
        <v>1309.6869833747639</v>
      </c>
    </row>
    <row r="34" spans="1:5" x14ac:dyDescent="0.15">
      <c r="A34">
        <f t="shared" si="0"/>
        <v>33</v>
      </c>
      <c r="B34">
        <v>643.60654600956434</v>
      </c>
      <c r="C34">
        <v>676.33414695718034</v>
      </c>
      <c r="D34">
        <v>1335.2858569802415</v>
      </c>
      <c r="E34">
        <v>1422.1267745317157</v>
      </c>
    </row>
    <row r="35" spans="1:5" x14ac:dyDescent="0.15">
      <c r="A35">
        <f t="shared" si="0"/>
        <v>34</v>
      </c>
      <c r="B35">
        <v>700.37382953267013</v>
      </c>
      <c r="C35">
        <v>735.99587073575833</v>
      </c>
      <c r="D35">
        <v>1452.6984829198041</v>
      </c>
      <c r="E35">
        <v>1547.190115034703</v>
      </c>
    </row>
    <row r="36" spans="1:5" x14ac:dyDescent="0.15">
      <c r="A36">
        <f t="shared" si="0"/>
        <v>35</v>
      </c>
      <c r="B36">
        <v>763.34950035709198</v>
      </c>
      <c r="C36">
        <v>802.17991905786653</v>
      </c>
      <c r="D36">
        <v>1582.8854990343573</v>
      </c>
      <c r="E36">
        <v>1685.84786300376</v>
      </c>
    </row>
    <row r="37" spans="1:5" x14ac:dyDescent="0.15">
      <c r="A37">
        <f t="shared" si="0"/>
        <v>36</v>
      </c>
      <c r="B37">
        <v>833.4467600766493</v>
      </c>
      <c r="C37">
        <v>875.84709198145811</v>
      </c>
      <c r="D37">
        <v>1727.7168754244897</v>
      </c>
      <c r="E37">
        <v>1840.0940167870335</v>
      </c>
    </row>
    <row r="38" spans="1:5" x14ac:dyDescent="0.15">
      <c r="A38">
        <f t="shared" si="0"/>
        <v>37</v>
      </c>
      <c r="B38">
        <v>911.48647077149394</v>
      </c>
      <c r="C38">
        <v>957.85971375149654</v>
      </c>
      <c r="D38">
        <v>1888.8571930124567</v>
      </c>
      <c r="E38">
        <v>2011.6987687362396</v>
      </c>
    </row>
    <row r="39" spans="1:5" x14ac:dyDescent="0.15">
      <c r="A39">
        <f t="shared" si="0"/>
        <v>38</v>
      </c>
      <c r="B39">
        <v>997.47598401206278</v>
      </c>
      <c r="C39">
        <v>1048.2204737279985</v>
      </c>
      <c r="D39">
        <v>2066.2719040889169</v>
      </c>
      <c r="E39">
        <v>2200.6076491082099</v>
      </c>
    </row>
    <row r="40" spans="1:5" x14ac:dyDescent="0.15">
      <c r="A40">
        <f t="shared" si="0"/>
        <v>39</v>
      </c>
      <c r="B40">
        <v>1091.8252842495217</v>
      </c>
      <c r="C40">
        <v>1147.3620305956872</v>
      </c>
      <c r="D40">
        <v>2260.7722398464921</v>
      </c>
      <c r="E40">
        <v>2407.6878095563989</v>
      </c>
    </row>
    <row r="41" spans="1:5" x14ac:dyDescent="0.15">
      <c r="A41">
        <f t="shared" si="0"/>
        <v>40</v>
      </c>
      <c r="B41">
        <v>1195.5397164436308</v>
      </c>
      <c r="C41">
        <v>1256.340856606625</v>
      </c>
      <c r="D41">
        <v>2474.3930388116019</v>
      </c>
      <c r="E41">
        <v>2635.1047209914991</v>
      </c>
    </row>
    <row r="42" spans="1:5" x14ac:dyDescent="0.15">
      <c r="A42">
        <f t="shared" si="0"/>
        <v>41</v>
      </c>
      <c r="B42">
        <v>1310.4954498164955</v>
      </c>
      <c r="C42">
        <v>1377.1364197154205</v>
      </c>
      <c r="D42">
        <v>2710.9453607837331</v>
      </c>
      <c r="E42">
        <v>2886.9367066924547</v>
      </c>
    </row>
    <row r="43" spans="1:5" x14ac:dyDescent="0.15">
      <c r="A43">
        <f t="shared" si="0"/>
        <v>42</v>
      </c>
      <c r="B43">
        <v>1437.3444451572966</v>
      </c>
      <c r="C43">
        <v>1510.4201188321188</v>
      </c>
      <c r="D43">
        <v>2971.6650657751475</v>
      </c>
      <c r="E43">
        <v>3164.4518320827269</v>
      </c>
    </row>
    <row r="44" spans="1:5" x14ac:dyDescent="0.15">
      <c r="A44">
        <f t="shared" si="0"/>
        <v>43</v>
      </c>
      <c r="B44">
        <v>1576.5356827360404</v>
      </c>
      <c r="C44">
        <v>1656.6495490586974</v>
      </c>
      <c r="D44">
        <v>3257.4195386397464</v>
      </c>
      <c r="E44">
        <v>3468.5261366315258</v>
      </c>
    </row>
    <row r="45" spans="1:5" x14ac:dyDescent="0.15">
      <c r="A45">
        <f t="shared" si="0"/>
        <v>44</v>
      </c>
      <c r="B45">
        <v>1729.0902961522083</v>
      </c>
      <c r="C45">
        <v>1816.9080758927566</v>
      </c>
      <c r="D45">
        <v>3570.2457487530232</v>
      </c>
      <c r="E45">
        <v>3801.3567454180434</v>
      </c>
    </row>
    <row r="46" spans="1:5" x14ac:dyDescent="0.15">
      <c r="A46">
        <f t="shared" si="0"/>
        <v>45</v>
      </c>
      <c r="B46">
        <v>1895.9884278525597</v>
      </c>
      <c r="C46">
        <v>1992.2168855291816</v>
      </c>
      <c r="D46">
        <v>3912.066685329426</v>
      </c>
      <c r="E46">
        <v>4164.9586027870073</v>
      </c>
    </row>
    <row r="47" spans="1:5" x14ac:dyDescent="0.15">
      <c r="A47">
        <f t="shared" si="0"/>
        <v>46</v>
      </c>
      <c r="B47">
        <v>2078.7819261637928</v>
      </c>
      <c r="C47">
        <v>2184.2092062558504</v>
      </c>
      <c r="D47">
        <v>4285.9638171699189</v>
      </c>
      <c r="E47">
        <v>4562.613122283964</v>
      </c>
    </row>
    <row r="48" spans="1:5" x14ac:dyDescent="0.15">
      <c r="A48">
        <f t="shared" si="0"/>
        <v>47</v>
      </c>
      <c r="B48">
        <v>2281.6871780069882</v>
      </c>
      <c r="C48">
        <v>2397.0909137526123</v>
      </c>
      <c r="D48">
        <v>4695.24522178799</v>
      </c>
      <c r="E48">
        <v>4997.5039236515504</v>
      </c>
    </row>
    <row r="49" spans="1:5" x14ac:dyDescent="0.15">
      <c r="A49">
        <f t="shared" si="0"/>
        <v>48</v>
      </c>
      <c r="B49">
        <v>2506.1722552169172</v>
      </c>
      <c r="C49">
        <v>2632.3047623257517</v>
      </c>
      <c r="D49">
        <v>5141.3650038135938</v>
      </c>
      <c r="E49">
        <v>5471.0734944990054</v>
      </c>
    </row>
    <row r="50" spans="1:5" x14ac:dyDescent="0.15">
      <c r="A50">
        <f t="shared" si="0"/>
        <v>49</v>
      </c>
      <c r="B50">
        <v>2753.6393034551179</v>
      </c>
      <c r="C50">
        <v>2891.2555699708605</v>
      </c>
      <c r="D50">
        <v>5625.7315959061543</v>
      </c>
      <c r="E50">
        <v>5984.7272834834002</v>
      </c>
    </row>
    <row r="51" spans="1:5" x14ac:dyDescent="0.15">
      <c r="A51">
        <f t="shared" si="0"/>
        <v>50</v>
      </c>
      <c r="B51">
        <v>3027.2051828243943</v>
      </c>
      <c r="C51">
        <v>3177.1470284921766</v>
      </c>
      <c r="D51">
        <v>6152.9710704718291</v>
      </c>
      <c r="E51">
        <v>6543.3051459521985</v>
      </c>
    </row>
    <row r="52" spans="1:5" x14ac:dyDescent="0.15">
      <c r="A52">
        <f t="shared" si="0"/>
        <v>51</v>
      </c>
      <c r="B52">
        <v>3330.2438373340256</v>
      </c>
      <c r="C52">
        <v>3493.4279899832</v>
      </c>
      <c r="D52">
        <v>6727.8477678316549</v>
      </c>
      <c r="E52">
        <v>7151.7420856214912</v>
      </c>
    </row>
    <row r="53" spans="1:5" x14ac:dyDescent="0.15">
      <c r="A53">
        <f t="shared" si="0"/>
        <v>52</v>
      </c>
      <c r="B53">
        <v>3667.1714380897115</v>
      </c>
      <c r="C53">
        <v>3844.6235723238879</v>
      </c>
      <c r="D53">
        <v>7356.7769559651024</v>
      </c>
      <c r="E53">
        <v>7816.707158704251</v>
      </c>
    </row>
    <row r="54" spans="1:5" x14ac:dyDescent="0.15">
      <c r="A54">
        <f t="shared" si="0"/>
        <v>53</v>
      </c>
      <c r="B54">
        <v>4042.6257737769179</v>
      </c>
      <c r="C54">
        <v>4235.4675667295305</v>
      </c>
      <c r="D54">
        <v>8045.9417606300121</v>
      </c>
      <c r="E54">
        <v>8544.5841445842252</v>
      </c>
    </row>
    <row r="55" spans="1:5" x14ac:dyDescent="0.15">
      <c r="A55">
        <f t="shared" si="0"/>
        <v>54</v>
      </c>
      <c r="B55">
        <v>4462.0008595776262</v>
      </c>
      <c r="C55">
        <v>4671.4560012384281</v>
      </c>
      <c r="D55">
        <v>8802.3351860737585</v>
      </c>
      <c r="E55">
        <v>9342.5658860915428</v>
      </c>
    </row>
    <row r="56" spans="1:5" x14ac:dyDescent="0.15">
      <c r="A56">
        <f t="shared" si="0"/>
        <v>55</v>
      </c>
      <c r="B56">
        <v>4933.1738177605866</v>
      </c>
      <c r="C56">
        <v>5160.6536982269445</v>
      </c>
      <c r="D56">
        <v>9636.7354053788058</v>
      </c>
      <c r="E56">
        <v>10221.818413353267</v>
      </c>
    </row>
    <row r="57" spans="1:5" x14ac:dyDescent="0.15">
      <c r="A57">
        <f t="shared" si="0"/>
        <v>56</v>
      </c>
      <c r="B57">
        <v>5463.522099175475</v>
      </c>
      <c r="C57">
        <v>5710.5395493636834</v>
      </c>
      <c r="D57">
        <v>10558.035184196273</v>
      </c>
      <c r="E57">
        <v>11191.375179493651</v>
      </c>
    </row>
    <row r="58" spans="1:5" x14ac:dyDescent="0.15">
      <c r="A58">
        <f t="shared" si="0"/>
        <v>57</v>
      </c>
      <c r="B58">
        <v>6061.2025558528776</v>
      </c>
      <c r="C58">
        <v>6329.374373888958</v>
      </c>
      <c r="D58">
        <v>11575.576853202501</v>
      </c>
      <c r="E58">
        <v>12260.700425545821</v>
      </c>
    </row>
    <row r="59" spans="1:5" x14ac:dyDescent="0.15">
      <c r="A59">
        <f t="shared" si="0"/>
        <v>58</v>
      </c>
      <c r="B59">
        <v>6737.1178393261062</v>
      </c>
      <c r="C59">
        <v>7028.2382658694041</v>
      </c>
      <c r="D59">
        <v>12702.924857038248</v>
      </c>
      <c r="E59">
        <v>13443.650770999257</v>
      </c>
    </row>
    <row r="60" spans="1:5" x14ac:dyDescent="0.15">
      <c r="A60">
        <f t="shared" si="0"/>
        <v>59</v>
      </c>
      <c r="B60">
        <v>7500.9615374438736</v>
      </c>
      <c r="C60">
        <v>7816.8836600594223</v>
      </c>
      <c r="D60">
        <v>13950.601367968658</v>
      </c>
      <c r="E60">
        <v>14750.742011055567</v>
      </c>
    </row>
    <row r="61" spans="1:5" x14ac:dyDescent="0.15">
      <c r="A61">
        <f t="shared" si="0"/>
        <v>60</v>
      </c>
      <c r="B61">
        <v>8362.3244887145047</v>
      </c>
      <c r="C61">
        <v>8704.9252481541807</v>
      </c>
      <c r="D61">
        <v>15327.81389461405</v>
      </c>
      <c r="E61">
        <v>16191.069434298397</v>
      </c>
    </row>
    <row r="62" spans="1:5" x14ac:dyDescent="0.15">
      <c r="A62">
        <f t="shared" si="0"/>
        <v>61</v>
      </c>
      <c r="B62">
        <v>9327.8761029672296</v>
      </c>
      <c r="C62">
        <v>9698.875187763857</v>
      </c>
      <c r="D62">
        <v>16836.990719623034</v>
      </c>
      <c r="E62">
        <v>17766.4518820003</v>
      </c>
    </row>
    <row r="63" spans="1:5" x14ac:dyDescent="0.15">
      <c r="A63">
        <f t="shared" si="0"/>
        <v>62</v>
      </c>
      <c r="B63">
        <v>10407.733115059162</v>
      </c>
      <c r="C63">
        <v>10808.818711054044</v>
      </c>
      <c r="D63">
        <v>18486.627481201573</v>
      </c>
      <c r="E63">
        <v>19485.130542886727</v>
      </c>
    </row>
    <row r="64" spans="1:5" x14ac:dyDescent="0.15">
      <c r="A64">
        <f t="shared" si="0"/>
        <v>63</v>
      </c>
      <c r="B64">
        <v>11616.858721037877</v>
      </c>
      <c r="C64">
        <v>12049.829994619418</v>
      </c>
      <c r="D64">
        <v>20292.881555782729</v>
      </c>
      <c r="E64">
        <v>21363.374819295379</v>
      </c>
    </row>
    <row r="65" spans="1:5" x14ac:dyDescent="0.15">
      <c r="A65">
        <f t="shared" si="0"/>
        <v>64</v>
      </c>
      <c r="B65">
        <v>12968.673590485656</v>
      </c>
      <c r="C65">
        <v>13435.258155438116</v>
      </c>
      <c r="D65">
        <v>22266.497897420591</v>
      </c>
      <c r="E65">
        <v>23411.524247609465</v>
      </c>
    </row>
    <row r="66" spans="1:5" x14ac:dyDescent="0.15">
      <c r="A66">
        <f t="shared" si="0"/>
        <v>65</v>
      </c>
      <c r="B66">
        <v>14478.959382875206</v>
      </c>
      <c r="C66">
        <v>14980.832317567805</v>
      </c>
      <c r="D66">
        <v>24421.191319642359</v>
      </c>
      <c r="E66">
        <v>25642.975512127192</v>
      </c>
    </row>
    <row r="96" spans="5:5" x14ac:dyDescent="0.15">
      <c r="E96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E60B-3E76-3241-9AF1-4FD5085011DC}">
  <sheetPr codeName="Sheet8"/>
  <dimension ref="A1:A113"/>
  <sheetViews>
    <sheetView workbookViewId="0">
      <selection activeCell="L55" sqref="L55"/>
    </sheetView>
  </sheetViews>
  <sheetFormatPr baseColWidth="10" defaultColWidth="11.5" defaultRowHeight="13" x14ac:dyDescent="0.15"/>
  <sheetData>
    <row r="1" spans="1:1" x14ac:dyDescent="0.15">
      <c r="A1" t="s">
        <v>63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68</v>
      </c>
    </row>
    <row r="8" spans="1:1" x14ac:dyDescent="0.15">
      <c r="A8" t="s">
        <v>69</v>
      </c>
    </row>
    <row r="9" spans="1:1" x14ac:dyDescent="0.15">
      <c r="A9" t="s">
        <v>68</v>
      </c>
    </row>
    <row r="10" spans="1:1" x14ac:dyDescent="0.15">
      <c r="A10" t="s">
        <v>70</v>
      </c>
    </row>
    <row r="12" spans="1:1" x14ac:dyDescent="0.15">
      <c r="A12" t="s">
        <v>71</v>
      </c>
    </row>
    <row r="13" spans="1:1" x14ac:dyDescent="0.15">
      <c r="A13" t="s">
        <v>68</v>
      </c>
    </row>
    <row r="14" spans="1:1" x14ac:dyDescent="0.15">
      <c r="A14" t="s">
        <v>72</v>
      </c>
    </row>
    <row r="15" spans="1:1" x14ac:dyDescent="0.15">
      <c r="A15" t="s">
        <v>73</v>
      </c>
    </row>
    <row r="16" spans="1:1" x14ac:dyDescent="0.15">
      <c r="A16" t="s">
        <v>74</v>
      </c>
    </row>
    <row r="17" spans="1:1" x14ac:dyDescent="0.15">
      <c r="A17" t="s">
        <v>75</v>
      </c>
    </row>
    <row r="18" spans="1:1" x14ac:dyDescent="0.15">
      <c r="A18" t="s">
        <v>74</v>
      </c>
    </row>
    <row r="19" spans="1:1" x14ac:dyDescent="0.15">
      <c r="A19" t="s">
        <v>76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79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83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68</v>
      </c>
    </row>
    <row r="36" spans="1:1" x14ac:dyDescent="0.15">
      <c r="A36" t="s">
        <v>69</v>
      </c>
    </row>
    <row r="37" spans="1:1" x14ac:dyDescent="0.15">
      <c r="A37" t="s">
        <v>68</v>
      </c>
    </row>
    <row r="38" spans="1:1" x14ac:dyDescent="0.15">
      <c r="A38" t="s">
        <v>70</v>
      </c>
    </row>
    <row r="40" spans="1:1" x14ac:dyDescent="0.15">
      <c r="A40" t="s">
        <v>71</v>
      </c>
    </row>
    <row r="41" spans="1:1" x14ac:dyDescent="0.15">
      <c r="A41" t="s">
        <v>68</v>
      </c>
    </row>
    <row r="42" spans="1:1" x14ac:dyDescent="0.15">
      <c r="A42" t="s">
        <v>72</v>
      </c>
    </row>
    <row r="43" spans="1:1" x14ac:dyDescent="0.15">
      <c r="A43" t="s">
        <v>73</v>
      </c>
    </row>
    <row r="44" spans="1:1" x14ac:dyDescent="0.15">
      <c r="A44" t="s">
        <v>74</v>
      </c>
    </row>
    <row r="45" spans="1:1" x14ac:dyDescent="0.15">
      <c r="A45" t="s">
        <v>84</v>
      </c>
    </row>
    <row r="46" spans="1:1" x14ac:dyDescent="0.15">
      <c r="A46" t="s">
        <v>74</v>
      </c>
    </row>
    <row r="47" spans="1:1" x14ac:dyDescent="0.15">
      <c r="A47" t="s">
        <v>85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86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88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68</v>
      </c>
    </row>
    <row r="64" spans="1:1" x14ac:dyDescent="0.15">
      <c r="A64" t="s">
        <v>69</v>
      </c>
    </row>
    <row r="65" spans="1:1" x14ac:dyDescent="0.15">
      <c r="A65" t="s">
        <v>68</v>
      </c>
    </row>
    <row r="66" spans="1:1" x14ac:dyDescent="0.15">
      <c r="A66" t="s">
        <v>70</v>
      </c>
    </row>
    <row r="68" spans="1:1" x14ac:dyDescent="0.15">
      <c r="A68" t="s">
        <v>71</v>
      </c>
    </row>
    <row r="69" spans="1:1" x14ac:dyDescent="0.15">
      <c r="A69" t="s">
        <v>68</v>
      </c>
    </row>
    <row r="70" spans="1:1" x14ac:dyDescent="0.15">
      <c r="A70" t="s">
        <v>72</v>
      </c>
    </row>
    <row r="71" spans="1:1" x14ac:dyDescent="0.15">
      <c r="A71" t="s">
        <v>73</v>
      </c>
    </row>
    <row r="72" spans="1:1" x14ac:dyDescent="0.15">
      <c r="A72" t="s">
        <v>74</v>
      </c>
    </row>
    <row r="73" spans="1:1" x14ac:dyDescent="0.15">
      <c r="A73" t="s">
        <v>89</v>
      </c>
    </row>
    <row r="74" spans="1:1" x14ac:dyDescent="0.15">
      <c r="A74" t="s">
        <v>74</v>
      </c>
    </row>
    <row r="75" spans="1:1" x14ac:dyDescent="0.15">
      <c r="A75" t="s">
        <v>90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91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6" spans="1:1" x14ac:dyDescent="0.15">
      <c r="A86" t="s">
        <v>93</v>
      </c>
    </row>
    <row r="87" spans="1:1" x14ac:dyDescent="0.15">
      <c r="A87" t="s">
        <v>64</v>
      </c>
    </row>
    <row r="88" spans="1:1" x14ac:dyDescent="0.15">
      <c r="A88" t="s">
        <v>65</v>
      </c>
    </row>
    <row r="89" spans="1:1" x14ac:dyDescent="0.15">
      <c r="A89" t="s">
        <v>66</v>
      </c>
    </row>
    <row r="90" spans="1:1" x14ac:dyDescent="0.15">
      <c r="A90" t="s">
        <v>67</v>
      </c>
    </row>
    <row r="92" spans="1:1" x14ac:dyDescent="0.15">
      <c r="A92" t="s">
        <v>68</v>
      </c>
    </row>
    <row r="93" spans="1:1" x14ac:dyDescent="0.15">
      <c r="A93" t="s">
        <v>69</v>
      </c>
    </row>
    <row r="94" spans="1:1" x14ac:dyDescent="0.15">
      <c r="A94" t="s">
        <v>68</v>
      </c>
    </row>
    <row r="95" spans="1:1" x14ac:dyDescent="0.15">
      <c r="A95" t="s">
        <v>70</v>
      </c>
    </row>
    <row r="97" spans="1:1" x14ac:dyDescent="0.15">
      <c r="A97" t="s">
        <v>71</v>
      </c>
    </row>
    <row r="99" spans="1:1" x14ac:dyDescent="0.15">
      <c r="A99" t="s">
        <v>72</v>
      </c>
    </row>
    <row r="100" spans="1:1" x14ac:dyDescent="0.15">
      <c r="A100" t="s">
        <v>73</v>
      </c>
    </row>
    <row r="101" spans="1:1" x14ac:dyDescent="0.15">
      <c r="A101" t="s">
        <v>74</v>
      </c>
    </row>
    <row r="102" spans="1:1" x14ac:dyDescent="0.15">
      <c r="A102" t="s">
        <v>94</v>
      </c>
    </row>
    <row r="103" spans="1:1" x14ac:dyDescent="0.15">
      <c r="A103" t="s">
        <v>74</v>
      </c>
    </row>
    <row r="104" spans="1:1" x14ac:dyDescent="0.15">
      <c r="A104" t="s">
        <v>95</v>
      </c>
    </row>
    <row r="105" spans="1:1" x14ac:dyDescent="0.15">
      <c r="A105" t="s">
        <v>74</v>
      </c>
    </row>
    <row r="106" spans="1:1" x14ac:dyDescent="0.15">
      <c r="A106" t="s">
        <v>77</v>
      </c>
    </row>
    <row r="107" spans="1:1" x14ac:dyDescent="0.15">
      <c r="A107" t="s">
        <v>78</v>
      </c>
    </row>
    <row r="109" spans="1:1" x14ac:dyDescent="0.15">
      <c r="A109" t="s">
        <v>96</v>
      </c>
    </row>
    <row r="110" spans="1:1" x14ac:dyDescent="0.15">
      <c r="A110" t="s">
        <v>80</v>
      </c>
    </row>
    <row r="111" spans="1:1" x14ac:dyDescent="0.15">
      <c r="A111" t="s">
        <v>97</v>
      </c>
    </row>
    <row r="112" spans="1:1" x14ac:dyDescent="0.15">
      <c r="A112" t="s">
        <v>82</v>
      </c>
    </row>
    <row r="113" spans="1:1" x14ac:dyDescent="0.15">
      <c r="A113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9A40B-AE2F-6A43-9D13-9D6A42525EFB}">
  <sheetPr codeName="Sheet6"/>
  <dimension ref="A1:AV463"/>
  <sheetViews>
    <sheetView zoomScale="75" workbookViewId="0">
      <pane ySplit="3" topLeftCell="A4" activePane="bottomLeft" state="frozen"/>
      <selection pane="bottomLeft" activeCell="R5" sqref="R5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99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12659.286108553291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12659.286108553291</v>
      </c>
      <c r="K4" s="11">
        <f>J4*$C$10</f>
        <v>5063.7144434213169</v>
      </c>
      <c r="L4" s="24">
        <f>$C$14</f>
        <v>1956.4536801974609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12659.286108553291</v>
      </c>
      <c r="AE4" s="5">
        <f>-$W4*K4</f>
        <v>-5063.7144434213169</v>
      </c>
      <c r="AF4" s="5">
        <f>-$W4*L4</f>
        <v>-1956.4536801974609</v>
      </c>
      <c r="AG4" s="5"/>
      <c r="AH4" s="5">
        <f>SUM(AD4:AG4)</f>
        <v>5639.1179849345135</v>
      </c>
      <c r="AI4" s="42">
        <f>Y4-AA4</f>
        <v>0</v>
      </c>
      <c r="AJ4" s="42"/>
      <c r="AK4" s="42">
        <f>SUM(AH4:AJ4)</f>
        <v>5639.1179849345135</v>
      </c>
      <c r="AM4" s="36">
        <f>AK31</f>
        <v>16584.791327464991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12659.286108553291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L'!$B$8:$AV$128, 4)</f>
        <v>6.0534152709477675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6.0534152709477672E-3</v>
      </c>
      <c r="V5" s="39">
        <f>MIN(S5*T5,T5-U5)</f>
        <v>3.4608985999999998E-3</v>
      </c>
      <c r="W5" s="32">
        <f>T5-SUM(U5:V5)</f>
        <v>0.99048568612905219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5.96499204271813</v>
      </c>
      <c r="AC5" s="32"/>
      <c r="AD5" s="5">
        <f t="shared" ref="AD5:AD24" si="6">$W5*J5</f>
        <v>12538.841687134385</v>
      </c>
      <c r="AE5" s="5">
        <f t="shared" ref="AE5:AF20" si="7">-$W5*K5</f>
        <v>0</v>
      </c>
      <c r="AF5" s="5">
        <f t="shared" si="7"/>
        <v>0</v>
      </c>
      <c r="AG5" s="5">
        <f>-U5*M5</f>
        <v>-3645.5422252076028</v>
      </c>
      <c r="AH5" s="5">
        <f t="shared" ref="AH5:AH13" si="8">SUM(AD5:AG5)</f>
        <v>8893.2994619267829</v>
      </c>
      <c r="AI5" s="42">
        <f>-M5*$W4*(N5-N4)/1000</f>
        <v>0</v>
      </c>
      <c r="AJ5" s="42">
        <f>$D$6*SUM(Y5:Z5,AD5:AE5)</f>
        <v>1230.6511561568834</v>
      </c>
      <c r="AK5" s="42">
        <f t="shared" ref="AK5:AK14" si="9">SUM(AH5:AJ5)</f>
        <v>10123.950618083667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12659.286108553291</v>
      </c>
      <c r="K6" s="11">
        <f>J6*$C$11</f>
        <v>126.59286108553292</v>
      </c>
      <c r="L6" s="24">
        <f>$C$15</f>
        <v>1576.675096940862</v>
      </c>
      <c r="M6" s="11">
        <f t="shared" si="0"/>
        <v>602229</v>
      </c>
      <c r="N6" s="28">
        <f t="shared" ref="N6:N24" si="11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L'!$B$8:$AV$128, 4)</f>
        <v>6.746157542175645</v>
      </c>
      <c r="S6" s="46">
        <f>VLOOKUP(I6, '[1]Lapse Rates'!$A$4:$F$24, 3)</f>
        <v>3.2267923000000001E-3</v>
      </c>
      <c r="T6" s="56">
        <f t="shared" ref="T6:T24" si="12">W5</f>
        <v>0.99048568612905219</v>
      </c>
      <c r="U6" s="33">
        <f>T6*R6/1000</f>
        <v>6.6819724818965249E-3</v>
      </c>
      <c r="V6" s="39">
        <f t="shared" ref="V6:V24" si="13">MIN(S6*T6,T6-U6)</f>
        <v>3.1960915852614425E-3</v>
      </c>
      <c r="W6" s="32">
        <f>T6-SUM(U6:V6)</f>
        <v>0.98060762206189422</v>
      </c>
      <c r="X6" s="32"/>
      <c r="Y6" s="5">
        <f t="shared" ref="Y6:Z21" si="14">AA5</f>
        <v>0</v>
      </c>
      <c r="Z6" s="5">
        <f t="shared" si="14"/>
        <v>5.96499204271813</v>
      </c>
      <c r="AA6" s="5">
        <f>O6*W6</f>
        <v>0</v>
      </c>
      <c r="AB6" s="5">
        <f t="shared" si="5"/>
        <v>5.9055034762671248</v>
      </c>
      <c r="AC6" s="32"/>
      <c r="AD6" s="5">
        <f t="shared" si="6"/>
        <v>12413.792447909613</v>
      </c>
      <c r="AE6" s="5">
        <f t="shared" si="7"/>
        <v>-124.13792447909614</v>
      </c>
      <c r="AF6" s="5">
        <f t="shared" si="7"/>
        <v>-1546.0996175753853</v>
      </c>
      <c r="AG6" s="5">
        <f t="shared" ref="AG6:AG24" si="15">-U6*M6</f>
        <v>-4024.0776058000624</v>
      </c>
      <c r="AH6" s="5">
        <f t="shared" si="8"/>
        <v>6719.4773000550667</v>
      </c>
      <c r="AI6" s="42">
        <f>-M6*($W5*N6-$W4*N5)/1000</f>
        <v>0</v>
      </c>
      <c r="AJ6" s="42">
        <f t="shared" ref="AJ6:AJ24" si="16">$D$6*SUM(Y6:Z6,AD6:AE6)</f>
        <v>1206.2002744679244</v>
      </c>
      <c r="AK6" s="42">
        <f>SUM(AH6:AJ6)</f>
        <v>7925.6775745229916</v>
      </c>
      <c r="AL6" s="48" t="s">
        <v>43</v>
      </c>
      <c r="AM6" s="54">
        <f>AK31/AD31</f>
        <v>0.10000000062966383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12659.286108553291</v>
      </c>
      <c r="K7" s="11">
        <f t="shared" ref="K7:K24" si="17">J7*$C$11</f>
        <v>126.59286108553292</v>
      </c>
      <c r="L7" s="24">
        <f t="shared" ref="L7:L24" si="18">$C$15</f>
        <v>1576.675096940862</v>
      </c>
      <c r="M7" s="11">
        <f t="shared" si="0"/>
        <v>602229</v>
      </c>
      <c r="N7" s="28">
        <f t="shared" si="11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L'!$B$8:$AV$128, 4)</f>
        <v>7.4986639397018759</v>
      </c>
      <c r="S7" s="46">
        <f>VLOOKUP(I7, '[1]Lapse Rates'!$A$4:$F$24, 3)</f>
        <v>2.9657235000000001E-3</v>
      </c>
      <c r="T7" s="56">
        <f t="shared" si="12"/>
        <v>0.98060762206189422</v>
      </c>
      <c r="U7" s="33">
        <f t="shared" ref="U7:U24" si="20">T7*R7/1000</f>
        <v>7.3532470145523327E-3</v>
      </c>
      <c r="V7" s="39">
        <f t="shared" si="13"/>
        <v>2.9082110690280783E-3</v>
      </c>
      <c r="W7" s="32">
        <f t="shared" ref="W7:W24" si="21">T7-SUM(U7:V7)</f>
        <v>0.97034616397831386</v>
      </c>
      <c r="X7" s="32"/>
      <c r="Y7" s="5">
        <f t="shared" si="14"/>
        <v>0</v>
      </c>
      <c r="Z7" s="5">
        <f t="shared" si="14"/>
        <v>5.9055034762671248</v>
      </c>
      <c r="AA7" s="5">
        <f t="shared" si="1"/>
        <v>0</v>
      </c>
      <c r="AB7" s="5">
        <f t="shared" si="5"/>
        <v>5.8437059998649596</v>
      </c>
      <c r="AC7" s="32"/>
      <c r="AD7" s="5">
        <f t="shared" si="6"/>
        <v>12283.889714138642</v>
      </c>
      <c r="AE7" s="5">
        <f t="shared" si="7"/>
        <v>-122.83889714138643</v>
      </c>
      <c r="AF7" s="5">
        <f>-$W7*L7</f>
        <v>-1529.9206321567015</v>
      </c>
      <c r="AG7" s="5">
        <f t="shared" si="15"/>
        <v>-4428.3385963268365</v>
      </c>
      <c r="AH7" s="5">
        <f t="shared" si="8"/>
        <v>6202.7915885137181</v>
      </c>
      <c r="AI7" s="42">
        <f>-M7*($W6*N7-$W5*N6)/1000</f>
        <v>0</v>
      </c>
      <c r="AJ7" s="42">
        <f t="shared" si="16"/>
        <v>1193.5784150384527</v>
      </c>
      <c r="AK7" s="42">
        <f t="shared" si="9"/>
        <v>7396.3700035521706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12659.286108553291</v>
      </c>
      <c r="K8" s="11">
        <f t="shared" si="17"/>
        <v>126.59286108553292</v>
      </c>
      <c r="L8" s="24">
        <f t="shared" si="18"/>
        <v>1576.675096940862</v>
      </c>
      <c r="M8" s="11">
        <f t="shared" si="0"/>
        <v>602229</v>
      </c>
      <c r="N8" s="28">
        <f t="shared" si="11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L'!$B$8:$AV$128, 4)</f>
        <v>8.3130177007526829</v>
      </c>
      <c r="S8" s="46">
        <f>VLOOKUP(I8, '[1]Lapse Rates'!$A$4:$F$24, 3)</f>
        <v>2.7812204999999998E-3</v>
      </c>
      <c r="T8" s="56">
        <f t="shared" si="12"/>
        <v>0.97034616397831386</v>
      </c>
      <c r="U8" s="33">
        <f t="shared" si="20"/>
        <v>8.0665048370091898E-3</v>
      </c>
      <c r="V8" s="39">
        <f t="shared" si="13"/>
        <v>2.6987466433528477E-3</v>
      </c>
      <c r="W8" s="32">
        <f t="shared" si="21"/>
        <v>0.95958091249795185</v>
      </c>
      <c r="X8" s="32"/>
      <c r="Y8" s="5">
        <f>AA7</f>
        <v>0</v>
      </c>
      <c r="Z8" s="5">
        <f t="shared" si="14"/>
        <v>5.8437059998649596</v>
      </c>
      <c r="AA8" s="5">
        <f t="shared" si="1"/>
        <v>0</v>
      </c>
      <c r="AB8" s="5">
        <f t="shared" si="5"/>
        <v>5.77887453352729</v>
      </c>
      <c r="AC8" s="32"/>
      <c r="AD8" s="5">
        <f>$W8*J8</f>
        <v>12147.609315618214</v>
      </c>
      <c r="AE8" s="5">
        <f t="shared" si="7"/>
        <v>-121.47609315618213</v>
      </c>
      <c r="AF8" s="5">
        <f t="shared" si="7"/>
        <v>-1512.947328235309</v>
      </c>
      <c r="AG8" s="5">
        <f t="shared" si="15"/>
        <v>-4857.8831414872075</v>
      </c>
      <c r="AH8" s="5">
        <f t="shared" si="8"/>
        <v>5655.302752739517</v>
      </c>
      <c r="AI8" s="42">
        <f t="shared" ref="AI8:AI24" si="22">-M8*($W7*N8-$W6*N7)/1000</f>
        <v>0</v>
      </c>
      <c r="AJ8" s="42">
        <f>$D$6*SUM(Y8:Z8,AD8:AE8)</f>
        <v>1180.3369366821123</v>
      </c>
      <c r="AK8" s="42">
        <f t="shared" si="9"/>
        <v>6835.6396894216296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12659.286108553291</v>
      </c>
      <c r="K9" s="11">
        <f t="shared" si="17"/>
        <v>126.59286108553292</v>
      </c>
      <c r="L9" s="24">
        <f t="shared" si="18"/>
        <v>1576.675096940862</v>
      </c>
      <c r="M9" s="11">
        <f t="shared" si="0"/>
        <v>602229</v>
      </c>
      <c r="N9" s="28">
        <f t="shared" si="11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L'!$B$8:$AV$128, 4)</f>
        <v>9.238183375133584</v>
      </c>
      <c r="S9" s="46">
        <f>VLOOKUP(I9, '[1]Lapse Rates'!$A$4:$F$24, 3)</f>
        <v>2.4845683E-3</v>
      </c>
      <c r="T9" s="56">
        <f>W8</f>
        <v>0.95958091249795185</v>
      </c>
      <c r="U9" s="33">
        <f t="shared" si="20"/>
        <v>8.8647844329340919E-3</v>
      </c>
      <c r="V9" s="39">
        <f t="shared" si="13"/>
        <v>2.3841443164774852E-3</v>
      </c>
      <c r="W9" s="32">
        <f t="shared" si="21"/>
        <v>0.94833198374854033</v>
      </c>
      <c r="X9" s="32"/>
      <c r="Y9" s="5">
        <f t="shared" si="14"/>
        <v>0</v>
      </c>
      <c r="Z9" s="5">
        <f t="shared" si="14"/>
        <v>5.77887453352729</v>
      </c>
      <c r="AA9" s="5">
        <f t="shared" si="1"/>
        <v>0</v>
      </c>
      <c r="AB9" s="5">
        <f t="shared" si="5"/>
        <v>5.7111302224089968</v>
      </c>
      <c r="AC9" s="32"/>
      <c r="AD9" s="5">
        <f t="shared" si="6"/>
        <v>12005.205908164682</v>
      </c>
      <c r="AE9" s="5">
        <f t="shared" si="7"/>
        <v>-120.05205908164683</v>
      </c>
      <c r="AF9" s="5">
        <f t="shared" si="7"/>
        <v>-1495.2114224088498</v>
      </c>
      <c r="AG9" s="5">
        <f t="shared" si="15"/>
        <v>-5338.6302642614655</v>
      </c>
      <c r="AH9" s="5">
        <f t="shared" si="8"/>
        <v>5051.3121624127207</v>
      </c>
      <c r="AI9" s="42">
        <f t="shared" si="22"/>
        <v>0</v>
      </c>
      <c r="AJ9" s="42">
        <f t="shared" si="16"/>
        <v>1166.5005001867848</v>
      </c>
      <c r="AK9" s="42">
        <f t="shared" si="9"/>
        <v>6217.8126625995055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12659.286108553291</v>
      </c>
      <c r="K10" s="11">
        <f t="shared" si="17"/>
        <v>126.59286108553292</v>
      </c>
      <c r="L10" s="24">
        <f t="shared" si="18"/>
        <v>1576.675096940862</v>
      </c>
      <c r="M10" s="11">
        <f t="shared" si="0"/>
        <v>602229</v>
      </c>
      <c r="N10" s="28">
        <f t="shared" si="11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L'!$B$8:$AV$128, 4)</f>
        <v>10.291094457814982</v>
      </c>
      <c r="S10" s="46">
        <f>VLOOKUP(I10, '[1]Lapse Rates'!$A$4:$F$24, 3)</f>
        <v>2.4510465999999999E-3</v>
      </c>
      <c r="T10" s="56">
        <f t="shared" si="12"/>
        <v>0.94833198374854033</v>
      </c>
      <c r="U10" s="33">
        <f t="shared" si="20"/>
        <v>9.7593740221232905E-3</v>
      </c>
      <c r="V10" s="39">
        <f t="shared" si="13"/>
        <v>2.3244058844381151E-3</v>
      </c>
      <c r="W10" s="32">
        <f t="shared" si="21"/>
        <v>0.93624820384197893</v>
      </c>
      <c r="X10" s="32"/>
      <c r="Y10" s="5">
        <f t="shared" si="14"/>
        <v>0</v>
      </c>
      <c r="Z10" s="5">
        <f t="shared" si="14"/>
        <v>5.7111302224089968</v>
      </c>
      <c r="AA10" s="5">
        <f t="shared" si="1"/>
        <v>0</v>
      </c>
      <c r="AB10" s="5">
        <f t="shared" si="5"/>
        <v>5.6383581955155115</v>
      </c>
      <c r="AC10" s="32"/>
      <c r="AD10" s="5">
        <f t="shared" si="6"/>
        <v>11852.233881054734</v>
      </c>
      <c r="AE10" s="5">
        <f t="shared" si="7"/>
        <v>-118.52233881054734</v>
      </c>
      <c r="AF10" s="5">
        <f t="shared" si="7"/>
        <v>-1476.1592275532601</v>
      </c>
      <c r="AG10" s="5">
        <f>-U10*M10</f>
        <v>-5877.3780579692875</v>
      </c>
      <c r="AH10" s="5">
        <f t="shared" si="8"/>
        <v>4380.1742567216379</v>
      </c>
      <c r="AI10" s="42">
        <f t="shared" si="22"/>
        <v>0</v>
      </c>
      <c r="AJ10" s="42">
        <f t="shared" si="16"/>
        <v>1151.6373641689731</v>
      </c>
      <c r="AK10" s="42">
        <f t="shared" si="9"/>
        <v>5531.8116208906113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12659.286108553291</v>
      </c>
      <c r="K11" s="11">
        <f t="shared" si="17"/>
        <v>126.59286108553292</v>
      </c>
      <c r="L11" s="24">
        <f t="shared" si="18"/>
        <v>1576.675096940862</v>
      </c>
      <c r="M11" s="11">
        <f t="shared" si="0"/>
        <v>602229</v>
      </c>
      <c r="N11" s="28">
        <f t="shared" si="11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L'!$B$8:$AV$128, 4)</f>
        <v>11.506582873283048</v>
      </c>
      <c r="S11" s="46">
        <f>VLOOKUP(I11, '[1]Lapse Rates'!$A$4:$F$24, 3)</f>
        <v>2.2232648999999998E-3</v>
      </c>
      <c r="T11" s="56">
        <f t="shared" si="12"/>
        <v>0.93624820384197893</v>
      </c>
      <c r="U11" s="33">
        <f t="shared" si="20"/>
        <v>1.0773017547470131E-2</v>
      </c>
      <c r="V11" s="39">
        <f t="shared" si="13"/>
        <v>2.0815277692899166E-3</v>
      </c>
      <c r="W11" s="32">
        <f t="shared" si="21"/>
        <v>0.92339365852521893</v>
      </c>
      <c r="X11" s="32"/>
      <c r="Y11" s="5">
        <f t="shared" si="14"/>
        <v>0</v>
      </c>
      <c r="Z11" s="5">
        <f t="shared" si="14"/>
        <v>5.6383581955155115</v>
      </c>
      <c r="AA11" s="5">
        <f t="shared" si="1"/>
        <v>0</v>
      </c>
      <c r="AB11" s="5">
        <f t="shared" si="5"/>
        <v>5.560944395799841</v>
      </c>
      <c r="AC11" s="32"/>
      <c r="AD11" s="5">
        <f t="shared" si="6"/>
        <v>11689.504514094506</v>
      </c>
      <c r="AE11" s="5">
        <f t="shared" si="7"/>
        <v>-116.89504514094506</v>
      </c>
      <c r="AF11" s="5">
        <f t="shared" si="7"/>
        <v>-1455.8917860698268</v>
      </c>
      <c r="AG11" s="5">
        <f t="shared" si="15"/>
        <v>-6487.8235845953895</v>
      </c>
      <c r="AH11" s="5">
        <f t="shared" si="8"/>
        <v>3628.8940982883432</v>
      </c>
      <c r="AI11" s="42">
        <f t="shared" si="22"/>
        <v>0</v>
      </c>
      <c r="AJ11" s="42">
        <f t="shared" si="16"/>
        <v>1135.8261118433245</v>
      </c>
      <c r="AK11" s="42">
        <f t="shared" si="9"/>
        <v>4764.720210131668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12659.286108553291</v>
      </c>
      <c r="K12" s="11">
        <f t="shared" si="17"/>
        <v>126.59286108553292</v>
      </c>
      <c r="L12" s="24">
        <f t="shared" si="18"/>
        <v>1576.675096940862</v>
      </c>
      <c r="M12" s="11">
        <f t="shared" si="0"/>
        <v>602229</v>
      </c>
      <c r="N12" s="28">
        <f t="shared" si="11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L'!$B$8:$AV$128, 4)</f>
        <v>12.9190847759932</v>
      </c>
      <c r="S12" s="46">
        <f>VLOOKUP(I12, '[1]Lapse Rates'!$A$4:$F$24, 3)</f>
        <v>2.1873403E-3</v>
      </c>
      <c r="T12" s="56">
        <f t="shared" si="12"/>
        <v>0.92339365852521893</v>
      </c>
      <c r="U12" s="33">
        <f t="shared" si="20"/>
        <v>1.1929400956101819E-2</v>
      </c>
      <c r="V12" s="39">
        <f t="shared" si="13"/>
        <v>2.0197761620566498E-3</v>
      </c>
      <c r="W12" s="32">
        <f t="shared" si="21"/>
        <v>0.90944448140706047</v>
      </c>
      <c r="X12" s="32"/>
      <c r="Y12" s="5">
        <f t="shared" si="14"/>
        <v>0</v>
      </c>
      <c r="Z12" s="5">
        <f t="shared" si="14"/>
        <v>5.560944395799841</v>
      </c>
      <c r="AA12" s="5">
        <f t="shared" si="1"/>
        <v>0</v>
      </c>
      <c r="AB12" s="5">
        <f t="shared" si="5"/>
        <v>5.476938405932926</v>
      </c>
      <c r="AC12" s="32"/>
      <c r="AD12" s="5">
        <f t="shared" si="6"/>
        <v>11512.917889976852</v>
      </c>
      <c r="AE12" s="5">
        <f t="shared" si="7"/>
        <v>-115.12917889976853</v>
      </c>
      <c r="AF12" s="5">
        <f t="shared" si="7"/>
        <v>-1433.898465884809</v>
      </c>
      <c r="AG12" s="5">
        <f t="shared" si="15"/>
        <v>-7184.2312083922425</v>
      </c>
      <c r="AH12" s="5">
        <f t="shared" si="8"/>
        <v>2779.6590368000325</v>
      </c>
      <c r="AI12" s="42">
        <f t="shared" si="22"/>
        <v>0</v>
      </c>
      <c r="AJ12" s="42">
        <f t="shared" si="16"/>
        <v>1118.6686012018899</v>
      </c>
      <c r="AK12" s="42">
        <f t="shared" si="9"/>
        <v>3898.3276380019224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12659.286108553291</v>
      </c>
      <c r="K13" s="11">
        <f t="shared" si="17"/>
        <v>126.59286108553292</v>
      </c>
      <c r="L13" s="24">
        <f t="shared" si="18"/>
        <v>1576.675096940862</v>
      </c>
      <c r="M13" s="11">
        <f t="shared" si="0"/>
        <v>602229</v>
      </c>
      <c r="N13" s="28">
        <f t="shared" si="11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L'!$B$8:$AV$128, 4)</f>
        <v>14.562156535612974</v>
      </c>
      <c r="S13" s="46">
        <f>VLOOKUP(I13, '[1]Lapse Rates'!$A$4:$F$24, 3)</f>
        <v>1.9768835000000002E-3</v>
      </c>
      <c r="T13" s="56">
        <f t="shared" si="12"/>
        <v>0.90944448140706047</v>
      </c>
      <c r="U13" s="33">
        <f t="shared" si="20"/>
        <v>1.3243472898698977E-2</v>
      </c>
      <c r="V13" s="39">
        <f t="shared" si="13"/>
        <v>1.7978657894596748E-3</v>
      </c>
      <c r="W13" s="32">
        <f t="shared" si="21"/>
        <v>0.89440314271890187</v>
      </c>
      <c r="X13" s="32"/>
      <c r="Y13" s="5">
        <f t="shared" si="14"/>
        <v>0</v>
      </c>
      <c r="Z13" s="5">
        <f t="shared" si="14"/>
        <v>5.476938405932926</v>
      </c>
      <c r="AA13" s="5">
        <f t="shared" si="1"/>
        <v>0</v>
      </c>
      <c r="AB13" s="5">
        <f t="shared" si="5"/>
        <v>5.3863551023646155</v>
      </c>
      <c r="AC13" s="32"/>
      <c r="AD13" s="5">
        <f t="shared" si="6"/>
        <v>11322.5052800678</v>
      </c>
      <c r="AE13" s="5">
        <f t="shared" si="7"/>
        <v>-113.22505280067801</v>
      </c>
      <c r="AF13" s="5">
        <f t="shared" si="7"/>
        <v>-1410.1831617505361</v>
      </c>
      <c r="AG13" s="5">
        <f t="shared" si="15"/>
        <v>-7975.6034403105859</v>
      </c>
      <c r="AH13" s="5">
        <f t="shared" si="8"/>
        <v>1823.4936252059997</v>
      </c>
      <c r="AI13" s="42">
        <f t="shared" si="22"/>
        <v>0</v>
      </c>
      <c r="AJ13" s="42">
        <f t="shared" si="16"/>
        <v>1100.1676779525267</v>
      </c>
      <c r="AK13" s="42">
        <f t="shared" si="9"/>
        <v>2923.6613031585266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1956.4536801974609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12659.286108553291</v>
      </c>
      <c r="K14" s="11">
        <f t="shared" si="17"/>
        <v>126.59286108553292</v>
      </c>
      <c r="L14" s="24">
        <f t="shared" si="18"/>
        <v>1576.675096940862</v>
      </c>
      <c r="M14" s="11">
        <f t="shared" si="0"/>
        <v>602229</v>
      </c>
      <c r="N14" s="28">
        <f t="shared" si="11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L'!$B$8:$AV$128, 4)</f>
        <v>16.529961408400528</v>
      </c>
      <c r="S14" s="46">
        <f>VLOOKUP(I14, '[1]Lapse Rates'!$A$4:$F$24, 3)</f>
        <v>1.6914747999999999E-3</v>
      </c>
      <c r="T14" s="56">
        <f t="shared" si="12"/>
        <v>0.89440314271890187</v>
      </c>
      <c r="U14" s="33">
        <f t="shared" si="20"/>
        <v>1.4784449432695596E-2</v>
      </c>
      <c r="V14" s="39">
        <f t="shared" si="13"/>
        <v>1.5128603769498259E-3</v>
      </c>
      <c r="W14" s="32">
        <f t="shared" si="21"/>
        <v>0.87810583290925648</v>
      </c>
      <c r="X14" s="32"/>
      <c r="Y14" s="5">
        <f t="shared" si="14"/>
        <v>0</v>
      </c>
      <c r="Z14" s="5">
        <f t="shared" si="14"/>
        <v>5.3863551023646155</v>
      </c>
      <c r="AA14" s="5">
        <f t="shared" si="1"/>
        <v>0</v>
      </c>
      <c r="AB14" s="5">
        <f t="shared" si="5"/>
        <v>5.2882079764710861</v>
      </c>
      <c r="AC14" s="32"/>
      <c r="AD14" s="5">
        <f t="shared" si="6"/>
        <v>11116.192972387767</v>
      </c>
      <c r="AE14" s="5">
        <f t="shared" si="7"/>
        <v>-111.16192972387769</v>
      </c>
      <c r="AF14" s="5">
        <f t="shared" si="7"/>
        <v>-1384.4875992265384</v>
      </c>
      <c r="AG14" s="5">
        <f t="shared" si="15"/>
        <v>-8903.6241974028362</v>
      </c>
      <c r="AH14" s="5">
        <f>SUM(AD14:AG14)</f>
        <v>716.9192460345148</v>
      </c>
      <c r="AI14" s="42">
        <f t="shared" si="22"/>
        <v>0</v>
      </c>
      <c r="AJ14" s="42">
        <f t="shared" si="16"/>
        <v>1080.1219467208696</v>
      </c>
      <c r="AK14" s="42">
        <f t="shared" si="9"/>
        <v>1797.0411927553844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1576.675096940862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12659.286108553291</v>
      </c>
      <c r="K15" s="11">
        <f t="shared" si="17"/>
        <v>126.59286108553292</v>
      </c>
      <c r="L15" s="24">
        <f t="shared" si="18"/>
        <v>1576.675096940862</v>
      </c>
      <c r="M15" s="11">
        <f t="shared" si="0"/>
        <v>602229</v>
      </c>
      <c r="N15" s="28">
        <f t="shared" si="11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L'!$B$8:$AV$128, 4)</f>
        <v>18.821752074499507</v>
      </c>
      <c r="S15" s="46">
        <f>VLOOKUP(I15, '[1]Lapse Rates'!$A$4:$F$24, 3)</f>
        <v>1.5867464999999999E-3</v>
      </c>
      <c r="T15" s="56">
        <f t="shared" si="12"/>
        <v>0.87810583290925648</v>
      </c>
      <c r="U15" s="33">
        <f t="shared" si="20"/>
        <v>1.6527490282189916E-2</v>
      </c>
      <c r="V15" s="39">
        <f t="shared" si="13"/>
        <v>1.3933313569983476E-3</v>
      </c>
      <c r="W15" s="32">
        <f t="shared" si="21"/>
        <v>0.86018501127006819</v>
      </c>
      <c r="X15" s="31"/>
      <c r="Y15" s="5">
        <f t="shared" si="14"/>
        <v>0</v>
      </c>
      <c r="Z15" s="5">
        <f t="shared" si="14"/>
        <v>5.2882079764710861</v>
      </c>
      <c r="AA15" s="5">
        <f t="shared" si="1"/>
        <v>0</v>
      </c>
      <c r="AB15" s="5">
        <f t="shared" si="5"/>
        <v>5.1802835915216185</v>
      </c>
      <c r="AC15" s="32"/>
      <c r="AD15" s="5">
        <f t="shared" si="6"/>
        <v>10889.32816395693</v>
      </c>
      <c r="AE15" s="5">
        <f t="shared" si="7"/>
        <v>-108.89328163956931</v>
      </c>
      <c r="AF15" s="5">
        <f t="shared" si="7"/>
        <v>-1356.2322860313111</v>
      </c>
      <c r="AG15" s="5">
        <f t="shared" si="15"/>
        <v>-9953.3339451529519</v>
      </c>
      <c r="AH15" s="5">
        <f t="shared" ref="AH15:AH24" si="23">SUM(AD15:AG15)</f>
        <v>-529.13134886690204</v>
      </c>
      <c r="AI15" s="42">
        <f t="shared" si="22"/>
        <v>0</v>
      </c>
      <c r="AJ15" s="42">
        <f t="shared" si="16"/>
        <v>1058.0794351578249</v>
      </c>
      <c r="AK15" s="42">
        <f t="shared" ref="AK15:AK24" si="24">SUM(AH15:AJ15)</f>
        <v>528.9480862909229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12659.286108553291</v>
      </c>
      <c r="K16" s="11">
        <f t="shared" si="17"/>
        <v>126.59286108553292</v>
      </c>
      <c r="L16" s="24">
        <f t="shared" si="18"/>
        <v>1576.675096940862</v>
      </c>
      <c r="M16" s="11">
        <f t="shared" si="0"/>
        <v>602229</v>
      </c>
      <c r="N16" s="28">
        <f t="shared" si="11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L'!$B$8:$AV$128, 4)</f>
        <v>21.482004394503971</v>
      </c>
      <c r="S16" s="46">
        <f>VLOOKUP(I16, '[1]Lapse Rates'!$A$4:$F$24, 3)</f>
        <v>1.4412507000000001E-3</v>
      </c>
      <c r="T16" s="56">
        <f t="shared" si="12"/>
        <v>0.86018501127006819</v>
      </c>
      <c r="U16" s="33">
        <f t="shared" si="20"/>
        <v>1.8478498192190052E-2</v>
      </c>
      <c r="V16" s="39">
        <f t="shared" si="13"/>
        <v>1.2397422496224937E-3</v>
      </c>
      <c r="W16" s="32">
        <f t="shared" si="21"/>
        <v>0.8404667708282556</v>
      </c>
      <c r="X16" s="31"/>
      <c r="Y16" s="5">
        <f t="shared" si="14"/>
        <v>0</v>
      </c>
      <c r="Z16" s="5">
        <f t="shared" si="14"/>
        <v>5.1802835915216185</v>
      </c>
      <c r="AA16" s="5">
        <f t="shared" si="1"/>
        <v>0</v>
      </c>
      <c r="AB16" s="5">
        <f t="shared" si="5"/>
        <v>5.0615346292912955</v>
      </c>
      <c r="AC16" s="32"/>
      <c r="AD16" s="5">
        <f t="shared" si="6"/>
        <v>10639.709316646778</v>
      </c>
      <c r="AE16" s="5">
        <f t="shared" si="7"/>
        <v>-106.3970931664678</v>
      </c>
      <c r="AF16" s="5">
        <f t="shared" si="7"/>
        <v>-1325.1430273712131</v>
      </c>
      <c r="AG16" s="5">
        <f t="shared" si="15"/>
        <v>-11128.287487784422</v>
      </c>
      <c r="AH16" s="5">
        <f t="shared" si="23"/>
        <v>-1920.1182916753241</v>
      </c>
      <c r="AI16" s="42">
        <f t="shared" si="22"/>
        <v>0</v>
      </c>
      <c r="AJ16" s="42">
        <f t="shared" si="16"/>
        <v>1033.8261149437469</v>
      </c>
      <c r="AK16" s="42">
        <f t="shared" si="24"/>
        <v>-886.29217673157723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12659.286108553291</v>
      </c>
      <c r="K17" s="11">
        <f t="shared" si="17"/>
        <v>126.59286108553292</v>
      </c>
      <c r="L17" s="24">
        <f t="shared" si="18"/>
        <v>1576.675096940862</v>
      </c>
      <c r="M17" s="11">
        <f t="shared" si="0"/>
        <v>602229</v>
      </c>
      <c r="N17" s="28">
        <f t="shared" si="11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L'!$B$8:$AV$128, 4)</f>
        <v>24.586735924665405</v>
      </c>
      <c r="S17" s="46">
        <f>VLOOKUP(I17, '[1]Lapse Rates'!$A$4:$F$24, 3)</f>
        <v>1.3481251E-3</v>
      </c>
      <c r="T17" s="56">
        <f t="shared" si="12"/>
        <v>0.8404667708282556</v>
      </c>
      <c r="U17" s="33">
        <f t="shared" si="20"/>
        <v>2.0664334547810598E-2</v>
      </c>
      <c r="V17" s="39">
        <f t="shared" si="13"/>
        <v>1.1330543494695192E-3</v>
      </c>
      <c r="W17" s="32">
        <f t="shared" si="21"/>
        <v>0.81866938193097549</v>
      </c>
      <c r="X17" s="31"/>
      <c r="Y17" s="5">
        <f t="shared" si="14"/>
        <v>0</v>
      </c>
      <c r="Z17" s="5">
        <f t="shared" si="14"/>
        <v>5.0615346292912955</v>
      </c>
      <c r="AA17" s="5">
        <f t="shared" si="1"/>
        <v>0</v>
      </c>
      <c r="AB17" s="5">
        <f t="shared" si="5"/>
        <v>4.9302644321090945</v>
      </c>
      <c r="AC17" s="32"/>
      <c r="AD17" s="5">
        <f t="shared" si="6"/>
        <v>10363.769934176707</v>
      </c>
      <c r="AE17" s="5">
        <f t="shared" si="7"/>
        <v>-103.63769934176707</v>
      </c>
      <c r="AF17" s="5">
        <f t="shared" si="7"/>
        <v>-1290.7756271185362</v>
      </c>
      <c r="AG17" s="5">
        <f t="shared" si="15"/>
        <v>-12444.661530393429</v>
      </c>
      <c r="AH17" s="5">
        <f t="shared" si="23"/>
        <v>-3475.3049226770254</v>
      </c>
      <c r="AI17" s="42">
        <f t="shared" si="22"/>
        <v>0</v>
      </c>
      <c r="AJ17" s="42">
        <f t="shared" si="16"/>
        <v>1007.0155087844412</v>
      </c>
      <c r="AK17" s="42">
        <f t="shared" si="24"/>
        <v>-2468.289413892584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12659.286108553291</v>
      </c>
      <c r="K18" s="11">
        <f t="shared" si="17"/>
        <v>126.59286108553292</v>
      </c>
      <c r="L18" s="24">
        <f t="shared" si="18"/>
        <v>1576.675096940862</v>
      </c>
      <c r="M18" s="11">
        <f t="shared" si="0"/>
        <v>602229</v>
      </c>
      <c r="N18" s="28">
        <f t="shared" si="11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L'!$B$8:$AV$128, 4)</f>
        <v>28.10570472412947</v>
      </c>
      <c r="S18" s="46">
        <f>VLOOKUP(I18, '[1]Lapse Rates'!$A$4:$F$24, 3)</f>
        <v>1.1365788999999999E-3</v>
      </c>
      <c r="T18" s="56">
        <f t="shared" si="12"/>
        <v>0.81866938193097549</v>
      </c>
      <c r="U18" s="33">
        <f t="shared" si="20"/>
        <v>2.300927991523757E-2</v>
      </c>
      <c r="V18" s="39">
        <f t="shared" si="13"/>
        <v>9.3048234557878797E-4</v>
      </c>
      <c r="W18" s="32">
        <f t="shared" si="21"/>
        <v>0.79472961967015909</v>
      </c>
      <c r="X18" s="31"/>
      <c r="Y18" s="5">
        <f t="shared" si="14"/>
        <v>0</v>
      </c>
      <c r="Z18" s="5">
        <f t="shared" si="14"/>
        <v>4.9302644321090945</v>
      </c>
      <c r="AA18" s="5">
        <f t="shared" si="1"/>
        <v>0</v>
      </c>
      <c r="AB18" s="5">
        <f t="shared" si="5"/>
        <v>4.7860922412434022</v>
      </c>
      <c r="AC18" s="32"/>
      <c r="AD18" s="5">
        <f t="shared" si="6"/>
        <v>10060.709634346285</v>
      </c>
      <c r="AE18" s="5">
        <f t="shared" si="7"/>
        <v>-100.60709634346286</v>
      </c>
      <c r="AF18" s="5">
        <f t="shared" si="7"/>
        <v>-1253.0304001352224</v>
      </c>
      <c r="AG18" s="5">
        <f t="shared" si="15"/>
        <v>-13856.855634073607</v>
      </c>
      <c r="AH18" s="5">
        <f t="shared" si="23"/>
        <v>-5149.7834962060078</v>
      </c>
      <c r="AI18" s="42">
        <f t="shared" si="22"/>
        <v>0</v>
      </c>
      <c r="AJ18" s="42">
        <f t="shared" si="16"/>
        <v>977.56971791886679</v>
      </c>
      <c r="AK18" s="42">
        <f t="shared" si="24"/>
        <v>-4172.2137782871414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12659.286108553291</v>
      </c>
      <c r="K19" s="11">
        <f t="shared" si="17"/>
        <v>126.59286108553292</v>
      </c>
      <c r="L19" s="24">
        <f t="shared" si="18"/>
        <v>1576.675096940862</v>
      </c>
      <c r="M19" s="11">
        <f t="shared" si="0"/>
        <v>602229</v>
      </c>
      <c r="N19" s="28">
        <f t="shared" si="11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L'!$B$8:$AV$128, 4)</f>
        <v>32.076079160918283</v>
      </c>
      <c r="S19" s="46">
        <f>VLOOKUP(I19, '[1]Lapse Rates'!$A$4:$F$24, 3)</f>
        <v>1.0075606E-3</v>
      </c>
      <c r="T19" s="56">
        <f t="shared" si="12"/>
        <v>0.79472961967015909</v>
      </c>
      <c r="U19" s="33">
        <f t="shared" si="20"/>
        <v>2.5491810192066502E-2</v>
      </c>
      <c r="V19" s="39">
        <f t="shared" si="13"/>
        <v>8.0073825243263724E-4</v>
      </c>
      <c r="W19" s="32">
        <f t="shared" si="21"/>
        <v>0.76843707122565996</v>
      </c>
      <c r="X19" s="31"/>
      <c r="Y19" s="5">
        <f t="shared" si="14"/>
        <v>0</v>
      </c>
      <c r="Z19" s="5">
        <f t="shared" si="14"/>
        <v>4.7860922412434022</v>
      </c>
      <c r="AA19" s="5">
        <f t="shared" si="1"/>
        <v>0</v>
      </c>
      <c r="AB19" s="5">
        <f t="shared" si="5"/>
        <v>4.6277508896715798</v>
      </c>
      <c r="AC19" s="32"/>
      <c r="AD19" s="5">
        <f t="shared" si="6"/>
        <v>9727.8647410643734</v>
      </c>
      <c r="AE19" s="5">
        <f t="shared" si="7"/>
        <v>-97.278647410643742</v>
      </c>
      <c r="AF19" s="5">
        <f t="shared" si="7"/>
        <v>-1211.5755937676695</v>
      </c>
      <c r="AG19" s="5">
        <f t="shared" si="15"/>
        <v>-15351.907360158017</v>
      </c>
      <c r="AH19" s="5">
        <f t="shared" si="23"/>
        <v>-6932.896860271956</v>
      </c>
      <c r="AI19" s="42">
        <f t="shared" si="22"/>
        <v>0</v>
      </c>
      <c r="AJ19" s="42">
        <f t="shared" si="16"/>
        <v>945.23001143629699</v>
      </c>
      <c r="AK19" s="42">
        <f t="shared" si="24"/>
        <v>-5987.666848835659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12659.286108553291</v>
      </c>
      <c r="K20" s="11">
        <f t="shared" si="17"/>
        <v>126.59286108553292</v>
      </c>
      <c r="L20" s="24">
        <f t="shared" si="18"/>
        <v>1576.675096940862</v>
      </c>
      <c r="M20" s="11">
        <f t="shared" si="0"/>
        <v>602229</v>
      </c>
      <c r="N20" s="28">
        <f t="shared" si="11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L'!$B$8:$AV$128, 4)</f>
        <v>36.477002902559633</v>
      </c>
      <c r="S20" s="46">
        <f>VLOOKUP(I20, '[1]Lapse Rates'!$A$4:$F$24, 3)</f>
        <v>8.9731130000000002E-4</v>
      </c>
      <c r="T20" s="56">
        <f t="shared" si="12"/>
        <v>0.76843707122565996</v>
      </c>
      <c r="U20" s="33">
        <f t="shared" si="20"/>
        <v>2.8030281277532824E-2</v>
      </c>
      <c r="V20" s="39">
        <f t="shared" si="13"/>
        <v>6.8952726734968959E-4</v>
      </c>
      <c r="W20" s="32">
        <f t="shared" si="21"/>
        <v>0.73971726268077742</v>
      </c>
      <c r="X20" s="31"/>
      <c r="Y20" s="5">
        <f t="shared" si="14"/>
        <v>0</v>
      </c>
      <c r="Z20" s="5">
        <f t="shared" si="14"/>
        <v>4.6277508896715798</v>
      </c>
      <c r="AA20" s="5">
        <f t="shared" si="1"/>
        <v>0</v>
      </c>
      <c r="AB20" s="5">
        <f t="shared" si="5"/>
        <v>4.4547918738698193</v>
      </c>
      <c r="AC20" s="32"/>
      <c r="AD20" s="5">
        <f t="shared" si="6"/>
        <v>9364.2924677118317</v>
      </c>
      <c r="AE20" s="5">
        <f t="shared" si="7"/>
        <v>-93.642924677118316</v>
      </c>
      <c r="AF20" s="5">
        <f t="shared" si="7"/>
        <v>-1166.2937868460438</v>
      </c>
      <c r="AG20" s="5">
        <f t="shared" si="15"/>
        <v>-16880.648263487314</v>
      </c>
      <c r="AH20" s="5">
        <f>SUM(AD20:AG20)</f>
        <v>-8776.2925072986436</v>
      </c>
      <c r="AI20" s="42">
        <f t="shared" si="22"/>
        <v>0</v>
      </c>
      <c r="AJ20" s="42">
        <f t="shared" si="16"/>
        <v>909.90470253398212</v>
      </c>
      <c r="AK20" s="42">
        <f t="shared" si="24"/>
        <v>-7866.3878047646613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12659.286108553291</v>
      </c>
      <c r="K21" s="11">
        <f t="shared" si="17"/>
        <v>126.59286108553292</v>
      </c>
      <c r="L21" s="24">
        <f t="shared" si="18"/>
        <v>1576.675096940862</v>
      </c>
      <c r="M21" s="11">
        <f t="shared" si="0"/>
        <v>602229</v>
      </c>
      <c r="N21" s="28">
        <f t="shared" si="11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L'!$B$8:$AV$128, 4)</f>
        <v>41.38452484669719</v>
      </c>
      <c r="S21" s="46">
        <f>VLOOKUP(I21, '[1]Lapse Rates'!$A$4:$F$24, 3)</f>
        <v>7.4594940000000001E-4</v>
      </c>
      <c r="T21" s="56">
        <f t="shared" si="12"/>
        <v>0.73971726268077742</v>
      </c>
      <c r="U21" s="33">
        <f t="shared" si="20"/>
        <v>3.0612847436943466E-2</v>
      </c>
      <c r="V21" s="39">
        <f t="shared" si="13"/>
        <v>5.5179164826636836E-4</v>
      </c>
      <c r="W21" s="32">
        <f t="shared" si="21"/>
        <v>0.70855262359556759</v>
      </c>
      <c r="X21" s="31"/>
      <c r="Y21" s="5">
        <f t="shared" si="14"/>
        <v>0</v>
      </c>
      <c r="Z21" s="5">
        <f t="shared" si="14"/>
        <v>4.4547918738698193</v>
      </c>
      <c r="AA21" s="5">
        <f t="shared" si="1"/>
        <v>0</v>
      </c>
      <c r="AB21" s="5">
        <f t="shared" si="5"/>
        <v>4.267109379553351</v>
      </c>
      <c r="AC21" s="32"/>
      <c r="AD21" s="5">
        <f t="shared" si="6"/>
        <v>8969.7703850623584</v>
      </c>
      <c r="AE21" s="5">
        <f t="shared" ref="AE21:AF24" si="25">-$W21*K21</f>
        <v>-89.697703850623583</v>
      </c>
      <c r="AF21" s="5">
        <f t="shared" si="25"/>
        <v>-1117.1572764952437</v>
      </c>
      <c r="AG21" s="5">
        <f t="shared" si="15"/>
        <v>-18435.944499103025</v>
      </c>
      <c r="AH21" s="5">
        <f t="shared" si="23"/>
        <v>-10673.029094386533</v>
      </c>
      <c r="AI21" s="42">
        <f t="shared" si="22"/>
        <v>0</v>
      </c>
      <c r="AJ21" s="42">
        <f t="shared" si="16"/>
        <v>871.572145109698</v>
      </c>
      <c r="AK21" s="42">
        <f t="shared" si="24"/>
        <v>-9801.4569492768351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12659.286108553291</v>
      </c>
      <c r="K22" s="11">
        <f t="shared" si="17"/>
        <v>126.59286108553292</v>
      </c>
      <c r="L22" s="24">
        <f t="shared" si="18"/>
        <v>1576.675096940862</v>
      </c>
      <c r="M22" s="11">
        <f t="shared" si="0"/>
        <v>602229</v>
      </c>
      <c r="N22" s="28">
        <f t="shared" si="11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L'!$B$8:$AV$128, 4)</f>
        <v>46.971145247618651</v>
      </c>
      <c r="S22" s="46">
        <f>VLOOKUP(I22, '[1]Lapse Rates'!$A$4:$F$24, 3)</f>
        <v>5.9837330000000002E-4</v>
      </c>
      <c r="T22" s="56">
        <f t="shared" si="12"/>
        <v>0.70855262359556759</v>
      </c>
      <c r="U22" s="33">
        <f t="shared" si="20"/>
        <v>3.3281528198488675E-2</v>
      </c>
      <c r="V22" s="39">
        <f t="shared" si="13"/>
        <v>4.2397897160453764E-4</v>
      </c>
      <c r="W22" s="32">
        <f t="shared" si="21"/>
        <v>0.67484711642547435</v>
      </c>
      <c r="X22" s="31"/>
      <c r="Y22" s="5">
        <f t="shared" ref="Y22:Z24" si="26">AA21</f>
        <v>0</v>
      </c>
      <c r="Z22" s="5">
        <f t="shared" si="26"/>
        <v>4.267109379553351</v>
      </c>
      <c r="AA22" s="5">
        <f t="shared" si="1"/>
        <v>0</v>
      </c>
      <c r="AB22" s="5">
        <f t="shared" si="5"/>
        <v>4.0641250407779701</v>
      </c>
      <c r="AC22" s="32"/>
      <c r="AD22" s="5">
        <f t="shared" si="6"/>
        <v>8543.0827263622523</v>
      </c>
      <c r="AE22" s="5">
        <f t="shared" si="25"/>
        <v>-85.430827263622533</v>
      </c>
      <c r="AF22" s="5">
        <f t="shared" si="25"/>
        <v>-1064.0146427103959</v>
      </c>
      <c r="AG22" s="5">
        <f t="shared" si="15"/>
        <v>-20043.101445447635</v>
      </c>
      <c r="AH22" s="5">
        <f t="shared" si="23"/>
        <v>-12649.464189059401</v>
      </c>
      <c r="AI22" s="42">
        <f t="shared" si="22"/>
        <v>0</v>
      </c>
      <c r="AJ22" s="42">
        <f t="shared" si="16"/>
        <v>830.11425473170971</v>
      </c>
      <c r="AK22" s="42">
        <f t="shared" si="24"/>
        <v>-11819.349934327691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12659.286108553291</v>
      </c>
      <c r="K23" s="11">
        <f t="shared" si="17"/>
        <v>126.59286108553292</v>
      </c>
      <c r="L23" s="24">
        <f t="shared" si="18"/>
        <v>1576.675096940862</v>
      </c>
      <c r="M23" s="11">
        <f t="shared" si="0"/>
        <v>602229</v>
      </c>
      <c r="N23" s="28">
        <f t="shared" si="11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L'!$B$8:$AV$128, 4)</f>
        <v>53.323548159016482</v>
      </c>
      <c r="S23" s="46">
        <f>VLOOKUP(I23, '[1]Lapse Rates'!$A$4:$F$24, 3)</f>
        <v>4.66450453E-2</v>
      </c>
      <c r="T23" s="56">
        <f t="shared" si="12"/>
        <v>0.67484711642547435</v>
      </c>
      <c r="U23" s="33">
        <f t="shared" si="20"/>
        <v>3.5985242712687181E-2</v>
      </c>
      <c r="V23" s="39">
        <f t="shared" si="13"/>
        <v>3.1478274316240624E-2</v>
      </c>
      <c r="W23" s="32">
        <f t="shared" si="21"/>
        <v>0.60738359939654651</v>
      </c>
      <c r="X23" s="31"/>
      <c r="Y23" s="5">
        <f t="shared" si="26"/>
        <v>0</v>
      </c>
      <c r="Z23" s="5">
        <f t="shared" si="26"/>
        <v>4.0641250407779701</v>
      </c>
      <c r="AA23" s="5">
        <f t="shared" si="1"/>
        <v>0</v>
      </c>
      <c r="AB23" s="5">
        <f t="shared" si="5"/>
        <v>3.6578401768098279</v>
      </c>
      <c r="AC23" s="32"/>
      <c r="AD23" s="5">
        <f t="shared" si="6"/>
        <v>7689.0427624037984</v>
      </c>
      <c r="AE23" s="5">
        <f t="shared" si="25"/>
        <v>-76.890427624037983</v>
      </c>
      <c r="AF23" s="5">
        <f t="shared" si="25"/>
        <v>-957.64659545883967</v>
      </c>
      <c r="AG23" s="5">
        <f t="shared" si="15"/>
        <v>-21671.35673361889</v>
      </c>
      <c r="AH23" s="5">
        <f>SUM(AD23:AG23)</f>
        <v>-15016.850994297969</v>
      </c>
      <c r="AI23" s="42">
        <f t="shared" si="22"/>
        <v>0</v>
      </c>
      <c r="AJ23" s="42">
        <f t="shared" si="16"/>
        <v>747.15083470839488</v>
      </c>
      <c r="AK23" s="42">
        <f t="shared" si="24"/>
        <v>-14269.700159589574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12659.286108553291</v>
      </c>
      <c r="K24" s="11">
        <f t="shared" si="17"/>
        <v>126.59286108553292</v>
      </c>
      <c r="L24" s="24">
        <f t="shared" si="18"/>
        <v>1576.675096940862</v>
      </c>
      <c r="M24" s="11">
        <f t="shared" si="0"/>
        <v>602229</v>
      </c>
      <c r="N24" s="28">
        <f t="shared" si="11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L'!$B$8:$AV$128, 4)</f>
        <v>60.570401708852856</v>
      </c>
      <c r="S24" s="46">
        <f>VLOOKUP(I24, '[1]Lapse Rates'!$A$4:$F$24, 3)</f>
        <v>0</v>
      </c>
      <c r="T24" s="56">
        <f t="shared" si="12"/>
        <v>0.60738359939654651</v>
      </c>
      <c r="U24" s="33">
        <f t="shared" si="20"/>
        <v>3.6789468606817775E-2</v>
      </c>
      <c r="V24" s="39">
        <f t="shared" si="13"/>
        <v>0</v>
      </c>
      <c r="W24" s="32">
        <f t="shared" si="21"/>
        <v>0.57059413078972876</v>
      </c>
      <c r="X24" s="31"/>
      <c r="Y24" s="5">
        <f t="shared" si="26"/>
        <v>0</v>
      </c>
      <c r="Z24" s="5">
        <f t="shared" si="26"/>
        <v>3.6578401768098279</v>
      </c>
      <c r="AA24" s="5">
        <f t="shared" si="1"/>
        <v>0</v>
      </c>
      <c r="AB24" s="5">
        <f t="shared" si="5"/>
        <v>3.4362833279136757</v>
      </c>
      <c r="AC24" s="32"/>
      <c r="AD24" s="5">
        <f t="shared" si="6"/>
        <v>7223.3143535284535</v>
      </c>
      <c r="AE24" s="5">
        <f t="shared" si="25"/>
        <v>-72.23314353528454</v>
      </c>
      <c r="AF24" s="5">
        <f t="shared" si="25"/>
        <v>-899.64155647678251</v>
      </c>
      <c r="AG24" s="5">
        <f t="shared" si="15"/>
        <v>-22155.684889615262</v>
      </c>
      <c r="AH24" s="5">
        <f t="shared" si="23"/>
        <v>-15904.245236098875</v>
      </c>
      <c r="AI24" s="42">
        <f t="shared" si="22"/>
        <v>0</v>
      </c>
      <c r="AJ24" s="42">
        <f t="shared" si="16"/>
        <v>701.87990082167505</v>
      </c>
      <c r="AK24" s="42">
        <f t="shared" si="24"/>
        <v>-15202.3653352772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225012.86420436026</v>
      </c>
      <c r="AE27" s="21">
        <f t="shared" ref="AE27:AJ27" si="27">SUM(AE4:AE24)</f>
        <v>-7061.8618075080421</v>
      </c>
      <c r="AF27" s="21">
        <f t="shared" si="27"/>
        <v>-26842.763713469936</v>
      </c>
      <c r="AG27" s="21">
        <f t="shared" si="27"/>
        <v>-220644.91411058806</v>
      </c>
      <c r="AH27" s="21">
        <f>SUM(AH4:AH24)</f>
        <v>-29536.675427205788</v>
      </c>
      <c r="AI27" s="21">
        <f t="shared" si="27"/>
        <v>0</v>
      </c>
      <c r="AJ27" s="21">
        <f t="shared" si="27"/>
        <v>20646.031610566377</v>
      </c>
      <c r="AK27" s="21">
        <f>SUM(AK4:AK24)</f>
        <v>-8890.6438166394018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110482.32879101606</v>
      </c>
      <c r="AE29" s="21">
        <f t="shared" ref="AE29:AK29" si="28">AE4+NPV($D$6,AE5:AE24)</f>
        <v>-5927.7581687876582</v>
      </c>
      <c r="AF29" s="21">
        <f t="shared" si="28"/>
        <v>-12717.852172744893</v>
      </c>
      <c r="AG29" s="21">
        <f t="shared" si="28"/>
        <v>-70429.578664391884</v>
      </c>
      <c r="AH29" s="21">
        <f>AH4+NPV($D$6,AH5:AH24)</f>
        <v>21407.139785091626</v>
      </c>
      <c r="AI29" s="21">
        <f t="shared" si="28"/>
        <v>0</v>
      </c>
      <c r="AJ29" s="21">
        <f t="shared" si="28"/>
        <v>9516.3259588585861</v>
      </c>
      <c r="AK29" s="21">
        <f t="shared" si="28"/>
        <v>30923.465743950208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165847.91223036559</v>
      </c>
      <c r="AE31" s="21">
        <f t="shared" ref="AE31:AJ31" si="29">AE4+NPV($D$7,AE5:AE24)</f>
        <v>-6474.6190971707911</v>
      </c>
      <c r="AF31" s="21">
        <f t="shared" si="29"/>
        <v>-19528.836614348453</v>
      </c>
      <c r="AG31" s="21">
        <f t="shared" si="29"/>
        <v>-138156.36845727632</v>
      </c>
      <c r="AH31" s="21">
        <f t="shared" si="29"/>
        <v>1688.0880615700416</v>
      </c>
      <c r="AI31" s="21">
        <f t="shared" si="29"/>
        <v>0</v>
      </c>
      <c r="AJ31" s="21">
        <f t="shared" si="29"/>
        <v>14896.703265894943</v>
      </c>
      <c r="AK31" s="21">
        <f>AK4+NPV($D$7,AK5:AK24)</f>
        <v>16584.791327464991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14006.882215190257</v>
      </c>
    </row>
    <row r="37" spans="1:39" x14ac:dyDescent="0.15">
      <c r="G37" s="49" t="s">
        <v>109</v>
      </c>
      <c r="I37" s="1">
        <v>0</v>
      </c>
      <c r="J37" s="11">
        <f>H$36</f>
        <v>14006.882215190257</v>
      </c>
      <c r="K37" s="11">
        <f>J37*$C$10</f>
        <v>5602.7528860761031</v>
      </c>
      <c r="L37" s="24">
        <f>$C$46</f>
        <v>1958.3610733411899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14006.882215190257</v>
      </c>
      <c r="AE37" s="5">
        <f>-$W37*K37</f>
        <v>-5602.7528860761031</v>
      </c>
      <c r="AF37" s="5">
        <f>-$W37*L37</f>
        <v>-1958.3610733411899</v>
      </c>
      <c r="AG37" s="5"/>
      <c r="AH37" s="5">
        <f>SUM(AD37:AG37)</f>
        <v>6445.768255772964</v>
      </c>
      <c r="AI37" s="42">
        <f>Y37-AA37</f>
        <v>0</v>
      </c>
      <c r="AJ37" s="42"/>
      <c r="AK37" s="42">
        <f>SUM(AH37:AJ37)</f>
        <v>6445.768255772964</v>
      </c>
      <c r="AL37" s="6" t="s">
        <v>39</v>
      </c>
      <c r="AM37" s="36">
        <f>AK64</f>
        <v>18060.101699497922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14006.882215190257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L'!$B$8:$AV$128, 7)</f>
        <v>7.2004551676059103</v>
      </c>
      <c r="S38" s="46">
        <f>AVERAGE(VLOOKUP(I37,'[1]Lapse Rates'!$A$4:$F$24,3),VLOOKUP(I38,'[1]Lapse Rates'!$A$4:$F$24,3))</f>
        <v>3.4608985999999998E-3</v>
      </c>
      <c r="T38" s="33">
        <f>W37</f>
        <v>1</v>
      </c>
      <c r="U38" s="33">
        <f>T38*R38/1000</f>
        <v>7.2004551676059106E-3</v>
      </c>
      <c r="V38" s="39">
        <f>MIN(S38*T38,T38-U38)</f>
        <v>3.4608985999999998E-3</v>
      </c>
      <c r="W38" s="32">
        <f>T38-SUM(U38:V38)</f>
        <v>0.98933864623239409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5.9580842358188848</v>
      </c>
      <c r="AC38" s="32"/>
      <c r="AD38" s="5">
        <f t="shared" ref="AD38:AD40" si="36">$W38*J38</f>
        <v>13857.549888712925</v>
      </c>
      <c r="AE38" s="5">
        <f t="shared" ref="AE38:AF57" si="37">-$W38*K38</f>
        <v>0</v>
      </c>
      <c r="AF38" s="5">
        <f t="shared" si="37"/>
        <v>0</v>
      </c>
      <c r="AG38" s="5">
        <f>-U38*M38</f>
        <v>-4336.3229151321402</v>
      </c>
      <c r="AH38" s="5">
        <f t="shared" ref="AH38:AH46" si="38">SUM(AD38:AG38)</f>
        <v>9521.2269735807859</v>
      </c>
      <c r="AI38" s="42">
        <f>-M38*$W37*(N38-N37)/1000</f>
        <v>0</v>
      </c>
      <c r="AJ38" s="42">
        <f>$D$6*SUM(Y38:Z38,AD38:AE38)</f>
        <v>1360.0164307317382</v>
      </c>
      <c r="AK38" s="42">
        <f t="shared" ref="AK38" si="39">SUM(AH38:AJ38)</f>
        <v>10881.243404312525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14006.882215190257</v>
      </c>
      <c r="K39" s="11">
        <f t="shared" ref="K39:K57" si="41">J39*$C$11</f>
        <v>140.06882215190257</v>
      </c>
      <c r="L39" s="24">
        <f>$C$47</f>
        <v>1538.1546068854821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L'!$B$8:$AV$128, 7)</f>
        <v>7.9906653053712295</v>
      </c>
      <c r="S39" s="46">
        <f>VLOOKUP(I39, '[1]Lapse Rates'!$A$4:$F$24, 3)</f>
        <v>3.2267923000000001E-3</v>
      </c>
      <c r="T39" s="33">
        <f t="shared" ref="T39:T41" si="44">W38</f>
        <v>0.98933864623239409</v>
      </c>
      <c r="U39" s="33">
        <f>T39*R39/1000</f>
        <v>7.9054739957121322E-3</v>
      </c>
      <c r="V39" s="39">
        <f t="shared" ref="V39:V57" si="45">MIN(S39*T39,T39-U39)</f>
        <v>3.1923903257551132E-3</v>
      </c>
      <c r="W39" s="32">
        <f>T39-SUM(U39:V39)</f>
        <v>0.97824078191092689</v>
      </c>
      <c r="X39" s="32"/>
      <c r="Y39" s="5">
        <f t="shared" ref="Y39:Z54" si="46">AA38</f>
        <v>0</v>
      </c>
      <c r="Z39" s="5">
        <f t="shared" si="46"/>
        <v>5.9580842358188848</v>
      </c>
      <c r="AA39" s="5">
        <f>O39*W39</f>
        <v>0</v>
      </c>
      <c r="AB39" s="5">
        <f t="shared" si="35"/>
        <v>5.891249678494356</v>
      </c>
      <c r="AC39" s="32"/>
      <c r="AD39" s="5">
        <f t="shared" si="36"/>
        <v>13702.103410321972</v>
      </c>
      <c r="AE39" s="5">
        <f t="shared" si="37"/>
        <v>-137.02103410321973</v>
      </c>
      <c r="AF39" s="5">
        <f t="shared" si="37"/>
        <v>-1504.6855653395482</v>
      </c>
      <c r="AG39" s="5">
        <f t="shared" ref="AG39:AG42" si="47">-U39*M39</f>
        <v>-4760.905698963722</v>
      </c>
      <c r="AH39" s="5">
        <f t="shared" si="38"/>
        <v>7299.4911119154813</v>
      </c>
      <c r="AI39" s="42">
        <f>-M39*($W38*N39-$W37*N38)/1000</f>
        <v>0</v>
      </c>
      <c r="AJ39" s="42">
        <f t="shared" ref="AJ39:AJ40" si="48">$D$6*SUM(Y39:Z39,AD39:AE39)</f>
        <v>1331.3190691705936</v>
      </c>
      <c r="AK39" s="42">
        <f>SUM(AH39:AJ39)</f>
        <v>8630.8101810860753</v>
      </c>
      <c r="AL39" s="48" t="s">
        <v>43</v>
      </c>
      <c r="AM39" s="54">
        <f>AK64/AD64</f>
        <v>0.10000000045342217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14006.882215190257</v>
      </c>
      <c r="K40" s="11">
        <f t="shared" si="41"/>
        <v>140.06882215190257</v>
      </c>
      <c r="L40" s="24">
        <f t="shared" ref="L40:L57" si="49">$C$47</f>
        <v>1538.1546068854821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L'!$B$8:$AV$128, 7)</f>
        <v>8.8447392640486058</v>
      </c>
      <c r="S40" s="46">
        <f>VLOOKUP(I40, '[1]Lapse Rates'!$A$4:$F$24, 3)</f>
        <v>2.9657235000000001E-3</v>
      </c>
      <c r="T40" s="33">
        <f t="shared" si="44"/>
        <v>0.97824078191092689</v>
      </c>
      <c r="U40" s="33">
        <f t="shared" ref="U40:U57" si="50">T40*R40/1000</f>
        <v>8.6522846534611841E-3</v>
      </c>
      <c r="V40" s="39">
        <f t="shared" si="45"/>
        <v>2.9011916755716108E-3</v>
      </c>
      <c r="W40" s="32">
        <f t="shared" ref="W40:W57" si="51">T40-SUM(U40:V40)</f>
        <v>0.96668730558189409</v>
      </c>
      <c r="X40" s="32"/>
      <c r="Y40" s="5">
        <f t="shared" si="46"/>
        <v>0</v>
      </c>
      <c r="Z40" s="5">
        <f t="shared" si="46"/>
        <v>5.891249678494356</v>
      </c>
      <c r="AA40" s="5">
        <f t="shared" ref="AA40:AA57" si="52">O40*W40</f>
        <v>0</v>
      </c>
      <c r="AB40" s="5">
        <f t="shared" si="35"/>
        <v>5.821671293532785</v>
      </c>
      <c r="AC40" s="32"/>
      <c r="AD40" s="5">
        <f t="shared" si="36"/>
        <v>13540.275228205221</v>
      </c>
      <c r="AE40" s="5">
        <f t="shared" si="37"/>
        <v>-135.40275228205221</v>
      </c>
      <c r="AF40" s="5">
        <f>-$W40*L40</f>
        <v>-1486.9145324985041</v>
      </c>
      <c r="AG40" s="5">
        <f t="shared" si="47"/>
        <v>-5210.6567345692756</v>
      </c>
      <c r="AH40" s="5">
        <f t="shared" si="38"/>
        <v>6707.3012088553887</v>
      </c>
      <c r="AI40" s="42">
        <f>-M40*($W39*N40-$W38*N39)/1000</f>
        <v>0</v>
      </c>
      <c r="AJ40" s="42">
        <f t="shared" si="48"/>
        <v>1315.5959214815232</v>
      </c>
      <c r="AK40" s="42">
        <f t="shared" ref="AK40:AK47" si="53">SUM(AH40:AJ40)</f>
        <v>8022.8971303369117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14006.882215190257</v>
      </c>
      <c r="K41" s="11">
        <f t="shared" si="41"/>
        <v>140.06882215190257</v>
      </c>
      <c r="L41" s="24">
        <f t="shared" si="49"/>
        <v>1538.1546068854821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L'!$B$8:$AV$128, 7)</f>
        <v>9.7643237742850477</v>
      </c>
      <c r="S41" s="46">
        <f>VLOOKUP(I41, '[1]Lapse Rates'!$A$4:$F$24, 3)</f>
        <v>2.7812204999999998E-3</v>
      </c>
      <c r="T41" s="33">
        <f t="shared" si="44"/>
        <v>0.96668730558189409</v>
      </c>
      <c r="U41" s="33">
        <f t="shared" si="50"/>
        <v>9.4390478401928431E-3</v>
      </c>
      <c r="V41" s="39">
        <f t="shared" si="45"/>
        <v>2.6885705513741281E-3</v>
      </c>
      <c r="W41" s="32">
        <f t="shared" si="51"/>
        <v>0.95455968719032713</v>
      </c>
      <c r="X41" s="32"/>
      <c r="Y41" s="5">
        <f>AA40</f>
        <v>0</v>
      </c>
      <c r="Z41" s="5">
        <f t="shared" si="46"/>
        <v>5.821671293532785</v>
      </c>
      <c r="AA41" s="5">
        <f t="shared" si="52"/>
        <v>0</v>
      </c>
      <c r="AB41" s="5">
        <f t="shared" si="35"/>
        <v>5.7486352585694354</v>
      </c>
      <c r="AC41" s="32"/>
      <c r="AD41" s="5">
        <f>$W41*J41</f>
        <v>13370.405105843767</v>
      </c>
      <c r="AE41" s="5">
        <f t="shared" si="37"/>
        <v>-133.70405105843767</v>
      </c>
      <c r="AF41" s="5">
        <f t="shared" si="37"/>
        <v>-1468.2603803989664</v>
      </c>
      <c r="AG41" s="5">
        <f t="shared" si="47"/>
        <v>-5684.4683417514962</v>
      </c>
      <c r="AH41" s="5">
        <f t="shared" si="38"/>
        <v>6083.9723326348676</v>
      </c>
      <c r="AI41" s="42">
        <f t="shared" ref="AI41:AI57" si="55">-M41*($W40*N41-$W39*N40)/1000</f>
        <v>0</v>
      </c>
      <c r="AJ41" s="42">
        <f>$D$6*SUM(Y41:Z41,AD41:AE41)</f>
        <v>1299.0914794283365</v>
      </c>
      <c r="AK41" s="42">
        <f t="shared" si="53"/>
        <v>7383.0638120632038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14006.882215190257</v>
      </c>
      <c r="K42" s="11">
        <f t="shared" si="41"/>
        <v>140.06882215190257</v>
      </c>
      <c r="L42" s="24">
        <f t="shared" si="49"/>
        <v>1538.1546068854821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L'!$B$8:$AV$128, 7)</f>
        <v>10.805875099398685</v>
      </c>
      <c r="S42" s="46">
        <f>VLOOKUP(I42, '[1]Lapse Rates'!$A$4:$F$24, 3)</f>
        <v>2.4845683E-3</v>
      </c>
      <c r="T42" s="33">
        <f>W41</f>
        <v>0.95455968719032713</v>
      </c>
      <c r="U42" s="33">
        <f t="shared" si="50"/>
        <v>1.0314852754699753E-2</v>
      </c>
      <c r="V42" s="39">
        <f t="shared" si="45"/>
        <v>2.3716687392510028E-3</v>
      </c>
      <c r="W42" s="32">
        <f t="shared" si="51"/>
        <v>0.94187316569637636</v>
      </c>
      <c r="X42" s="32"/>
      <c r="Y42" s="5">
        <f t="shared" ref="Y42:Z57" si="56">AA41</f>
        <v>0</v>
      </c>
      <c r="Z42" s="5">
        <f t="shared" si="46"/>
        <v>5.7486352585694354</v>
      </c>
      <c r="AA42" s="5">
        <f t="shared" si="52"/>
        <v>0</v>
      </c>
      <c r="AB42" s="5">
        <f t="shared" si="35"/>
        <v>5.6722333470416304</v>
      </c>
      <c r="AC42" s="32"/>
      <c r="AD42" s="5">
        <f t="shared" ref="AD42:AD57" si="57">$W42*J42</f>
        <v>13192.70649355752</v>
      </c>
      <c r="AE42" s="5">
        <f t="shared" si="37"/>
        <v>-131.9270649355752</v>
      </c>
      <c r="AF42" s="5">
        <f t="shared" si="37"/>
        <v>-1448.7465489176943</v>
      </c>
      <c r="AG42" s="5">
        <f t="shared" si="47"/>
        <v>-6211.9034596100782</v>
      </c>
      <c r="AH42" s="5">
        <f t="shared" si="38"/>
        <v>5400.1294200941729</v>
      </c>
      <c r="AI42" s="42">
        <f t="shared" si="55"/>
        <v>0</v>
      </c>
      <c r="AJ42" s="42">
        <f t="shared" ref="AJ42:AJ57" si="58">$D$6*SUM(Y42:Z42,AD42:AE42)</f>
        <v>1281.8264030666785</v>
      </c>
      <c r="AK42" s="42">
        <f t="shared" si="53"/>
        <v>6681.9558231608517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14006.882215190257</v>
      </c>
      <c r="K43" s="11">
        <f t="shared" si="41"/>
        <v>140.06882215190257</v>
      </c>
      <c r="L43" s="24">
        <f t="shared" si="49"/>
        <v>1538.1546068854821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L'!$B$8:$AV$128, 7)</f>
        <v>11.987602692103305</v>
      </c>
      <c r="S43" s="46">
        <f>VLOOKUP(I43, '[1]Lapse Rates'!$A$4:$F$24, 3)</f>
        <v>2.4510465999999999E-3</v>
      </c>
      <c r="T43" s="33">
        <f t="shared" ref="T43:T57" si="59">W42</f>
        <v>0.94187316569637636</v>
      </c>
      <c r="U43" s="33">
        <f t="shared" si="50"/>
        <v>1.1290801296721744E-2</v>
      </c>
      <c r="V43" s="39">
        <f t="shared" si="45"/>
        <v>2.3085750204113399E-3</v>
      </c>
      <c r="W43" s="32">
        <f t="shared" si="51"/>
        <v>0.92827378937924332</v>
      </c>
      <c r="X43" s="32"/>
      <c r="Y43" s="5">
        <f t="shared" si="56"/>
        <v>0</v>
      </c>
      <c r="Z43" s="5">
        <f t="shared" si="46"/>
        <v>5.6722333470416304</v>
      </c>
      <c r="AA43" s="5">
        <f t="shared" si="52"/>
        <v>0</v>
      </c>
      <c r="AB43" s="5">
        <f t="shared" si="35"/>
        <v>5.5903339590407235</v>
      </c>
      <c r="AC43" s="32"/>
      <c r="AD43" s="5">
        <f t="shared" si="57"/>
        <v>13002.22163128339</v>
      </c>
      <c r="AE43" s="5">
        <f t="shared" si="37"/>
        <v>-130.0222163128339</v>
      </c>
      <c r="AF43" s="5">
        <f t="shared" si="37"/>
        <v>-1427.8286055847268</v>
      </c>
      <c r="AG43" s="5">
        <f>-U43*M43</f>
        <v>-6799.6479741234389</v>
      </c>
      <c r="AH43" s="5">
        <f t="shared" si="38"/>
        <v>4644.7228352623888</v>
      </c>
      <c r="AI43" s="42">
        <f t="shared" si="55"/>
        <v>0</v>
      </c>
      <c r="AJ43" s="42">
        <f t="shared" si="58"/>
        <v>1263.3192086999563</v>
      </c>
      <c r="AK43" s="42">
        <f t="shared" si="53"/>
        <v>5908.0420439623449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14006.882215190257</v>
      </c>
      <c r="K44" s="11">
        <f t="shared" si="41"/>
        <v>140.06882215190257</v>
      </c>
      <c r="L44" s="24">
        <f t="shared" si="49"/>
        <v>1538.1546068854821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L'!$B$8:$AV$128, 7)</f>
        <v>13.348178576514451</v>
      </c>
      <c r="S44" s="46">
        <f>VLOOKUP(I44, '[1]Lapse Rates'!$A$4:$F$24, 3)</f>
        <v>2.2232648999999998E-3</v>
      </c>
      <c r="T44" s="33">
        <f t="shared" si="59"/>
        <v>0.92827378937924332</v>
      </c>
      <c r="U44" s="33">
        <f t="shared" si="50"/>
        <v>1.2390764308531903E-2</v>
      </c>
      <c r="V44" s="39">
        <f t="shared" si="45"/>
        <v>2.0637985335168643E-3</v>
      </c>
      <c r="W44" s="32">
        <f t="shared" si="51"/>
        <v>0.9138192265371945</v>
      </c>
      <c r="X44" s="32"/>
      <c r="Y44" s="5">
        <f t="shared" si="56"/>
        <v>0</v>
      </c>
      <c r="Z44" s="5">
        <f t="shared" si="46"/>
        <v>5.5903339590407235</v>
      </c>
      <c r="AA44" s="5">
        <f t="shared" si="52"/>
        <v>0</v>
      </c>
      <c r="AB44" s="5">
        <f t="shared" si="35"/>
        <v>5.5032843897826806</v>
      </c>
      <c r="AC44" s="32"/>
      <c r="AD44" s="5">
        <f t="shared" si="57"/>
        <v>12799.758272082747</v>
      </c>
      <c r="AE44" s="5">
        <f t="shared" si="37"/>
        <v>-127.99758272082745</v>
      </c>
      <c r="AF44" s="5">
        <f t="shared" si="37"/>
        <v>-1405.5952531587136</v>
      </c>
      <c r="AG44" s="5">
        <f t="shared" ref="AG44:AG57" si="60">-U44*M44</f>
        <v>-7462.0775987628595</v>
      </c>
      <c r="AH44" s="5">
        <f t="shared" si="38"/>
        <v>3804.0878374403464</v>
      </c>
      <c r="AI44" s="42">
        <f t="shared" si="55"/>
        <v>0</v>
      </c>
      <c r="AJ44" s="42">
        <f t="shared" si="58"/>
        <v>1243.6481353877862</v>
      </c>
      <c r="AK44" s="42">
        <f t="shared" si="53"/>
        <v>5047.7359728281326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14006.882215190257</v>
      </c>
      <c r="K45" s="11">
        <f t="shared" si="41"/>
        <v>140.06882215190257</v>
      </c>
      <c r="L45" s="24">
        <f t="shared" si="49"/>
        <v>1538.1546068854821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L'!$B$8:$AV$128, 7)</f>
        <v>14.925182095082295</v>
      </c>
      <c r="S45" s="46">
        <f>VLOOKUP(I45, '[1]Lapse Rates'!$A$4:$F$24, 3)</f>
        <v>2.1873403E-3</v>
      </c>
      <c r="T45" s="33">
        <f t="shared" si="59"/>
        <v>0.9138192265371945</v>
      </c>
      <c r="U45" s="33">
        <f t="shared" si="50"/>
        <v>1.3638918358054888E-2</v>
      </c>
      <c r="V45" s="39">
        <f t="shared" si="45"/>
        <v>1.9988336211196351E-3</v>
      </c>
      <c r="W45" s="32">
        <f t="shared" si="51"/>
        <v>0.89818147455802</v>
      </c>
      <c r="X45" s="32"/>
      <c r="Y45" s="5">
        <f t="shared" si="56"/>
        <v>0</v>
      </c>
      <c r="Z45" s="5">
        <f t="shared" si="46"/>
        <v>5.5032843897826806</v>
      </c>
      <c r="AA45" s="5">
        <f t="shared" si="52"/>
        <v>0</v>
      </c>
      <c r="AB45" s="5">
        <f t="shared" si="35"/>
        <v>5.4091093124160183</v>
      </c>
      <c r="AC45" s="32"/>
      <c r="AD45" s="5">
        <f t="shared" si="57"/>
        <v>12580.72212200009</v>
      </c>
      <c r="AE45" s="5">
        <f t="shared" si="37"/>
        <v>-125.8072212200009</v>
      </c>
      <c r="AF45" s="5">
        <f t="shared" si="37"/>
        <v>-1381.5419729106138</v>
      </c>
      <c r="AG45" s="5">
        <f t="shared" si="60"/>
        <v>-8213.7521638530361</v>
      </c>
      <c r="AH45" s="5">
        <f t="shared" si="38"/>
        <v>2859.6207640164394</v>
      </c>
      <c r="AI45" s="42">
        <f t="shared" si="55"/>
        <v>0</v>
      </c>
      <c r="AJ45" s="42">
        <f t="shared" si="58"/>
        <v>1222.3670239651644</v>
      </c>
      <c r="AK45" s="42">
        <f t="shared" si="53"/>
        <v>4081.987787981604</v>
      </c>
    </row>
    <row r="46" spans="1:39" ht="15" x14ac:dyDescent="0.2">
      <c r="A46" s="12"/>
      <c r="B46" s="13">
        <v>1</v>
      </c>
      <c r="C46" s="10">
        <f>$H$36*0.14+$B$49</f>
        <v>1958.3610733411899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14006.882215190257</v>
      </c>
      <c r="K46" s="11">
        <f t="shared" si="41"/>
        <v>140.06882215190257</v>
      </c>
      <c r="L46" s="24">
        <f t="shared" si="49"/>
        <v>1538.1546068854821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L'!$B$8:$AV$128, 7)</f>
        <v>16.754565374639228</v>
      </c>
      <c r="S46" s="46">
        <f>VLOOKUP(I46, '[1]Lapse Rates'!$A$4:$F$24, 3)</f>
        <v>1.9768835000000002E-3</v>
      </c>
      <c r="T46" s="33">
        <f t="shared" si="59"/>
        <v>0.89818147455802</v>
      </c>
      <c r="U46" s="33">
        <f t="shared" si="50"/>
        <v>1.5048640233772205E-2</v>
      </c>
      <c r="V46" s="39">
        <f t="shared" si="45"/>
        <v>1.7756001370594198E-3</v>
      </c>
      <c r="W46" s="32">
        <f t="shared" si="51"/>
        <v>0.88135723418718837</v>
      </c>
      <c r="X46" s="32"/>
      <c r="Y46" s="5">
        <f t="shared" si="56"/>
        <v>0</v>
      </c>
      <c r="Z46" s="5">
        <f t="shared" si="46"/>
        <v>5.4091093124160183</v>
      </c>
      <c r="AA46" s="5">
        <f t="shared" si="52"/>
        <v>0</v>
      </c>
      <c r="AB46" s="5">
        <f t="shared" si="35"/>
        <v>5.3077888578731622</v>
      </c>
      <c r="AC46" s="32"/>
      <c r="AD46" s="5">
        <f t="shared" si="57"/>
        <v>12345.066968765803</v>
      </c>
      <c r="AE46" s="5">
        <f t="shared" si="37"/>
        <v>-123.45066968765802</v>
      </c>
      <c r="AF46" s="5">
        <f t="shared" si="37"/>
        <v>-1355.6636900768704</v>
      </c>
      <c r="AG46" s="5">
        <f t="shared" si="60"/>
        <v>-9062.727559344401</v>
      </c>
      <c r="AH46" s="5">
        <f t="shared" si="38"/>
        <v>1803.225049656874</v>
      </c>
      <c r="AI46" s="42">
        <f t="shared" si="55"/>
        <v>0</v>
      </c>
      <c r="AJ46" s="42">
        <f t="shared" si="58"/>
        <v>1199.4711925631141</v>
      </c>
      <c r="AK46" s="42">
        <f t="shared" si="53"/>
        <v>3002.6962422199881</v>
      </c>
    </row>
    <row r="47" spans="1:39" ht="15" x14ac:dyDescent="0.2">
      <c r="A47" s="12"/>
      <c r="B47" s="70" t="s">
        <v>49</v>
      </c>
      <c r="C47" s="72">
        <f>$H$36*0.11+$B$49</f>
        <v>1538.1546068854821</v>
      </c>
      <c r="D47" s="1"/>
      <c r="E47" s="1"/>
      <c r="F47" s="1"/>
      <c r="I47" s="2">
        <f t="shared" si="40"/>
        <v>10</v>
      </c>
      <c r="J47" s="11">
        <f t="shared" si="32"/>
        <v>14006.882215190257</v>
      </c>
      <c r="K47" s="11">
        <f t="shared" si="41"/>
        <v>140.06882215190257</v>
      </c>
      <c r="L47" s="24">
        <f t="shared" si="49"/>
        <v>1538.1546068854821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L'!$B$8:$AV$128, 7)</f>
        <v>18.941142042245229</v>
      </c>
      <c r="S47" s="46">
        <f>VLOOKUP(I47, '[1]Lapse Rates'!$A$4:$F$24, 3)</f>
        <v>1.6914747999999999E-3</v>
      </c>
      <c r="T47" s="33">
        <f t="shared" si="59"/>
        <v>0.88135723418718837</v>
      </c>
      <c r="U47" s="33">
        <f t="shared" si="50"/>
        <v>1.669391256269993E-2</v>
      </c>
      <c r="V47" s="39">
        <f t="shared" si="45"/>
        <v>1.4907935514253275E-3</v>
      </c>
      <c r="W47" s="32">
        <f t="shared" si="51"/>
        <v>0.86317252807306311</v>
      </c>
      <c r="X47" s="32"/>
      <c r="Y47" s="5">
        <f t="shared" si="56"/>
        <v>0</v>
      </c>
      <c r="Z47" s="5">
        <f t="shared" si="46"/>
        <v>5.3077888578731622</v>
      </c>
      <c r="AA47" s="5">
        <f t="shared" si="52"/>
        <v>0</v>
      </c>
      <c r="AB47" s="5">
        <f t="shared" si="35"/>
        <v>5.1982752840891271</v>
      </c>
      <c r="AC47" s="32"/>
      <c r="AD47" s="5">
        <f t="shared" si="57"/>
        <v>12090.355932107401</v>
      </c>
      <c r="AE47" s="5">
        <f t="shared" si="37"/>
        <v>-120.903559321074</v>
      </c>
      <c r="AF47" s="5">
        <f t="shared" si="37"/>
        <v>-1327.6928005925702</v>
      </c>
      <c r="AG47" s="5">
        <f t="shared" si="60"/>
        <v>-10053.558268722216</v>
      </c>
      <c r="AH47" s="5">
        <f>SUM(AD47:AG47)</f>
        <v>588.20130347154191</v>
      </c>
      <c r="AI47" s="42">
        <f t="shared" si="55"/>
        <v>0</v>
      </c>
      <c r="AJ47" s="42">
        <f t="shared" si="58"/>
        <v>1174.7239718572962</v>
      </c>
      <c r="AK47" s="42">
        <f t="shared" si="53"/>
        <v>1762.9252753288381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14006.882215190257</v>
      </c>
      <c r="K48" s="11">
        <f t="shared" si="41"/>
        <v>140.06882215190257</v>
      </c>
      <c r="L48" s="24">
        <f t="shared" si="49"/>
        <v>1538.1546068854821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L'!$B$8:$AV$128, 7)</f>
        <v>21.479710802237541</v>
      </c>
      <c r="S48" s="46">
        <f>VLOOKUP(I48, '[1]Lapse Rates'!$A$4:$F$24, 3)</f>
        <v>1.5867464999999999E-3</v>
      </c>
      <c r="T48" s="33">
        <f t="shared" si="59"/>
        <v>0.86317252807306311</v>
      </c>
      <c r="U48" s="33">
        <f t="shared" si="50"/>
        <v>1.8540696275445662E-2</v>
      </c>
      <c r="V48" s="39">
        <f t="shared" si="45"/>
        <v>1.3696359878160845E-3</v>
      </c>
      <c r="W48" s="32">
        <f t="shared" si="51"/>
        <v>0.84326219580980133</v>
      </c>
      <c r="X48" s="31"/>
      <c r="Y48" s="5">
        <f t="shared" si="56"/>
        <v>0</v>
      </c>
      <c r="Z48" s="5">
        <f t="shared" si="46"/>
        <v>5.1982752840891271</v>
      </c>
      <c r="AA48" s="5">
        <f t="shared" si="52"/>
        <v>0</v>
      </c>
      <c r="AB48" s="5">
        <f t="shared" si="35"/>
        <v>5.0783694892034088</v>
      </c>
      <c r="AC48" s="32"/>
      <c r="AD48" s="5">
        <f t="shared" si="57"/>
        <v>11811.47425323059</v>
      </c>
      <c r="AE48" s="5">
        <f t="shared" si="37"/>
        <v>-118.1147425323059</v>
      </c>
      <c r="AF48" s="5">
        <f t="shared" si="37"/>
        <v>-1297.0676312972134</v>
      </c>
      <c r="AG48" s="5">
        <f t="shared" si="60"/>
        <v>-11165.744977265365</v>
      </c>
      <c r="AH48" s="5">
        <f t="shared" ref="AH48:AH57" si="61">SUM(AD48:AG48)</f>
        <v>-769.45309786429425</v>
      </c>
      <c r="AI48" s="42">
        <f t="shared" si="55"/>
        <v>0</v>
      </c>
      <c r="AJ48" s="42">
        <f t="shared" si="58"/>
        <v>1147.628518804871</v>
      </c>
      <c r="AK48" s="42">
        <f t="shared" ref="AK48:AK57" si="62">SUM(AH48:AJ48)</f>
        <v>378.17542094057671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14006.882215190257</v>
      </c>
      <c r="K49" s="11">
        <f t="shared" si="41"/>
        <v>140.06882215190257</v>
      </c>
      <c r="L49" s="24">
        <f t="shared" si="49"/>
        <v>1538.1546068854821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L'!$B$8:$AV$128, 7)</f>
        <v>24.416555341235881</v>
      </c>
      <c r="S49" s="46">
        <f>VLOOKUP(I49, '[1]Lapse Rates'!$A$4:$F$24, 3)</f>
        <v>1.4412507000000001E-3</v>
      </c>
      <c r="T49" s="33">
        <f t="shared" si="59"/>
        <v>0.84326219580980133</v>
      </c>
      <c r="U49" s="33">
        <f t="shared" si="50"/>
        <v>2.0589558071162101E-2</v>
      </c>
      <c r="V49" s="39">
        <f t="shared" si="45"/>
        <v>1.2153522299944133E-3</v>
      </c>
      <c r="W49" s="32">
        <f t="shared" si="51"/>
        <v>0.82145728550864483</v>
      </c>
      <c r="X49" s="31"/>
      <c r="Y49" s="5">
        <f t="shared" si="56"/>
        <v>0</v>
      </c>
      <c r="Z49" s="5">
        <f t="shared" si="46"/>
        <v>5.0783694892034088</v>
      </c>
      <c r="AA49" s="5">
        <f t="shared" si="52"/>
        <v>0</v>
      </c>
      <c r="AB49" s="5">
        <f t="shared" si="35"/>
        <v>4.9470539959458568</v>
      </c>
      <c r="AC49" s="32"/>
      <c r="AD49" s="5">
        <f t="shared" si="57"/>
        <v>11506.055442929503</v>
      </c>
      <c r="AE49" s="5">
        <f t="shared" si="37"/>
        <v>-115.06055442929502</v>
      </c>
      <c r="AF49" s="5">
        <f t="shared" si="37"/>
        <v>-1263.5283080647648</v>
      </c>
      <c r="AG49" s="5">
        <f t="shared" si="60"/>
        <v>-12399.628967637882</v>
      </c>
      <c r="AH49" s="5">
        <f t="shared" si="61"/>
        <v>-2272.1623872024393</v>
      </c>
      <c r="AI49" s="42">
        <f t="shared" si="55"/>
        <v>0</v>
      </c>
      <c r="AJ49" s="42">
        <f t="shared" si="58"/>
        <v>1117.9547866087612</v>
      </c>
      <c r="AK49" s="42">
        <f t="shared" si="62"/>
        <v>-1154.2076005936781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14006.882215190257</v>
      </c>
      <c r="K50" s="11">
        <f t="shared" si="41"/>
        <v>140.06882215190257</v>
      </c>
      <c r="L50" s="24">
        <f t="shared" si="49"/>
        <v>1538.1546068854821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L'!$B$8:$AV$128, 7)</f>
        <v>27.832920265265301</v>
      </c>
      <c r="S50" s="46">
        <f>VLOOKUP(I50, '[1]Lapse Rates'!$A$4:$F$24, 3)</f>
        <v>1.3481251E-3</v>
      </c>
      <c r="T50" s="33">
        <f t="shared" si="59"/>
        <v>0.82145728550864483</v>
      </c>
      <c r="U50" s="33">
        <f t="shared" si="50"/>
        <v>2.2863555128883384E-2</v>
      </c>
      <c r="V50" s="39">
        <f t="shared" si="45"/>
        <v>1.1074271851720704E-3</v>
      </c>
      <c r="W50" s="32">
        <f t="shared" si="51"/>
        <v>0.79748630319458935</v>
      </c>
      <c r="X50" s="31"/>
      <c r="Y50" s="5">
        <f t="shared" si="56"/>
        <v>0</v>
      </c>
      <c r="Z50" s="5">
        <f t="shared" si="46"/>
        <v>4.9470539959458568</v>
      </c>
      <c r="AA50" s="5">
        <f t="shared" si="52"/>
        <v>0</v>
      </c>
      <c r="AB50" s="5">
        <f t="shared" si="35"/>
        <v>4.8026937888657431</v>
      </c>
      <c r="AC50" s="32"/>
      <c r="AD50" s="5">
        <f t="shared" si="57"/>
        <v>11170.296717074118</v>
      </c>
      <c r="AE50" s="5">
        <f t="shared" si="37"/>
        <v>-111.70296717074119</v>
      </c>
      <c r="AF50" s="5">
        <f t="shared" si="37"/>
        <v>-1226.6572311868299</v>
      </c>
      <c r="AG50" s="5">
        <f t="shared" si="60"/>
        <v>-13769.095941712312</v>
      </c>
      <c r="AH50" s="5">
        <f t="shared" si="61"/>
        <v>-3937.1594229957645</v>
      </c>
      <c r="AI50" s="42">
        <f t="shared" si="55"/>
        <v>0</v>
      </c>
      <c r="AJ50" s="42">
        <f t="shared" si="58"/>
        <v>1085.3333528625237</v>
      </c>
      <c r="AK50" s="42">
        <f t="shared" si="62"/>
        <v>-2851.826070133241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14006.882215190257</v>
      </c>
      <c r="K51" s="11">
        <f t="shared" si="41"/>
        <v>140.06882215190257</v>
      </c>
      <c r="L51" s="24">
        <f t="shared" si="49"/>
        <v>1538.1546068854821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L'!$B$8:$AV$128, 7)</f>
        <v>31.688940618511637</v>
      </c>
      <c r="S51" s="46">
        <f>VLOOKUP(I51, '[1]Lapse Rates'!$A$4:$F$24, 3)</f>
        <v>1.1365788999999999E-3</v>
      </c>
      <c r="T51" s="33">
        <f t="shared" si="59"/>
        <v>0.79748630319458935</v>
      </c>
      <c r="U51" s="33">
        <f t="shared" si="50"/>
        <v>2.5271496106009709E-2</v>
      </c>
      <c r="V51" s="39">
        <f t="shared" si="45"/>
        <v>9.0640610524997281E-4</v>
      </c>
      <c r="W51" s="32">
        <f t="shared" si="51"/>
        <v>0.77130840098332965</v>
      </c>
      <c r="X51" s="31"/>
      <c r="Y51" s="5">
        <f t="shared" si="56"/>
        <v>0</v>
      </c>
      <c r="Z51" s="5">
        <f t="shared" si="46"/>
        <v>4.8026937888657431</v>
      </c>
      <c r="AA51" s="5">
        <f t="shared" si="52"/>
        <v>0</v>
      </c>
      <c r="AB51" s="5">
        <f t="shared" si="35"/>
        <v>4.6450428701578961</v>
      </c>
      <c r="AC51" s="32"/>
      <c r="AD51" s="5">
        <f t="shared" si="57"/>
        <v>10803.625924160235</v>
      </c>
      <c r="AE51" s="5">
        <f t="shared" si="37"/>
        <v>-108.03625924160235</v>
      </c>
      <c r="AF51" s="5">
        <f t="shared" si="37"/>
        <v>-1186.3915703019832</v>
      </c>
      <c r="AG51" s="5">
        <f t="shared" si="60"/>
        <v>-15219.227828426121</v>
      </c>
      <c r="AH51" s="5">
        <f t="shared" si="61"/>
        <v>-5710.0297338094715</v>
      </c>
      <c r="AI51" s="42">
        <f t="shared" si="55"/>
        <v>0</v>
      </c>
      <c r="AJ51" s="42">
        <f t="shared" si="58"/>
        <v>1049.7084903892057</v>
      </c>
      <c r="AK51" s="42">
        <f t="shared" si="62"/>
        <v>-4660.321243420266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14006.882215190257</v>
      </c>
      <c r="K52" s="11">
        <f t="shared" si="41"/>
        <v>140.06882215190257</v>
      </c>
      <c r="L52" s="24">
        <f t="shared" si="49"/>
        <v>1538.1546068854821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L'!$B$8:$AV$128, 7)</f>
        <v>36.021089239123661</v>
      </c>
      <c r="S52" s="46">
        <f>VLOOKUP(I52, '[1]Lapse Rates'!$A$4:$F$24, 3)</f>
        <v>1.0075606E-3</v>
      </c>
      <c r="T52" s="33">
        <f t="shared" si="59"/>
        <v>0.77130840098332965</v>
      </c>
      <c r="U52" s="33">
        <f t="shared" si="50"/>
        <v>2.7783368742706295E-2</v>
      </c>
      <c r="V52" s="39">
        <f t="shared" si="45"/>
        <v>7.7713995527980419E-4</v>
      </c>
      <c r="W52" s="32">
        <f t="shared" si="51"/>
        <v>0.74274789228534355</v>
      </c>
      <c r="X52" s="31"/>
      <c r="Y52" s="5">
        <f t="shared" si="56"/>
        <v>0</v>
      </c>
      <c r="Z52" s="5">
        <f t="shared" si="46"/>
        <v>4.6450428701578961</v>
      </c>
      <c r="AA52" s="5">
        <f t="shared" si="52"/>
        <v>0</v>
      </c>
      <c r="AB52" s="5">
        <f t="shared" si="35"/>
        <v>4.4730432042311019</v>
      </c>
      <c r="AC52" s="32"/>
      <c r="AD52" s="5">
        <f t="shared" si="57"/>
        <v>10403.582242821627</v>
      </c>
      <c r="AE52" s="5">
        <f t="shared" si="37"/>
        <v>-104.03582242821626</v>
      </c>
      <c r="AF52" s="5">
        <f t="shared" si="37"/>
        <v>-1142.4610922731829</v>
      </c>
      <c r="AG52" s="5">
        <f t="shared" si="60"/>
        <v>-16731.95037455127</v>
      </c>
      <c r="AH52" s="5">
        <f t="shared" si="61"/>
        <v>-7574.8650464310413</v>
      </c>
      <c r="AI52" s="42">
        <f t="shared" si="55"/>
        <v>0</v>
      </c>
      <c r="AJ52" s="42">
        <f t="shared" si="58"/>
        <v>1010.8411825461562</v>
      </c>
      <c r="AK52" s="42">
        <f t="shared" si="62"/>
        <v>-6564.023863884885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14006.882215190257</v>
      </c>
      <c r="K53" s="11">
        <f t="shared" si="41"/>
        <v>140.06882215190257</v>
      </c>
      <c r="L53" s="24">
        <f t="shared" si="49"/>
        <v>1538.1546068854821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L'!$B$8:$AV$128, 7)</f>
        <v>40.800356769306227</v>
      </c>
      <c r="S53" s="46">
        <f>VLOOKUP(I53, '[1]Lapse Rates'!$A$4:$F$24, 3)</f>
        <v>8.9731130000000002E-4</v>
      </c>
      <c r="T53" s="33">
        <f t="shared" si="59"/>
        <v>0.74274789228534355</v>
      </c>
      <c r="U53" s="33">
        <f t="shared" si="50"/>
        <v>3.0304378994892252E-2</v>
      </c>
      <c r="V53" s="39">
        <f t="shared" si="45"/>
        <v>6.6647607679882158E-4</v>
      </c>
      <c r="W53" s="32">
        <f t="shared" si="51"/>
        <v>0.71177703721365249</v>
      </c>
      <c r="X53" s="31"/>
      <c r="Y53" s="5">
        <f t="shared" si="56"/>
        <v>0</v>
      </c>
      <c r="Z53" s="5">
        <f t="shared" si="46"/>
        <v>4.4730432042311019</v>
      </c>
      <c r="AA53" s="5">
        <f t="shared" si="52"/>
        <v>0</v>
      </c>
      <c r="AB53" s="5">
        <f t="shared" si="35"/>
        <v>4.2865277334414076</v>
      </c>
      <c r="AC53" s="32"/>
      <c r="AD53" s="5">
        <f t="shared" si="57"/>
        <v>9969.7771237287234</v>
      </c>
      <c r="AE53" s="5">
        <f t="shared" si="37"/>
        <v>-99.697771237287228</v>
      </c>
      <c r="AF53" s="5">
        <f t="shared" si="37"/>
        <v>-1094.8231288654788</v>
      </c>
      <c r="AG53" s="5">
        <f t="shared" si="60"/>
        <v>-18250.175857714967</v>
      </c>
      <c r="AH53" s="5">
        <f t="shared" si="61"/>
        <v>-9474.9196340890085</v>
      </c>
      <c r="AI53" s="42">
        <f t="shared" si="55"/>
        <v>0</v>
      </c>
      <c r="AJ53" s="42">
        <f t="shared" si="58"/>
        <v>968.69359001774501</v>
      </c>
      <c r="AK53" s="42">
        <f t="shared" si="62"/>
        <v>-8506.2260440712635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14006.882215190257</v>
      </c>
      <c r="K54" s="11">
        <f t="shared" si="41"/>
        <v>140.06882215190257</v>
      </c>
      <c r="L54" s="24">
        <f t="shared" si="49"/>
        <v>1538.1546068854821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L'!$B$8:$AV$128, 7)</f>
        <v>46.10615484618458</v>
      </c>
      <c r="S54" s="46">
        <f>VLOOKUP(I54, '[1]Lapse Rates'!$A$4:$F$24, 3)</f>
        <v>7.4594940000000001E-4</v>
      </c>
      <c r="T54" s="33">
        <f t="shared" si="59"/>
        <v>0.71177703721365249</v>
      </c>
      <c r="U54" s="33">
        <f t="shared" si="50"/>
        <v>3.2817302293731143E-2</v>
      </c>
      <c r="V54" s="39">
        <f t="shared" si="45"/>
        <v>5.3094965384330173E-4</v>
      </c>
      <c r="W54" s="32">
        <f t="shared" si="51"/>
        <v>0.67842878526607808</v>
      </c>
      <c r="X54" s="31"/>
      <c r="Y54" s="5">
        <f t="shared" si="56"/>
        <v>0</v>
      </c>
      <c r="Z54" s="5">
        <f t="shared" si="46"/>
        <v>4.2865277334414076</v>
      </c>
      <c r="AA54" s="5">
        <f t="shared" si="52"/>
        <v>0</v>
      </c>
      <c r="AB54" s="5">
        <f t="shared" si="35"/>
        <v>4.0856948892200498</v>
      </c>
      <c r="AC54" s="32"/>
      <c r="AD54" s="5">
        <f t="shared" si="57"/>
        <v>9502.6720866165597</v>
      </c>
      <c r="AE54" s="5">
        <f t="shared" si="37"/>
        <v>-95.02672086616559</v>
      </c>
      <c r="AF54" s="5">
        <f t="shared" si="37"/>
        <v>-1043.5283615007395</v>
      </c>
      <c r="AG54" s="5">
        <f t="shared" si="60"/>
        <v>-19763.531143051412</v>
      </c>
      <c r="AH54" s="5">
        <f t="shared" si="61"/>
        <v>-11399.414138801758</v>
      </c>
      <c r="AI54" s="42">
        <f t="shared" si="55"/>
        <v>0</v>
      </c>
      <c r="AJ54" s="42">
        <f t="shared" si="58"/>
        <v>923.31051875076434</v>
      </c>
      <c r="AK54" s="42">
        <f t="shared" si="62"/>
        <v>-10476.103620050993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14006.882215190257</v>
      </c>
      <c r="K55" s="11">
        <f t="shared" si="41"/>
        <v>140.06882215190257</v>
      </c>
      <c r="L55" s="24">
        <f t="shared" si="49"/>
        <v>1538.1546068854821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L'!$B$8:$AV$128, 7)</f>
        <v>52.123673356517571</v>
      </c>
      <c r="S55" s="46">
        <f>VLOOKUP(I55, '[1]Lapse Rates'!$A$4:$F$24, 3)</f>
        <v>5.9837330000000002E-4</v>
      </c>
      <c r="T55" s="33">
        <f t="shared" si="59"/>
        <v>0.67842878526607808</v>
      </c>
      <c r="U55" s="33">
        <f t="shared" si="50"/>
        <v>3.5362200398868053E-2</v>
      </c>
      <c r="V55" s="39">
        <f t="shared" si="45"/>
        <v>4.0595367105465452E-4</v>
      </c>
      <c r="W55" s="32">
        <f t="shared" si="51"/>
        <v>0.64266063119615535</v>
      </c>
      <c r="X55" s="31"/>
      <c r="Y55" s="5">
        <f t="shared" si="56"/>
        <v>0</v>
      </c>
      <c r="Z55" s="5">
        <f t="shared" si="56"/>
        <v>4.0856948892200498</v>
      </c>
      <c r="AA55" s="5">
        <f t="shared" si="52"/>
        <v>0</v>
      </c>
      <c r="AB55" s="5">
        <f t="shared" si="35"/>
        <v>3.8702886926462945</v>
      </c>
      <c r="AC55" s="32"/>
      <c r="AD55" s="5">
        <f t="shared" si="57"/>
        <v>9001.671765504374</v>
      </c>
      <c r="AE55" s="5">
        <f t="shared" si="37"/>
        <v>-90.016717655043735</v>
      </c>
      <c r="AF55" s="5">
        <f t="shared" si="37"/>
        <v>-988.51141053829815</v>
      </c>
      <c r="AG55" s="5">
        <f t="shared" si="60"/>
        <v>-21296.142584009907</v>
      </c>
      <c r="AH55" s="5">
        <f t="shared" si="61"/>
        <v>-13372.998946698875</v>
      </c>
      <c r="AI55" s="42">
        <f t="shared" si="55"/>
        <v>0</v>
      </c>
      <c r="AJ55" s="42">
        <f t="shared" si="58"/>
        <v>874.6341668626518</v>
      </c>
      <c r="AK55" s="42">
        <f t="shared" si="62"/>
        <v>-12498.364779836224</v>
      </c>
    </row>
    <row r="56" spans="1:37" ht="15" x14ac:dyDescent="0.2">
      <c r="I56" s="2">
        <f t="shared" si="40"/>
        <v>19</v>
      </c>
      <c r="J56" s="11">
        <f t="shared" si="32"/>
        <v>14006.882215190257</v>
      </c>
      <c r="K56" s="11">
        <f t="shared" si="41"/>
        <v>140.06882215190257</v>
      </c>
      <c r="L56" s="24">
        <f t="shared" si="49"/>
        <v>1538.1546068854821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L'!$B$8:$AV$128, 7)</f>
        <v>58.940335152071832</v>
      </c>
      <c r="S56" s="46">
        <f>VLOOKUP(I56, '[1]Lapse Rates'!$A$4:$F$24, 3)</f>
        <v>4.66450453E-2</v>
      </c>
      <c r="T56" s="33">
        <f t="shared" si="59"/>
        <v>0.64266063119615535</v>
      </c>
      <c r="U56" s="33">
        <f t="shared" si="50"/>
        <v>3.7878632991743426E-2</v>
      </c>
      <c r="V56" s="39">
        <f t="shared" si="45"/>
        <v>2.997693425467126E-2</v>
      </c>
      <c r="W56" s="32">
        <f t="shared" si="51"/>
        <v>0.57480506394974062</v>
      </c>
      <c r="X56" s="31"/>
      <c r="Y56" s="5">
        <f t="shared" si="56"/>
        <v>0</v>
      </c>
      <c r="Z56" s="5">
        <f t="shared" si="56"/>
        <v>3.8702886926462945</v>
      </c>
      <c r="AA56" s="5">
        <f t="shared" si="52"/>
        <v>0</v>
      </c>
      <c r="AB56" s="5">
        <f t="shared" si="35"/>
        <v>3.4616427885738834</v>
      </c>
      <c r="AC56" s="32"/>
      <c r="AD56" s="5">
        <f t="shared" si="57"/>
        <v>8051.2268274389198</v>
      </c>
      <c r="AE56" s="5">
        <f t="shared" si="37"/>
        <v>-80.5122682743892</v>
      </c>
      <c r="AF56" s="5">
        <f t="shared" si="37"/>
        <v>-884.13905717539762</v>
      </c>
      <c r="AG56" s="5">
        <f t="shared" si="60"/>
        <v>-22811.611267984652</v>
      </c>
      <c r="AH56" s="5">
        <f t="shared" si="61"/>
        <v>-15725.035765995519</v>
      </c>
      <c r="AI56" s="42">
        <f t="shared" si="55"/>
        <v>0</v>
      </c>
      <c r="AJ56" s="42">
        <f t="shared" si="58"/>
        <v>782.30677357478908</v>
      </c>
      <c r="AK56" s="42">
        <f t="shared" si="62"/>
        <v>-14942.728992420729</v>
      </c>
    </row>
    <row r="57" spans="1:37" ht="15" x14ac:dyDescent="0.2">
      <c r="I57" s="2">
        <f t="shared" si="40"/>
        <v>20</v>
      </c>
      <c r="J57" s="11">
        <f t="shared" si="32"/>
        <v>14006.882215190257</v>
      </c>
      <c r="K57" s="11">
        <f t="shared" si="41"/>
        <v>140.06882215190257</v>
      </c>
      <c r="L57" s="24">
        <f t="shared" si="49"/>
        <v>1538.1546068854821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L'!$B$8:$AV$128, 7)</f>
        <v>66.688418794210193</v>
      </c>
      <c r="S57" s="46">
        <f>VLOOKUP(I57, '[1]Lapse Rates'!$A$4:$F$24, 3)</f>
        <v>0</v>
      </c>
      <c r="T57" s="33">
        <f t="shared" si="59"/>
        <v>0.57480506394974062</v>
      </c>
      <c r="U57" s="33">
        <f t="shared" si="50"/>
        <v>3.8332840829713076E-2</v>
      </c>
      <c r="V57" s="39">
        <f t="shared" si="45"/>
        <v>0</v>
      </c>
      <c r="W57" s="32">
        <f t="shared" si="51"/>
        <v>0.53647222312002751</v>
      </c>
      <c r="X57" s="31"/>
      <c r="Y57" s="5">
        <f t="shared" si="56"/>
        <v>0</v>
      </c>
      <c r="Z57" s="5">
        <f t="shared" si="56"/>
        <v>3.4616427885738834</v>
      </c>
      <c r="AA57" s="5">
        <f t="shared" si="52"/>
        <v>0</v>
      </c>
      <c r="AB57" s="5">
        <f t="shared" si="35"/>
        <v>3.2307913045735104</v>
      </c>
      <c r="AC57" s="32"/>
      <c r="AD57" s="5">
        <f t="shared" si="57"/>
        <v>7514.3032409634925</v>
      </c>
      <c r="AE57" s="5">
        <f t="shared" si="37"/>
        <v>-75.143032409634927</v>
      </c>
      <c r="AF57" s="5">
        <f t="shared" si="37"/>
        <v>-825.17722145816651</v>
      </c>
      <c r="AG57" s="5">
        <f t="shared" si="60"/>
        <v>-23085.148400037277</v>
      </c>
      <c r="AH57" s="5">
        <f t="shared" si="61"/>
        <v>-16471.165412941584</v>
      </c>
      <c r="AI57" s="42">
        <f t="shared" si="55"/>
        <v>0</v>
      </c>
      <c r="AJ57" s="42">
        <f t="shared" si="58"/>
        <v>730.12120361669258</v>
      </c>
      <c r="AK57" s="42">
        <f t="shared" si="62"/>
        <v>-15741.044209324891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244222.73289253926</v>
      </c>
      <c r="AE60" s="21">
        <f t="shared" ref="AE60:AK60" si="63">SUM(AE37:AE57)</f>
        <v>-7766.3358939624632</v>
      </c>
      <c r="AF60" s="21">
        <f t="shared" si="63"/>
        <v>-25717.575435481453</v>
      </c>
      <c r="AG60" s="21">
        <f t="shared" si="63"/>
        <v>-242288.27805722383</v>
      </c>
      <c r="AH60" s="21">
        <f t="shared" si="63"/>
        <v>-31549.456494128513</v>
      </c>
      <c r="AI60" s="21">
        <f t="shared" si="63"/>
        <v>0</v>
      </c>
      <c r="AJ60" s="21">
        <f t="shared" si="63"/>
        <v>22381.91142038635</v>
      </c>
      <c r="AK60" s="21">
        <f t="shared" si="63"/>
        <v>-9167.5450737421543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120844.77562631093</v>
      </c>
      <c r="AE62" s="21">
        <f t="shared" ref="AE62:AK62" si="64">AE37+NPV($D$6,AE38:AE57)</f>
        <v>-6544.9361195342462</v>
      </c>
      <c r="AF62" s="21">
        <f t="shared" si="64"/>
        <v>-12304.871158949256</v>
      </c>
      <c r="AG62" s="21">
        <f t="shared" si="64"/>
        <v>-78905.053095867319</v>
      </c>
      <c r="AH62" s="21">
        <f t="shared" si="64"/>
        <v>23089.915251960112</v>
      </c>
      <c r="AI62" s="21">
        <f t="shared" si="64"/>
        <v>0</v>
      </c>
      <c r="AJ62" s="21">
        <f t="shared" si="64"/>
        <v>10392.966436509811</v>
      </c>
      <c r="AK62" s="21">
        <f t="shared" si="64"/>
        <v>33482.881688469934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180601.01617609418</v>
      </c>
      <c r="AE64" s="21">
        <f t="shared" ref="AE64:AK64" si="65">AE37+NPV($D$7,AE38:AE57)</f>
        <v>-7134.9889997204755</v>
      </c>
      <c r="AF64" s="21">
        <f t="shared" si="65"/>
        <v>-18784.489835118497</v>
      </c>
      <c r="AG64" s="21">
        <f t="shared" si="65"/>
        <v>-152821.20803658196</v>
      </c>
      <c r="AH64" s="21">
        <f t="shared" si="65"/>
        <v>1860.329304673297</v>
      </c>
      <c r="AI64" s="21">
        <f t="shared" si="65"/>
        <v>0</v>
      </c>
      <c r="AJ64" s="21">
        <f t="shared" si="65"/>
        <v>16199.772394824638</v>
      </c>
      <c r="AK64" s="21">
        <f t="shared" si="65"/>
        <v>18060.101699497922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13781.322654893818</v>
      </c>
    </row>
    <row r="69" spans="1:39" x14ac:dyDescent="0.15">
      <c r="G69" s="49" t="s">
        <v>111</v>
      </c>
      <c r="I69" s="1">
        <v>0</v>
      </c>
      <c r="J69" s="11">
        <f>H$68</f>
        <v>13781.322654893818</v>
      </c>
      <c r="K69" s="11">
        <f>J69*$C$10</f>
        <v>5512.529061957528</v>
      </c>
      <c r="L69" s="24">
        <f>$C$78</f>
        <v>1924.8136954271026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13781.322654893818</v>
      </c>
      <c r="AE69" s="5">
        <f>-$W69*K69</f>
        <v>-5512.529061957528</v>
      </c>
      <c r="AF69" s="5">
        <f>-$W69*L69</f>
        <v>-1924.8136954271026</v>
      </c>
      <c r="AG69" s="5"/>
      <c r="AH69" s="5">
        <f>SUM(AD69:AG69)</f>
        <v>6343.9798975091871</v>
      </c>
      <c r="AI69" s="42">
        <f>Y69-AA69</f>
        <v>0</v>
      </c>
      <c r="AJ69" s="42"/>
      <c r="AK69" s="42">
        <f>SUM(AH69:AJ69)</f>
        <v>6343.9798975091871</v>
      </c>
      <c r="AL69" s="6" t="s">
        <v>39</v>
      </c>
      <c r="AM69" s="36">
        <f>AK96</f>
        <v>17809.482235416319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13781.322654893818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L'!$B$8:$AV$128, 10)</f>
        <v>7.0139148782896958</v>
      </c>
      <c r="S70" s="46">
        <f>AVERAGE(VLOOKUP(I69,'[1]Lapse Rates'!$A$4:$F$24,3),VLOOKUP(I70,'[1]Lapse Rates'!$A$4:$F$24,3))</f>
        <v>3.4608985999999998E-3</v>
      </c>
      <c r="T70" s="33">
        <f>W69</f>
        <v>1</v>
      </c>
      <c r="U70" s="33">
        <f>T70*R70/1000</f>
        <v>7.0139148782896957E-3</v>
      </c>
      <c r="V70" s="39">
        <f>MIN(S70*T70,T70-U70)</f>
        <v>3.4608985999999998E-3</v>
      </c>
      <c r="W70" s="32">
        <f>T70-SUM(U70:V70)</f>
        <v>0.98952518652171029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5.9592076355378305</v>
      </c>
      <c r="AC70" s="32"/>
      <c r="AD70" s="5">
        <f t="shared" ref="AD70:AD72" si="74">$W70*J70</f>
        <v>13636.965870599677</v>
      </c>
      <c r="AE70" s="5">
        <f t="shared" ref="AE70:AF89" si="75">-$W70*K70</f>
        <v>0</v>
      </c>
      <c r="AF70" s="5">
        <f t="shared" si="75"/>
        <v>0</v>
      </c>
      <c r="AG70" s="5">
        <f>-U70*M70</f>
        <v>-4223.9829432375254</v>
      </c>
      <c r="AH70" s="5">
        <f t="shared" ref="AH70:AH78" si="76">SUM(AD70:AG70)</f>
        <v>9412.9829273621508</v>
      </c>
      <c r="AI70" s="42">
        <f>-M70*$W69*(N70-N69)/1000</f>
        <v>0</v>
      </c>
      <c r="AJ70" s="42">
        <f>$D$6*SUM(Y70:Z70,AD70:AE70)</f>
        <v>1338.3771385548284</v>
      </c>
      <c r="AK70" s="42">
        <f t="shared" ref="AK70" si="77">SUM(AH70:AJ70)</f>
        <v>10751.360065916979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13781.322654893818</v>
      </c>
      <c r="K71" s="11">
        <f t="shared" ref="K71:K89" si="79">J71*$C$11</f>
        <v>137.81322654893819</v>
      </c>
      <c r="L71" s="24">
        <f>$C$79</f>
        <v>1511.3740157802879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L'!$B$8:$AV$128, 10)</f>
        <v>7.7836532508279328</v>
      </c>
      <c r="S71" s="46">
        <f>VLOOKUP(I71, '[1]Lapse Rates'!$A$4:$F$24, 3)</f>
        <v>3.2267923000000001E-3</v>
      </c>
      <c r="T71" s="33">
        <f t="shared" ref="T71:T73" si="80">W70</f>
        <v>0.98952518652171029</v>
      </c>
      <c r="U71" s="33">
        <f>T71*R71/1000</f>
        <v>7.7021209348458273E-3</v>
      </c>
      <c r="V71" s="39">
        <f t="shared" ref="V71:V89" si="81">MIN(S71*T71,T71-U71)</f>
        <v>3.1929922525243187E-3</v>
      </c>
      <c r="W71" s="32">
        <f>T71-SUM(U71:V71)</f>
        <v>0.97863007333434016</v>
      </c>
      <c r="X71" s="32"/>
      <c r="Y71" s="5">
        <f t="shared" ref="Y71:Z86" si="82">AA70</f>
        <v>0</v>
      </c>
      <c r="Z71" s="5">
        <f t="shared" si="82"/>
        <v>5.9592076355378305</v>
      </c>
      <c r="AA71" s="5">
        <f>O71*W71</f>
        <v>0</v>
      </c>
      <c r="AB71" s="5">
        <f t="shared" si="73"/>
        <v>5.8935941043406634</v>
      </c>
      <c r="AC71" s="32"/>
      <c r="AD71" s="5">
        <f t="shared" si="74"/>
        <v>13486.816800402941</v>
      </c>
      <c r="AE71" s="5">
        <f t="shared" si="75"/>
        <v>-134.86816800402943</v>
      </c>
      <c r="AF71" s="5">
        <f t="shared" si="75"/>
        <v>-1479.0760638986794</v>
      </c>
      <c r="AG71" s="5">
        <f t="shared" ref="AG71:AG74" si="83">-U71*M71</f>
        <v>-4638.4405884712678</v>
      </c>
      <c r="AH71" s="5">
        <f t="shared" si="76"/>
        <v>7234.4319800289641</v>
      </c>
      <c r="AI71" s="42">
        <f>-M71*($W70*N71-$W69*N70)/1000</f>
        <v>0</v>
      </c>
      <c r="AJ71" s="42">
        <f t="shared" ref="AJ71:AJ72" si="84">$D$6*SUM(Y71:Z71,AD71:AE71)</f>
        <v>1310.4107591073796</v>
      </c>
      <c r="AK71" s="42">
        <f>SUM(AH71:AJ71)</f>
        <v>8544.8427391363439</v>
      </c>
      <c r="AL71" s="48" t="s">
        <v>59</v>
      </c>
      <c r="AM71" s="54">
        <f>AK96/AD96</f>
        <v>0.10000000009418443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13781.322654893818</v>
      </c>
      <c r="K72" s="11">
        <f t="shared" si="79"/>
        <v>137.81322654893819</v>
      </c>
      <c r="L72" s="24">
        <f t="shared" ref="L72:L89" si="85">$C$79</f>
        <v>1511.3740157802879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L'!$B$8:$AV$128, 10)</f>
        <v>8.615600941145793</v>
      </c>
      <c r="S72" s="46">
        <f>VLOOKUP(I72, '[1]Lapse Rates'!$A$4:$F$24, 3)</f>
        <v>2.9657235000000001E-3</v>
      </c>
      <c r="T72" s="33">
        <f t="shared" si="80"/>
        <v>0.97863007333434016</v>
      </c>
      <c r="U72" s="33">
        <f t="shared" ref="U72:U89" si="86">T72*R72/1000</f>
        <v>8.4314861808529179E-3</v>
      </c>
      <c r="V72" s="39">
        <f t="shared" si="81"/>
        <v>2.9023462062943762E-3</v>
      </c>
      <c r="W72" s="32">
        <f t="shared" ref="W72:W89" si="87">T72-SUM(U72:V72)</f>
        <v>0.96729624094719291</v>
      </c>
      <c r="X72" s="32"/>
      <c r="Y72" s="5">
        <f t="shared" si="82"/>
        <v>0</v>
      </c>
      <c r="Z72" s="5">
        <f t="shared" si="82"/>
        <v>5.8935941043406634</v>
      </c>
      <c r="AA72" s="5">
        <f t="shared" ref="AA72:AA89" si="88">O72*W72</f>
        <v>0</v>
      </c>
      <c r="AB72" s="5">
        <f t="shared" si="73"/>
        <v>5.8253384788938707</v>
      </c>
      <c r="AC72" s="32"/>
      <c r="AD72" s="5">
        <f t="shared" si="74"/>
        <v>13330.62159935918</v>
      </c>
      <c r="AE72" s="5">
        <f t="shared" si="75"/>
        <v>-133.30621599359179</v>
      </c>
      <c r="AF72" s="5">
        <f>-$W72*L72</f>
        <v>-1461.9464041295359</v>
      </c>
      <c r="AG72" s="5">
        <f t="shared" si="83"/>
        <v>-5077.685491208872</v>
      </c>
      <c r="AH72" s="5">
        <f t="shared" si="76"/>
        <v>6657.683488027179</v>
      </c>
      <c r="AI72" s="42">
        <f>-M72*($W71*N72-$W70*N71)/1000</f>
        <v>0</v>
      </c>
      <c r="AJ72" s="42">
        <f t="shared" si="84"/>
        <v>1295.2348006897998</v>
      </c>
      <c r="AK72" s="42">
        <f t="shared" ref="AK72:AK79" si="89">SUM(AH72:AJ72)</f>
        <v>7952.9182887169791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13781.322654893818</v>
      </c>
      <c r="K73" s="11">
        <f t="shared" si="79"/>
        <v>137.81322654893819</v>
      </c>
      <c r="L73" s="24">
        <f t="shared" si="85"/>
        <v>1511.3740157802879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L'!$B$8:$AV$128, 10)</f>
        <v>9.5113620184745535</v>
      </c>
      <c r="S73" s="46">
        <f>VLOOKUP(I73, '[1]Lapse Rates'!$A$4:$F$24, 3)</f>
        <v>2.7812204999999998E-3</v>
      </c>
      <c r="T73" s="33">
        <f t="shared" si="80"/>
        <v>0.96729624094719291</v>
      </c>
      <c r="U73" s="33">
        <f t="shared" si="86"/>
        <v>9.2003047267583422E-3</v>
      </c>
      <c r="V73" s="39">
        <f t="shared" si="81"/>
        <v>2.690264134895272E-3</v>
      </c>
      <c r="W73" s="32">
        <f t="shared" si="87"/>
        <v>0.95540567208553928</v>
      </c>
      <c r="X73" s="32"/>
      <c r="Y73" s="5">
        <f>AA72</f>
        <v>0</v>
      </c>
      <c r="Z73" s="5">
        <f t="shared" si="82"/>
        <v>5.8253384788938707</v>
      </c>
      <c r="AA73" s="5">
        <f t="shared" si="88"/>
        <v>0</v>
      </c>
      <c r="AB73" s="5">
        <f t="shared" si="73"/>
        <v>5.753730024944022</v>
      </c>
      <c r="AC73" s="32"/>
      <c r="AD73" s="5">
        <f>$W73*J73</f>
        <v>13166.753833326497</v>
      </c>
      <c r="AE73" s="5">
        <f t="shared" si="75"/>
        <v>-131.66753833326499</v>
      </c>
      <c r="AF73" s="5">
        <f t="shared" si="75"/>
        <v>-1443.9753073191864</v>
      </c>
      <c r="AG73" s="5">
        <f t="shared" si="83"/>
        <v>-5540.6903152909499</v>
      </c>
      <c r="AH73" s="5">
        <f t="shared" si="76"/>
        <v>6050.4206723830948</v>
      </c>
      <c r="AI73" s="42">
        <f t="shared" ref="AI73:AI89" si="91">-M73*($W72*N73-$W71*N72)/1000</f>
        <v>0</v>
      </c>
      <c r="AJ73" s="42">
        <f>$D$6*SUM(Y73:Z73,AD73:AE73)</f>
        <v>1279.3134312436155</v>
      </c>
      <c r="AK73" s="42">
        <f t="shared" si="89"/>
        <v>7329.7341036267098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13781.322654893818</v>
      </c>
      <c r="K74" s="11">
        <f t="shared" si="79"/>
        <v>137.81322654893819</v>
      </c>
      <c r="L74" s="24">
        <f t="shared" si="85"/>
        <v>1511.3740157802879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L'!$B$8:$AV$128, 10)</f>
        <v>10.525930148637061</v>
      </c>
      <c r="S74" s="46">
        <f>VLOOKUP(I74, '[1]Lapse Rates'!$A$4:$F$24, 3)</f>
        <v>2.4845683E-3</v>
      </c>
      <c r="T74" s="33">
        <f>W73</f>
        <v>0.95540567208553928</v>
      </c>
      <c r="U74" s="33">
        <f t="shared" si="86"/>
        <v>1.0056533367984032E-2</v>
      </c>
      <c r="V74" s="39">
        <f t="shared" si="81"/>
        <v>2.3737706465039258E-3</v>
      </c>
      <c r="W74" s="32">
        <f t="shared" si="87"/>
        <v>0.94297536807105131</v>
      </c>
      <c r="X74" s="32"/>
      <c r="Y74" s="5">
        <f t="shared" ref="Y74:Z89" si="92">AA73</f>
        <v>0</v>
      </c>
      <c r="Z74" s="5">
        <f t="shared" si="82"/>
        <v>5.753730024944022</v>
      </c>
      <c r="AA74" s="5">
        <f t="shared" si="88"/>
        <v>0</v>
      </c>
      <c r="AB74" s="5">
        <f t="shared" si="73"/>
        <v>5.6788711293806111</v>
      </c>
      <c r="AC74" s="32"/>
      <c r="AD74" s="5">
        <f t="shared" ref="AD74:AD88" si="93">$W74*J74</f>
        <v>12995.447803004416</v>
      </c>
      <c r="AE74" s="5">
        <f t="shared" si="75"/>
        <v>-129.95447803004416</v>
      </c>
      <c r="AF74" s="5">
        <f t="shared" si="75"/>
        <v>-1425.18846882344</v>
      </c>
      <c r="AG74" s="5">
        <f t="shared" si="83"/>
        <v>-6056.3360336676551</v>
      </c>
      <c r="AH74" s="5">
        <f t="shared" si="76"/>
        <v>5383.9688224832762</v>
      </c>
      <c r="AI74" s="42">
        <f t="shared" si="91"/>
        <v>0</v>
      </c>
      <c r="AJ74" s="42">
        <f t="shared" ref="AJ74:AJ89" si="94">$D$6*SUM(Y74:Z74,AD74:AE74)</f>
        <v>1262.669336095433</v>
      </c>
      <c r="AK74" s="42">
        <f t="shared" si="89"/>
        <v>6646.6381585787094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13781.322654893818</v>
      </c>
      <c r="K75" s="11">
        <f t="shared" si="79"/>
        <v>137.81322654893819</v>
      </c>
      <c r="L75" s="24">
        <f t="shared" si="85"/>
        <v>1511.3740157802879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L'!$B$8:$AV$128, 10)</f>
        <v>11.801266898961805</v>
      </c>
      <c r="S75" s="46">
        <f>VLOOKUP(I75, '[1]Lapse Rates'!$A$4:$F$24, 3)</f>
        <v>2.4510465999999999E-3</v>
      </c>
      <c r="T75" s="33">
        <f t="shared" ref="T75:T89" si="95">W74</f>
        <v>0.94297536807105131</v>
      </c>
      <c r="U75" s="33">
        <f t="shared" si="86"/>
        <v>1.1128303997753221E-2</v>
      </c>
      <c r="V75" s="39">
        <f t="shared" si="81"/>
        <v>2.3112765697942987E-3</v>
      </c>
      <c r="W75" s="32">
        <f t="shared" si="87"/>
        <v>0.92953578750350374</v>
      </c>
      <c r="X75" s="32"/>
      <c r="Y75" s="5">
        <f t="shared" si="92"/>
        <v>0</v>
      </c>
      <c r="Z75" s="5">
        <f t="shared" si="82"/>
        <v>5.6788711293806111</v>
      </c>
      <c r="AA75" s="5">
        <f t="shared" si="88"/>
        <v>0</v>
      </c>
      <c r="AB75" s="5">
        <f t="shared" si="73"/>
        <v>5.5979340777244753</v>
      </c>
      <c r="AC75" s="32"/>
      <c r="AD75" s="5">
        <f t="shared" si="93"/>
        <v>12810.232606856602</v>
      </c>
      <c r="AE75" s="5">
        <f t="shared" si="75"/>
        <v>-128.10232606856601</v>
      </c>
      <c r="AF75" s="5">
        <f t="shared" si="75"/>
        <v>-1404.8762359706627</v>
      </c>
      <c r="AG75" s="5">
        <f>-U75*M75</f>
        <v>-6701.7873882629247</v>
      </c>
      <c r="AH75" s="5">
        <f t="shared" si="76"/>
        <v>4575.4666565544485</v>
      </c>
      <c r="AI75" s="42">
        <f t="shared" si="91"/>
        <v>0</v>
      </c>
      <c r="AJ75" s="42">
        <f t="shared" si="94"/>
        <v>1244.6740778030987</v>
      </c>
      <c r="AK75" s="42">
        <f t="shared" si="89"/>
        <v>5820.1407343575474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13781.322654893818</v>
      </c>
      <c r="K76" s="11">
        <f t="shared" si="79"/>
        <v>137.81322654893819</v>
      </c>
      <c r="L76" s="24">
        <f t="shared" si="85"/>
        <v>1511.3740157802879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L'!$B$8:$AV$128, 10)</f>
        <v>13.140693935428734</v>
      </c>
      <c r="S76" s="46">
        <f>VLOOKUP(I76, '[1]Lapse Rates'!$A$4:$F$24, 3)</f>
        <v>2.2232648999999998E-3</v>
      </c>
      <c r="T76" s="33">
        <f t="shared" si="95"/>
        <v>0.92953578750350374</v>
      </c>
      <c r="U76" s="33">
        <f t="shared" si="86"/>
        <v>1.2214745285611265E-2</v>
      </c>
      <c r="V76" s="39">
        <f t="shared" si="81"/>
        <v>2.0666042896503984E-3</v>
      </c>
      <c r="W76" s="32">
        <f t="shared" si="87"/>
        <v>0.91525443792824213</v>
      </c>
      <c r="X76" s="32"/>
      <c r="Y76" s="5">
        <f t="shared" si="92"/>
        <v>0</v>
      </c>
      <c r="Z76" s="5">
        <f t="shared" si="82"/>
        <v>5.5979340777244753</v>
      </c>
      <c r="AA76" s="5">
        <f t="shared" si="88"/>
        <v>0</v>
      </c>
      <c r="AB76" s="5">
        <f t="shared" si="73"/>
        <v>5.5119276489908735</v>
      </c>
      <c r="AC76" s="32"/>
      <c r="AD76" s="5">
        <f t="shared" si="93"/>
        <v>12613.416720412592</v>
      </c>
      <c r="AE76" s="5">
        <f t="shared" si="75"/>
        <v>-126.13416720412592</v>
      </c>
      <c r="AF76" s="5">
        <f t="shared" si="75"/>
        <v>-1383.2917753123374</v>
      </c>
      <c r="AG76" s="5">
        <f t="shared" ref="AG76:AG89" si="96">-U76*M76</f>
        <v>-7356.0738386083867</v>
      </c>
      <c r="AH76" s="5">
        <f t="shared" si="76"/>
        <v>3747.9169392877411</v>
      </c>
      <c r="AI76" s="42">
        <f t="shared" si="91"/>
        <v>0</v>
      </c>
      <c r="AJ76" s="42">
        <f t="shared" si="94"/>
        <v>1225.5515758027755</v>
      </c>
      <c r="AK76" s="42">
        <f t="shared" si="89"/>
        <v>4973.468515090517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13781.322654893818</v>
      </c>
      <c r="K77" s="11">
        <f t="shared" si="79"/>
        <v>137.81322654893819</v>
      </c>
      <c r="L77" s="24">
        <f t="shared" si="85"/>
        <v>1511.3740157802879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L'!$B$8:$AV$128, 10)</f>
        <v>14.693184445935938</v>
      </c>
      <c r="S77" s="46">
        <f>VLOOKUP(I77, '[1]Lapse Rates'!$A$4:$F$24, 3)</f>
        <v>2.1873403E-3</v>
      </c>
      <c r="T77" s="33">
        <f t="shared" si="95"/>
        <v>0.91525443792824213</v>
      </c>
      <c r="U77" s="33">
        <f t="shared" si="86"/>
        <v>1.3448002271441085E-2</v>
      </c>
      <c r="V77" s="39">
        <f t="shared" si="81"/>
        <v>2.0019729168342924E-3</v>
      </c>
      <c r="W77" s="32">
        <f t="shared" si="87"/>
        <v>0.89980446273996673</v>
      </c>
      <c r="X77" s="32"/>
      <c r="Y77" s="5">
        <f t="shared" si="92"/>
        <v>0</v>
      </c>
      <c r="Z77" s="5">
        <f t="shared" si="82"/>
        <v>5.5119276489908735</v>
      </c>
      <c r="AA77" s="5">
        <f t="shared" si="88"/>
        <v>0</v>
      </c>
      <c r="AB77" s="5">
        <f t="shared" si="73"/>
        <v>5.418883417914274</v>
      </c>
      <c r="AC77" s="32"/>
      <c r="AD77" s="5">
        <f t="shared" si="93"/>
        <v>12400.495627332864</v>
      </c>
      <c r="AE77" s="5">
        <f t="shared" si="75"/>
        <v>-124.00495627332865</v>
      </c>
      <c r="AF77" s="5">
        <f t="shared" si="75"/>
        <v>-1359.941084268328</v>
      </c>
      <c r="AG77" s="5">
        <f t="shared" si="96"/>
        <v>-8098.7769599276935</v>
      </c>
      <c r="AH77" s="5">
        <f t="shared" si="76"/>
        <v>2817.7726268635133</v>
      </c>
      <c r="AI77" s="42">
        <f t="shared" si="91"/>
        <v>0</v>
      </c>
      <c r="AJ77" s="42">
        <f t="shared" si="94"/>
        <v>1204.8644549333064</v>
      </c>
      <c r="AK77" s="42">
        <f t="shared" si="89"/>
        <v>4022.63708179682</v>
      </c>
    </row>
    <row r="78" spans="1:39" ht="15" x14ac:dyDescent="0.2">
      <c r="A78" s="12"/>
      <c r="B78" s="13">
        <v>1</v>
      </c>
      <c r="C78" s="10">
        <f>$H$68*0.14+$B$81</f>
        <v>1924.8136954271026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13781.322654893818</v>
      </c>
      <c r="K78" s="11">
        <f t="shared" si="79"/>
        <v>137.81322654893819</v>
      </c>
      <c r="L78" s="24">
        <f t="shared" si="85"/>
        <v>1511.3740157802879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L'!$B$8:$AV$128, 10)</f>
        <v>16.494131715966081</v>
      </c>
      <c r="S78" s="46">
        <f>VLOOKUP(I78, '[1]Lapse Rates'!$A$4:$F$24, 3)</f>
        <v>1.9768835000000002E-3</v>
      </c>
      <c r="T78" s="33">
        <f t="shared" si="95"/>
        <v>0.89980446273996673</v>
      </c>
      <c r="U78" s="33">
        <f t="shared" si="86"/>
        <v>1.4841493327047104E-2</v>
      </c>
      <c r="V78" s="39">
        <f t="shared" si="81"/>
        <v>1.7788085956170051E-3</v>
      </c>
      <c r="W78" s="32">
        <f t="shared" si="87"/>
        <v>0.88318416081730267</v>
      </c>
      <c r="X78" s="32"/>
      <c r="Y78" s="5">
        <f t="shared" si="92"/>
        <v>0</v>
      </c>
      <c r="Z78" s="5">
        <f t="shared" si="82"/>
        <v>5.418883417914274</v>
      </c>
      <c r="AA78" s="5">
        <f t="shared" si="88"/>
        <v>0</v>
      </c>
      <c r="AB78" s="5">
        <f t="shared" si="73"/>
        <v>5.3187911398484333</v>
      </c>
      <c r="AC78" s="32"/>
      <c r="AD78" s="5">
        <f t="shared" si="93"/>
        <v>12171.445883914879</v>
      </c>
      <c r="AE78" s="5">
        <f t="shared" si="75"/>
        <v>-121.71445883914879</v>
      </c>
      <c r="AF78" s="5">
        <f t="shared" si="75"/>
        <v>-1334.8215918079902</v>
      </c>
      <c r="AG78" s="5">
        <f t="shared" si="96"/>
        <v>-8937.9776848542497</v>
      </c>
      <c r="AH78" s="5">
        <f t="shared" si="76"/>
        <v>1776.9321484134907</v>
      </c>
      <c r="AI78" s="42">
        <f t="shared" si="91"/>
        <v>0</v>
      </c>
      <c r="AJ78" s="42">
        <f t="shared" si="94"/>
        <v>1182.6102452632267</v>
      </c>
      <c r="AK78" s="42">
        <f t="shared" si="89"/>
        <v>2959.5423936767174</v>
      </c>
    </row>
    <row r="79" spans="1:39" ht="15" x14ac:dyDescent="0.2">
      <c r="A79" s="12"/>
      <c r="B79" s="70" t="s">
        <v>49</v>
      </c>
      <c r="C79" s="10">
        <f>$H$68*0.11+$B$81</f>
        <v>1511.3740157802879</v>
      </c>
      <c r="D79" s="1"/>
      <c r="E79" s="1"/>
      <c r="F79" s="1"/>
      <c r="I79" s="2">
        <f t="shared" si="78"/>
        <v>10</v>
      </c>
      <c r="J79" s="11">
        <f t="shared" si="68"/>
        <v>13781.322654893818</v>
      </c>
      <c r="K79" s="11">
        <f t="shared" si="79"/>
        <v>137.81322654893819</v>
      </c>
      <c r="L79" s="24">
        <f t="shared" si="85"/>
        <v>1511.3740157802879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L'!$B$8:$AV$128, 10)</f>
        <v>18.646720145215511</v>
      </c>
      <c r="S79" s="46">
        <f>VLOOKUP(I79, '[1]Lapse Rates'!$A$4:$F$24, 3)</f>
        <v>1.6914747999999999E-3</v>
      </c>
      <c r="T79" s="33">
        <f t="shared" si="95"/>
        <v>0.88318416081730267</v>
      </c>
      <c r="U79" s="33">
        <f t="shared" si="86"/>
        <v>1.6468487883447253E-2</v>
      </c>
      <c r="V79" s="39">
        <f t="shared" si="81"/>
        <v>1.4938837517816147E-3</v>
      </c>
      <c r="W79" s="32">
        <f t="shared" si="87"/>
        <v>0.86522178918207382</v>
      </c>
      <c r="X79" s="32"/>
      <c r="Y79" s="5">
        <f t="shared" si="92"/>
        <v>0</v>
      </c>
      <c r="Z79" s="5">
        <f t="shared" si="82"/>
        <v>5.3187911398484333</v>
      </c>
      <c r="AA79" s="5">
        <f t="shared" si="88"/>
        <v>0</v>
      </c>
      <c r="AB79" s="5">
        <f t="shared" si="73"/>
        <v>5.2106165287733113</v>
      </c>
      <c r="AC79" s="32"/>
      <c r="AD79" s="5">
        <f t="shared" si="93"/>
        <v>11923.900644762678</v>
      </c>
      <c r="AE79" s="5">
        <f t="shared" si="75"/>
        <v>-119.23900644762678</v>
      </c>
      <c r="AF79" s="5">
        <f t="shared" si="75"/>
        <v>-1307.6737300567165</v>
      </c>
      <c r="AG79" s="5">
        <f t="shared" si="96"/>
        <v>-9917.8009895605555</v>
      </c>
      <c r="AH79" s="5">
        <f>SUM(AD79:AG79)</f>
        <v>579.18691869777831</v>
      </c>
      <c r="AI79" s="42">
        <f t="shared" si="91"/>
        <v>0</v>
      </c>
      <c r="AJ79" s="42">
        <f t="shared" si="94"/>
        <v>1158.5590801295257</v>
      </c>
      <c r="AK79" s="42">
        <f t="shared" si="89"/>
        <v>1737.745998827304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13781.322654893818</v>
      </c>
      <c r="K80" s="11">
        <f t="shared" si="79"/>
        <v>137.81322654893819</v>
      </c>
      <c r="L80" s="24">
        <f t="shared" si="85"/>
        <v>1511.3740157802879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L'!$B$8:$AV$128, 10)</f>
        <v>21.145829287176852</v>
      </c>
      <c r="S80" s="46">
        <f>VLOOKUP(I80, '[1]Lapse Rates'!$A$4:$F$24, 3)</f>
        <v>1.5867464999999999E-3</v>
      </c>
      <c r="T80" s="33">
        <f t="shared" si="95"/>
        <v>0.86522178918207382</v>
      </c>
      <c r="U80" s="33">
        <f t="shared" si="86"/>
        <v>1.8295832249589854E-2</v>
      </c>
      <c r="V80" s="39">
        <f t="shared" si="81"/>
        <v>1.3728876457083934E-3</v>
      </c>
      <c r="W80" s="32">
        <f t="shared" si="87"/>
        <v>0.84555306928677554</v>
      </c>
      <c r="X80" s="31"/>
      <c r="Y80" s="5">
        <f t="shared" si="92"/>
        <v>0</v>
      </c>
      <c r="Z80" s="5">
        <f t="shared" si="82"/>
        <v>5.2106165287733113</v>
      </c>
      <c r="AA80" s="5">
        <f t="shared" si="88"/>
        <v>0</v>
      </c>
      <c r="AB80" s="5">
        <f t="shared" si="73"/>
        <v>5.0921657936350551</v>
      </c>
      <c r="AC80" s="32"/>
      <c r="AD80" s="5">
        <f t="shared" si="93"/>
        <v>11652.839669676841</v>
      </c>
      <c r="AE80" s="5">
        <f t="shared" si="75"/>
        <v>-116.52839669676843</v>
      </c>
      <c r="AF80" s="5">
        <f t="shared" si="75"/>
        <v>-1277.9469378833019</v>
      </c>
      <c r="AG80" s="5">
        <f t="shared" si="96"/>
        <v>-11018.280759838248</v>
      </c>
      <c r="AH80" s="5">
        <f t="shared" ref="AH80:AH89" si="97">SUM(AD80:AG80)</f>
        <v>-759.91642474147739</v>
      </c>
      <c r="AI80" s="42">
        <f t="shared" si="91"/>
        <v>0</v>
      </c>
      <c r="AJ80" s="42">
        <f t="shared" si="94"/>
        <v>1132.2232973608179</v>
      </c>
      <c r="AK80" s="42">
        <f t="shared" ref="AK80:AK89" si="98">SUM(AH80:AJ80)</f>
        <v>372.30687261934054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13781.322654893818</v>
      </c>
      <c r="K81" s="11">
        <f t="shared" si="79"/>
        <v>137.81322654893819</v>
      </c>
      <c r="L81" s="24">
        <f t="shared" si="85"/>
        <v>1511.3740157802879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L'!$B$8:$AV$128, 10)</f>
        <v>24.037023392926514</v>
      </c>
      <c r="S81" s="46">
        <f>VLOOKUP(I81, '[1]Lapse Rates'!$A$4:$F$24, 3)</f>
        <v>1.4412507000000001E-3</v>
      </c>
      <c r="T81" s="33">
        <f t="shared" si="95"/>
        <v>0.84555306928677554</v>
      </c>
      <c r="U81" s="33">
        <f t="shared" si="86"/>
        <v>2.0324578906407036E-2</v>
      </c>
      <c r="V81" s="39">
        <f t="shared" si="81"/>
        <v>1.2186539529967138E-3</v>
      </c>
      <c r="W81" s="32">
        <f t="shared" si="87"/>
        <v>0.8240098364273718</v>
      </c>
      <c r="X81" s="31"/>
      <c r="Y81" s="5">
        <f t="shared" si="92"/>
        <v>0</v>
      </c>
      <c r="Z81" s="5">
        <f t="shared" si="82"/>
        <v>5.0921657936350551</v>
      </c>
      <c r="AA81" s="5">
        <f t="shared" si="88"/>
        <v>0</v>
      </c>
      <c r="AB81" s="5">
        <f t="shared" si="73"/>
        <v>4.9624261978181972</v>
      </c>
      <c r="AC81" s="32"/>
      <c r="AD81" s="5">
        <f t="shared" si="93"/>
        <v>11355.945426611888</v>
      </c>
      <c r="AE81" s="5">
        <f t="shared" si="75"/>
        <v>-113.55945426611889</v>
      </c>
      <c r="AF81" s="5">
        <f t="shared" si="75"/>
        <v>-1245.3870555236952</v>
      </c>
      <c r="AG81" s="5">
        <f t="shared" si="96"/>
        <v>-12240.050830226603</v>
      </c>
      <c r="AH81" s="5">
        <f t="shared" si="97"/>
        <v>-2243.051913404528</v>
      </c>
      <c r="AI81" s="42">
        <f t="shared" si="91"/>
        <v>0</v>
      </c>
      <c r="AJ81" s="42">
        <f t="shared" si="94"/>
        <v>1103.3776053514757</v>
      </c>
      <c r="AK81" s="42">
        <f t="shared" si="98"/>
        <v>-1139.6743080530523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13781.322654893818</v>
      </c>
      <c r="K82" s="11">
        <f t="shared" si="79"/>
        <v>137.81322654893819</v>
      </c>
      <c r="L82" s="24">
        <f t="shared" si="85"/>
        <v>1511.3740157802879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L'!$B$8:$AV$128, 10)</f>
        <v>27.400284198965839</v>
      </c>
      <c r="S82" s="46">
        <f>VLOOKUP(I82, '[1]Lapse Rates'!$A$4:$F$24, 3)</f>
        <v>1.3481251E-3</v>
      </c>
      <c r="T82" s="33">
        <f t="shared" si="95"/>
        <v>0.8240098364273718</v>
      </c>
      <c r="U82" s="33">
        <f t="shared" si="86"/>
        <v>2.2578103700853339E-2</v>
      </c>
      <c r="V82" s="39">
        <f t="shared" si="81"/>
        <v>1.1108683431346343E-3</v>
      </c>
      <c r="W82" s="32">
        <f t="shared" si="87"/>
        <v>0.80032086438338379</v>
      </c>
      <c r="X82" s="31"/>
      <c r="Y82" s="5">
        <f t="shared" si="92"/>
        <v>0</v>
      </c>
      <c r="Z82" s="5">
        <f t="shared" si="82"/>
        <v>4.9624261978181972</v>
      </c>
      <c r="AA82" s="5">
        <f t="shared" si="88"/>
        <v>0</v>
      </c>
      <c r="AB82" s="5">
        <f t="shared" si="73"/>
        <v>4.819764338367408</v>
      </c>
      <c r="AC82" s="32"/>
      <c r="AD82" s="5">
        <f t="shared" si="93"/>
        <v>11029.48005951093</v>
      </c>
      <c r="AE82" s="5">
        <f t="shared" si="75"/>
        <v>-110.29480059510931</v>
      </c>
      <c r="AF82" s="5">
        <f t="shared" si="75"/>
        <v>-1209.5841587158659</v>
      </c>
      <c r="AG82" s="5">
        <f t="shared" si="96"/>
        <v>-13597.188813661205</v>
      </c>
      <c r="AH82" s="5">
        <f t="shared" si="97"/>
        <v>-3887.587713461251</v>
      </c>
      <c r="AI82" s="42">
        <f t="shared" si="91"/>
        <v>0</v>
      </c>
      <c r="AJ82" s="42">
        <f t="shared" si="94"/>
        <v>1071.658887909648</v>
      </c>
      <c r="AK82" s="42">
        <f t="shared" si="98"/>
        <v>-2815.928825551603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13781.322654893818</v>
      </c>
      <c r="K83" s="11">
        <f t="shared" si="79"/>
        <v>137.81322654893819</v>
      </c>
      <c r="L83" s="24">
        <f t="shared" si="85"/>
        <v>1511.3740157802879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L'!$B$8:$AV$128, 10)</f>
        <v>31.196366412006277</v>
      </c>
      <c r="S83" s="46">
        <f>VLOOKUP(I83, '[1]Lapse Rates'!$A$4:$F$24, 3)</f>
        <v>1.1365788999999999E-3</v>
      </c>
      <c r="T83" s="33">
        <f t="shared" si="95"/>
        <v>0.80032086438338379</v>
      </c>
      <c r="U83" s="33">
        <f t="shared" si="86"/>
        <v>2.4967102932477628E-2</v>
      </c>
      <c r="V83" s="39">
        <f t="shared" si="81"/>
        <v>9.0962780768791545E-4</v>
      </c>
      <c r="W83" s="32">
        <f t="shared" si="87"/>
        <v>0.77444413364321829</v>
      </c>
      <c r="X83" s="31"/>
      <c r="Y83" s="5">
        <f t="shared" si="92"/>
        <v>0</v>
      </c>
      <c r="Z83" s="5">
        <f t="shared" si="82"/>
        <v>4.819764338367408</v>
      </c>
      <c r="AA83" s="5">
        <f t="shared" si="88"/>
        <v>0</v>
      </c>
      <c r="AB83" s="5">
        <f t="shared" si="73"/>
        <v>4.6639271615982167</v>
      </c>
      <c r="AC83" s="32"/>
      <c r="AD83" s="5">
        <f t="shared" si="93"/>
        <v>10672.8644839269</v>
      </c>
      <c r="AE83" s="5">
        <f t="shared" si="75"/>
        <v>-106.72864483926901</v>
      </c>
      <c r="AF83" s="5">
        <f t="shared" si="75"/>
        <v>-1170.4747402618368</v>
      </c>
      <c r="AG83" s="5">
        <f t="shared" si="96"/>
        <v>-15035.913431923069</v>
      </c>
      <c r="AH83" s="5">
        <f t="shared" si="97"/>
        <v>-5640.2523330972763</v>
      </c>
      <c r="AI83" s="42">
        <f t="shared" si="91"/>
        <v>0</v>
      </c>
      <c r="AJ83" s="42">
        <f t="shared" si="94"/>
        <v>1037.0107446960906</v>
      </c>
      <c r="AK83" s="42">
        <f t="shared" si="98"/>
        <v>-4603.2415884011862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13781.322654893818</v>
      </c>
      <c r="K84" s="11">
        <f t="shared" si="79"/>
        <v>137.81322654893819</v>
      </c>
      <c r="L84" s="24">
        <f t="shared" si="85"/>
        <v>1511.3740157802879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L'!$B$8:$AV$128, 10)</f>
        <v>35.46117593488858</v>
      </c>
      <c r="S84" s="46">
        <f>VLOOKUP(I84, '[1]Lapse Rates'!$A$4:$F$24, 3)</f>
        <v>1.0075606E-3</v>
      </c>
      <c r="T84" s="33">
        <f t="shared" si="95"/>
        <v>0.77444413364321829</v>
      </c>
      <c r="U84" s="33">
        <f t="shared" si="86"/>
        <v>2.7462699674864529E-2</v>
      </c>
      <c r="V84" s="39">
        <f t="shared" si="81"/>
        <v>7.8029939596004115E-4</v>
      </c>
      <c r="W84" s="32">
        <f t="shared" si="87"/>
        <v>0.74620113457239368</v>
      </c>
      <c r="X84" s="31"/>
      <c r="Y84" s="5">
        <f t="shared" si="92"/>
        <v>0</v>
      </c>
      <c r="Z84" s="5">
        <f t="shared" si="82"/>
        <v>4.6639271615982167</v>
      </c>
      <c r="AA84" s="5">
        <f t="shared" si="88"/>
        <v>0</v>
      </c>
      <c r="AB84" s="5">
        <f t="shared" si="73"/>
        <v>4.493839630723981</v>
      </c>
      <c r="AC84" s="32"/>
      <c r="AD84" s="5">
        <f t="shared" si="93"/>
        <v>10283.63860099</v>
      </c>
      <c r="AE84" s="5">
        <f t="shared" si="75"/>
        <v>-102.8363860099</v>
      </c>
      <c r="AF84" s="5">
        <f t="shared" si="75"/>
        <v>-1127.7890053384856</v>
      </c>
      <c r="AG84" s="5">
        <f t="shared" si="96"/>
        <v>-16538.834162493989</v>
      </c>
      <c r="AH84" s="5">
        <f t="shared" si="97"/>
        <v>-7485.8209528523748</v>
      </c>
      <c r="AI84" s="42">
        <f t="shared" si="91"/>
        <v>0</v>
      </c>
      <c r="AJ84" s="42">
        <f t="shared" si="94"/>
        <v>999.19422854410072</v>
      </c>
      <c r="AK84" s="42">
        <f t="shared" si="98"/>
        <v>-6486.6267243082739</v>
      </c>
    </row>
    <row r="85" spans="1:37" ht="15" x14ac:dyDescent="0.2">
      <c r="I85" s="2">
        <f t="shared" si="78"/>
        <v>16</v>
      </c>
      <c r="J85" s="11">
        <f t="shared" si="68"/>
        <v>13781.322654893818</v>
      </c>
      <c r="K85" s="11">
        <f t="shared" si="79"/>
        <v>137.81322654893819</v>
      </c>
      <c r="L85" s="24">
        <f t="shared" si="85"/>
        <v>1511.3740157802879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L'!$B$8:$AV$128, 10)</f>
        <v>40.166154332477632</v>
      </c>
      <c r="S85" s="46">
        <f>VLOOKUP(I85, '[1]Lapse Rates'!$A$4:$F$24, 3)</f>
        <v>8.9731130000000002E-4</v>
      </c>
      <c r="T85" s="33">
        <f t="shared" si="95"/>
        <v>0.74620113457239368</v>
      </c>
      <c r="U85" s="33">
        <f t="shared" si="86"/>
        <v>2.9972029934304676E-2</v>
      </c>
      <c r="V85" s="39">
        <f t="shared" si="81"/>
        <v>6.6957471012462949E-4</v>
      </c>
      <c r="W85" s="32">
        <f t="shared" si="87"/>
        <v>0.71555952992796434</v>
      </c>
      <c r="X85" s="31"/>
      <c r="Y85" s="5">
        <f t="shared" si="92"/>
        <v>0</v>
      </c>
      <c r="Z85" s="5">
        <f t="shared" si="82"/>
        <v>4.493839630723981</v>
      </c>
      <c r="AA85" s="5">
        <f t="shared" si="88"/>
        <v>0</v>
      </c>
      <c r="AB85" s="5">
        <f t="shared" si="73"/>
        <v>4.3093070014898807</v>
      </c>
      <c r="AC85" s="32"/>
      <c r="AD85" s="5">
        <f t="shared" si="93"/>
        <v>9861.3567607214263</v>
      </c>
      <c r="AE85" s="5">
        <f t="shared" si="75"/>
        <v>-98.613567607214264</v>
      </c>
      <c r="AF85" s="5">
        <f t="shared" si="75"/>
        <v>-1081.4780802770827</v>
      </c>
      <c r="AG85" s="5">
        <f t="shared" si="96"/>
        <v>-18050.025615306371</v>
      </c>
      <c r="AH85" s="5">
        <f t="shared" si="97"/>
        <v>-9368.7605024692402</v>
      </c>
      <c r="AI85" s="42">
        <f t="shared" si="91"/>
        <v>0</v>
      </c>
      <c r="AJ85" s="42">
        <f t="shared" si="94"/>
        <v>958.16595291227839</v>
      </c>
      <c r="AK85" s="42">
        <f t="shared" si="98"/>
        <v>-8410.5945495569613</v>
      </c>
    </row>
    <row r="86" spans="1:37" ht="15" x14ac:dyDescent="0.2">
      <c r="I86" s="2">
        <f t="shared" si="78"/>
        <v>17</v>
      </c>
      <c r="J86" s="11">
        <f t="shared" si="68"/>
        <v>13781.322654893818</v>
      </c>
      <c r="K86" s="11">
        <f t="shared" si="79"/>
        <v>137.81322654893819</v>
      </c>
      <c r="L86" s="24">
        <f t="shared" si="85"/>
        <v>1511.3740157802879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L'!$B$8:$AV$128, 10)</f>
        <v>45.389478864119539</v>
      </c>
      <c r="S86" s="46">
        <f>VLOOKUP(I86, '[1]Lapse Rates'!$A$4:$F$24, 3)</f>
        <v>7.4594940000000001E-4</v>
      </c>
      <c r="T86" s="33">
        <f t="shared" si="95"/>
        <v>0.71555952992796434</v>
      </c>
      <c r="U86" s="33">
        <f t="shared" si="86"/>
        <v>3.2478874159684652E-2</v>
      </c>
      <c r="V86" s="39">
        <f t="shared" si="81"/>
        <v>5.3377120201404703E-4</v>
      </c>
      <c r="W86" s="32">
        <f t="shared" si="87"/>
        <v>0.68254688456626567</v>
      </c>
      <c r="X86" s="31"/>
      <c r="Y86" s="5">
        <f t="shared" si="92"/>
        <v>0</v>
      </c>
      <c r="Z86" s="5">
        <f t="shared" si="82"/>
        <v>4.3093070014898807</v>
      </c>
      <c r="AA86" s="5">
        <f t="shared" si="88"/>
        <v>0</v>
      </c>
      <c r="AB86" s="5">
        <f t="shared" si="73"/>
        <v>4.110495277454576</v>
      </c>
      <c r="AC86" s="32"/>
      <c r="AD86" s="5">
        <f t="shared" si="93"/>
        <v>9406.3988433002723</v>
      </c>
      <c r="AE86" s="5">
        <f t="shared" si="75"/>
        <v>-94.063988433002734</v>
      </c>
      <c r="AF86" s="5">
        <f t="shared" si="75"/>
        <v>-1031.5836258852416</v>
      </c>
      <c r="AG86" s="5">
        <f t="shared" si="96"/>
        <v>-19559.71990631273</v>
      </c>
      <c r="AH86" s="5">
        <f t="shared" si="97"/>
        <v>-11278.968677330702</v>
      </c>
      <c r="AI86" s="42">
        <f t="shared" si="91"/>
        <v>0</v>
      </c>
      <c r="AJ86" s="42">
        <f t="shared" si="94"/>
        <v>913.9627922793253</v>
      </c>
      <c r="AK86" s="42">
        <f t="shared" si="98"/>
        <v>-10365.005885051376</v>
      </c>
    </row>
    <row r="87" spans="1:37" ht="15" x14ac:dyDescent="0.2">
      <c r="I87" s="2">
        <f t="shared" si="78"/>
        <v>18</v>
      </c>
      <c r="J87" s="11">
        <f t="shared" si="68"/>
        <v>13781.322654893818</v>
      </c>
      <c r="K87" s="11">
        <f t="shared" si="79"/>
        <v>137.81322654893819</v>
      </c>
      <c r="L87" s="24">
        <f t="shared" si="85"/>
        <v>1511.3740157802879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L'!$B$8:$AV$128, 10)</f>
        <v>51.313460817297084</v>
      </c>
      <c r="S87" s="46">
        <f>VLOOKUP(I87, '[1]Lapse Rates'!$A$4:$F$24, 3)</f>
        <v>5.9837330000000002E-4</v>
      </c>
      <c r="T87" s="33">
        <f t="shared" si="95"/>
        <v>0.68254688456626567</v>
      </c>
      <c r="U87" s="33">
        <f t="shared" si="86"/>
        <v>3.502384281715927E-2</v>
      </c>
      <c r="V87" s="39">
        <f t="shared" si="81"/>
        <v>4.0841783172263548E-4</v>
      </c>
      <c r="W87" s="32">
        <f t="shared" si="87"/>
        <v>0.64711462391738372</v>
      </c>
      <c r="X87" s="31"/>
      <c r="Y87" s="5">
        <f t="shared" si="92"/>
        <v>0</v>
      </c>
      <c r="Z87" s="5">
        <f t="shared" si="92"/>
        <v>4.110495277454576</v>
      </c>
      <c r="AA87" s="5">
        <f t="shared" si="88"/>
        <v>0</v>
      </c>
      <c r="AB87" s="5">
        <f t="shared" si="73"/>
        <v>3.8971119284714208</v>
      </c>
      <c r="AC87" s="32"/>
      <c r="AD87" s="5">
        <f t="shared" si="93"/>
        <v>8918.0954269057329</v>
      </c>
      <c r="AE87" s="5">
        <f t="shared" si="75"/>
        <v>-89.180954269057338</v>
      </c>
      <c r="AF87" s="5">
        <f t="shared" si="75"/>
        <v>-978.03222782016701</v>
      </c>
      <c r="AG87" s="5">
        <f t="shared" si="96"/>
        <v>-21092.37383593501</v>
      </c>
      <c r="AH87" s="5">
        <f t="shared" si="97"/>
        <v>-13241.491591118502</v>
      </c>
      <c r="AI87" s="42">
        <f t="shared" si="91"/>
        <v>0</v>
      </c>
      <c r="AJ87" s="42">
        <f t="shared" si="94"/>
        <v>866.51974935237627</v>
      </c>
      <c r="AK87" s="42">
        <f t="shared" si="98"/>
        <v>-12374.971841766126</v>
      </c>
    </row>
    <row r="88" spans="1:37" ht="15" x14ac:dyDescent="0.2">
      <c r="I88" s="2">
        <f t="shared" si="78"/>
        <v>19</v>
      </c>
      <c r="J88" s="11">
        <f t="shared" si="68"/>
        <v>13781.322654893818</v>
      </c>
      <c r="K88" s="11">
        <f t="shared" si="79"/>
        <v>137.81322654893819</v>
      </c>
      <c r="L88" s="24">
        <f t="shared" si="85"/>
        <v>1511.3740157802879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L'!$B$8:$AV$128, 10)</f>
        <v>58.024164139345324</v>
      </c>
      <c r="S88" s="46">
        <f>VLOOKUP(I88, '[1]Lapse Rates'!$A$4:$F$24, 3)</f>
        <v>4.66450453E-2</v>
      </c>
      <c r="T88" s="33">
        <f t="shared" si="95"/>
        <v>0.64711462391738372</v>
      </c>
      <c r="U88" s="33">
        <f t="shared" si="86"/>
        <v>3.7548285155152988E-2</v>
      </c>
      <c r="V88" s="39">
        <f t="shared" si="81"/>
        <v>3.0184690946918828E-2</v>
      </c>
      <c r="W88" s="32">
        <f t="shared" si="87"/>
        <v>0.57938164781531187</v>
      </c>
      <c r="X88" s="31"/>
      <c r="Y88" s="5">
        <f t="shared" si="92"/>
        <v>0</v>
      </c>
      <c r="Z88" s="5">
        <f t="shared" si="92"/>
        <v>3.8971119284714208</v>
      </c>
      <c r="AA88" s="5">
        <f t="shared" si="88"/>
        <v>0</v>
      </c>
      <c r="AB88" s="5">
        <f t="shared" si="73"/>
        <v>3.4892043038216745</v>
      </c>
      <c r="AC88" s="32"/>
      <c r="AD88" s="5">
        <f t="shared" si="93"/>
        <v>7984.6454288668692</v>
      </c>
      <c r="AE88" s="5">
        <f t="shared" si="75"/>
        <v>-79.846454288668696</v>
      </c>
      <c r="AF88" s="5">
        <f t="shared" si="75"/>
        <v>-875.66236772802836</v>
      </c>
      <c r="AG88" s="5">
        <f t="shared" si="96"/>
        <v>-22612.666220702627</v>
      </c>
      <c r="AH88" s="5">
        <f t="shared" si="97"/>
        <v>-15583.529613852455</v>
      </c>
      <c r="AI88" s="42">
        <f t="shared" si="91"/>
        <v>0</v>
      </c>
      <c r="AJ88" s="42">
        <f t="shared" si="94"/>
        <v>775.84308608630454</v>
      </c>
      <c r="AK88" s="42">
        <f t="shared" si="98"/>
        <v>-14807.686527766151</v>
      </c>
    </row>
    <row r="89" spans="1:37" ht="15" x14ac:dyDescent="0.2">
      <c r="I89" s="2">
        <f t="shared" si="78"/>
        <v>20</v>
      </c>
      <c r="J89" s="11">
        <f t="shared" si="68"/>
        <v>13781.322654893818</v>
      </c>
      <c r="K89" s="11">
        <f t="shared" si="79"/>
        <v>137.81322654893819</v>
      </c>
      <c r="L89" s="24">
        <f t="shared" si="85"/>
        <v>1511.3740157802879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L'!$B$8:$AV$128, 10)</f>
        <v>65.651811248186192</v>
      </c>
      <c r="S89" s="46">
        <f>VLOOKUP(I89, '[1]Lapse Rates'!$A$4:$F$24, 3)</f>
        <v>0</v>
      </c>
      <c r="T89" s="33">
        <f t="shared" si="95"/>
        <v>0.57938164781531187</v>
      </c>
      <c r="U89" s="33">
        <f t="shared" si="86"/>
        <v>3.8037454583033939E-2</v>
      </c>
      <c r="V89" s="39">
        <f t="shared" si="81"/>
        <v>0</v>
      </c>
      <c r="W89" s="32">
        <f t="shared" si="87"/>
        <v>0.54134419323227789</v>
      </c>
      <c r="X89" s="31"/>
      <c r="Y89" s="5">
        <f t="shared" si="92"/>
        <v>0</v>
      </c>
      <c r="Z89" s="5">
        <f t="shared" si="92"/>
        <v>3.4892043038216745</v>
      </c>
      <c r="AA89" s="5">
        <f t="shared" si="88"/>
        <v>0</v>
      </c>
      <c r="AB89" s="5">
        <f t="shared" si="73"/>
        <v>3.260131721460815</v>
      </c>
      <c r="AC89" s="32"/>
      <c r="AD89" s="5">
        <f>$W89*J89</f>
        <v>7460.4389942872085</v>
      </c>
      <c r="AE89" s="5">
        <f t="shared" si="75"/>
        <v>-74.604389942872089</v>
      </c>
      <c r="AF89" s="5">
        <f t="shared" si="75"/>
        <v>-818.17354724480799</v>
      </c>
      <c r="AG89" s="5">
        <f t="shared" si="96"/>
        <v>-22907.258236085945</v>
      </c>
      <c r="AH89" s="5">
        <f t="shared" si="97"/>
        <v>-16339.597178986416</v>
      </c>
      <c r="AI89" s="42">
        <f t="shared" si="91"/>
        <v>0</v>
      </c>
      <c r="AJ89" s="42">
        <f t="shared" si="94"/>
        <v>724.89266562838429</v>
      </c>
      <c r="AK89" s="42">
        <f t="shared" si="98"/>
        <v>-15614.704513358032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240943.12373966424</v>
      </c>
      <c r="AE92" s="21">
        <f t="shared" ref="AE92:AK92" si="99">SUM(AE69:AE89)</f>
        <v>-7647.7774140992342</v>
      </c>
      <c r="AF92" s="21">
        <f t="shared" si="99"/>
        <v>-25341.716103692499</v>
      </c>
      <c r="AG92" s="21">
        <f t="shared" si="99"/>
        <v>-239201.8640455759</v>
      </c>
      <c r="AH92" s="21">
        <f t="shared" si="99"/>
        <v>-31248.233823703398</v>
      </c>
      <c r="AI92" s="21">
        <f t="shared" si="99"/>
        <v>0</v>
      </c>
      <c r="AJ92" s="21">
        <f t="shared" si="99"/>
        <v>22085.113909743792</v>
      </c>
      <c r="AK92" s="21">
        <f t="shared" si="99"/>
        <v>-9163.119913959601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119095.35814315249</v>
      </c>
      <c r="AE94" s="21">
        <f t="shared" ref="AE94:AK94" si="100">AE69+NPV($D$6,AE70:AE89)</f>
        <v>-6441.4824951517467</v>
      </c>
      <c r="AF94" s="21">
        <f t="shared" si="100"/>
        <v>-12112.486649307664</v>
      </c>
      <c r="AG94" s="21">
        <f t="shared" si="100"/>
        <v>-77694.681797758458</v>
      </c>
      <c r="AH94" s="21">
        <f t="shared" si="100"/>
        <v>22846.707200934619</v>
      </c>
      <c r="AI94" s="21">
        <f t="shared" si="100"/>
        <v>0</v>
      </c>
      <c r="AJ94" s="21">
        <f t="shared" si="100"/>
        <v>10244.781089568984</v>
      </c>
      <c r="AK94" s="21">
        <f t="shared" si="100"/>
        <v>33091.488290503592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178094.82218642559</v>
      </c>
      <c r="AE96" s="21">
        <f t="shared" ref="AE96:AK96" si="101">AE69+NPV($D$7,AE70:AE89)</f>
        <v>-7024.0871466469562</v>
      </c>
      <c r="AF96" s="21">
        <f t="shared" si="101"/>
        <v>-18501.811925208578</v>
      </c>
      <c r="AG96" s="21">
        <f t="shared" si="101"/>
        <v>-150737.52682542015</v>
      </c>
      <c r="AH96" s="21">
        <f t="shared" si="101"/>
        <v>1831.3962891499013</v>
      </c>
      <c r="AI96" s="21">
        <f t="shared" si="101"/>
        <v>0</v>
      </c>
      <c r="AJ96" s="21">
        <f t="shared" si="101"/>
        <v>15978.085946266427</v>
      </c>
      <c r="AK96" s="21">
        <f t="shared" si="101"/>
        <v>17809.482235416319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13469.049325015971</v>
      </c>
    </row>
    <row r="101" spans="1:39" x14ac:dyDescent="0.15">
      <c r="G101" s="49" t="s">
        <v>112</v>
      </c>
      <c r="I101" s="1">
        <v>0</v>
      </c>
      <c r="J101" s="11">
        <f>H$100</f>
        <v>13469.049325015971</v>
      </c>
      <c r="K101" s="11">
        <f>J101*$C$10</f>
        <v>5387.6197300063886</v>
      </c>
      <c r="L101" s="24">
        <f>$C$110</f>
        <v>1884.5469856157301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13469.049325015971</v>
      </c>
      <c r="AE101" s="5">
        <f>-$W101*K101</f>
        <v>-5387.6197300063886</v>
      </c>
      <c r="AF101" s="5">
        <f>-$W101*L101</f>
        <v>-1884.5469856157301</v>
      </c>
      <c r="AG101" s="5"/>
      <c r="AH101" s="5">
        <f>SUM(AD101:AG101)</f>
        <v>6196.8826093938515</v>
      </c>
      <c r="AI101" s="42">
        <f>Y101-AA101</f>
        <v>0</v>
      </c>
      <c r="AJ101" s="42"/>
      <c r="AK101" s="42">
        <f>SUM(AH101:AJ101)</f>
        <v>6196.8826093938515</v>
      </c>
      <c r="AL101" s="6" t="s">
        <v>39</v>
      </c>
      <c r="AM101" s="36">
        <f>AK128</f>
        <v>17455.054726421164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13469.049325015971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L'!$B$8:$AV$128, 13)</f>
        <v>6.9019907046999673</v>
      </c>
      <c r="S102" s="46">
        <f>AVERAGE(VLOOKUP(I101,'[1]Lapse Rates'!$A$4:$F$24,3),VLOOKUP(I102,'[1]Lapse Rates'!$A$4:$F$24,3))</f>
        <v>3.4608985999999998E-3</v>
      </c>
      <c r="T102" s="33">
        <f>W101</f>
        <v>1</v>
      </c>
      <c r="U102" s="33">
        <f>T102*R102/1000</f>
        <v>6.901990704699967E-3</v>
      </c>
      <c r="V102" s="39">
        <f>MIN(S102*T102,T102-U102)</f>
        <v>3.4608985999999998E-3</v>
      </c>
      <c r="W102" s="32">
        <f>T102-SUM(U102:V102)</f>
        <v>0.98963711069530003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5.9598816753691981</v>
      </c>
      <c r="AC102" s="32"/>
      <c r="AD102" s="5">
        <f t="shared" ref="AD102:AD104" si="109">$W102*J102</f>
        <v>13329.471057821287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-4156.5789601007564</v>
      </c>
      <c r="AH102" s="5">
        <f t="shared" ref="AH102:AH110" si="111">SUM(AD102:AG102)</f>
        <v>9172.8920977205307</v>
      </c>
      <c r="AI102" s="42">
        <f>-M102*$W101*(N102-N101)/1000</f>
        <v>0</v>
      </c>
      <c r="AJ102" s="42">
        <f>$D$6*SUM(Y102:Z102,AD102:AE102)</f>
        <v>1308.2118974212685</v>
      </c>
      <c r="AK102" s="42">
        <f t="shared" ref="AK102" si="112">SUM(AH102:AJ102)</f>
        <v>10481.103995141799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13469.049325015971</v>
      </c>
      <c r="K103" s="11">
        <f t="shared" ref="K103:K121" si="115">J103*$C$11</f>
        <v>134.6904932501597</v>
      </c>
      <c r="L103" s="24">
        <f>$C$111</f>
        <v>1480.4755058652509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L'!$B$8:$AV$128, 13)</f>
        <v>7.6594460181019564</v>
      </c>
      <c r="S103" s="46">
        <f>VLOOKUP(I103, '[1]Lapse Rates'!$A$4:$F$24, 3)</f>
        <v>3.2267923000000001E-3</v>
      </c>
      <c r="T103" s="33">
        <f t="shared" ref="T103:T105" si="116">W102</f>
        <v>0.98963711069530003</v>
      </c>
      <c r="U103" s="33">
        <f>T103*R103/1000</f>
        <v>7.580072026881041E-3</v>
      </c>
      <c r="V103" s="39">
        <f t="shared" ref="V103:V121" si="117">MIN(S103*T103,T103-U103)</f>
        <v>3.1933534085858417E-3</v>
      </c>
      <c r="W103" s="32">
        <f>T103-SUM(U103:V103)</f>
        <v>0.97886368525983314</v>
      </c>
      <c r="X103" s="32"/>
      <c r="Y103" s="5">
        <f t="shared" ref="Y103:Z118" si="118">AA102</f>
        <v>0</v>
      </c>
      <c r="Z103" s="5">
        <f t="shared" si="118"/>
        <v>5.9598816753691981</v>
      </c>
      <c r="AA103" s="5">
        <f>O103*W103</f>
        <v>0</v>
      </c>
      <c r="AB103" s="5">
        <f t="shared" si="108"/>
        <v>5.89500098310344</v>
      </c>
      <c r="AC103" s="32"/>
      <c r="AD103" s="5">
        <f t="shared" si="109"/>
        <v>13184.363259231601</v>
      </c>
      <c r="AE103" s="5">
        <f t="shared" si="110"/>
        <v>-131.843632592316</v>
      </c>
      <c r="AF103" s="5">
        <f t="shared" si="110"/>
        <v>-1449.1837096081751</v>
      </c>
      <c r="AG103" s="5">
        <f t="shared" ref="AG103:AG106" si="119">-U103*M103</f>
        <v>-4564.9391966765425</v>
      </c>
      <c r="AH103" s="5">
        <f t="shared" si="111"/>
        <v>7038.3967203545681</v>
      </c>
      <c r="AI103" s="42">
        <f>-M103*($W102*N103-$W101*N102)/1000</f>
        <v>0</v>
      </c>
      <c r="AJ103" s="42">
        <f t="shared" ref="AJ103:AJ104" si="120">$D$6*SUM(Y103:Z103,AD103:AE103)</f>
        <v>1281.0368397656678</v>
      </c>
      <c r="AK103" s="42">
        <f>SUM(AH103:AJ103)</f>
        <v>8319.4335601202365</v>
      </c>
      <c r="AL103" s="48" t="s">
        <v>59</v>
      </c>
      <c r="AM103" s="54">
        <f>AK128/AD128</f>
        <v>9.9999999362639175E-2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13469.049325015971</v>
      </c>
      <c r="K104" s="11">
        <f t="shared" si="115"/>
        <v>134.6904932501597</v>
      </c>
      <c r="L104" s="24">
        <f t="shared" ref="L104:L121" si="121">$C$111</f>
        <v>1480.4755058652509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L'!$B$8:$AV$128, 13)</f>
        <v>8.4781179474041046</v>
      </c>
      <c r="S104" s="46">
        <f>VLOOKUP(I104, '[1]Lapse Rates'!$A$4:$F$24, 3)</f>
        <v>2.9657235000000001E-3</v>
      </c>
      <c r="T104" s="33">
        <f t="shared" si="116"/>
        <v>0.97886368525983314</v>
      </c>
      <c r="U104" s="33">
        <f t="shared" ref="U104:U121" si="122">T104*R104/1000</f>
        <v>8.2989217780635137E-3</v>
      </c>
      <c r="V104" s="39">
        <f t="shared" si="117"/>
        <v>2.9030390346716909E-3</v>
      </c>
      <c r="W104" s="32">
        <f t="shared" ref="W104:W121" si="123">T104-SUM(U104:V104)</f>
        <v>0.96766172444709797</v>
      </c>
      <c r="X104" s="32"/>
      <c r="Y104" s="5">
        <f t="shared" si="118"/>
        <v>0</v>
      </c>
      <c r="Z104" s="5">
        <f t="shared" si="118"/>
        <v>5.89500098310344</v>
      </c>
      <c r="AA104" s="5">
        <f t="shared" ref="AA104:AA121" si="124">O104*W104</f>
        <v>0</v>
      </c>
      <c r="AB104" s="5">
        <f t="shared" si="108"/>
        <v>5.8275395265205132</v>
      </c>
      <c r="AC104" s="32"/>
      <c r="AD104" s="5">
        <f t="shared" si="109"/>
        <v>13033.483496507975</v>
      </c>
      <c r="AE104" s="5">
        <f t="shared" si="110"/>
        <v>-130.33483496507975</v>
      </c>
      <c r="AF104" s="5">
        <f>-$W104*L104</f>
        <v>-1432.5994810072584</v>
      </c>
      <c r="AG104" s="5">
        <f t="shared" si="119"/>
        <v>-4997.8513634814117</v>
      </c>
      <c r="AH104" s="5">
        <f t="shared" si="111"/>
        <v>6472.6978170542243</v>
      </c>
      <c r="AI104" s="42">
        <f>-M104*($W103*N104-$W102*N103)/1000</f>
        <v>0</v>
      </c>
      <c r="AJ104" s="42">
        <f t="shared" si="120"/>
        <v>1266.3771832938005</v>
      </c>
      <c r="AK104" s="42">
        <f t="shared" ref="AK104:AK111" si="125">SUM(AH104:AJ104)</f>
        <v>7739.0750003480243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13469.049325015971</v>
      </c>
      <c r="K105" s="11">
        <f t="shared" si="115"/>
        <v>134.6904932501597</v>
      </c>
      <c r="L105" s="24">
        <f t="shared" si="121"/>
        <v>1480.4755058652509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L'!$B$8:$AV$128, 13)</f>
        <v>9.3595849649882581</v>
      </c>
      <c r="S105" s="46">
        <f>VLOOKUP(I105, '[1]Lapse Rates'!$A$4:$F$24, 3)</f>
        <v>2.7812204999999998E-3</v>
      </c>
      <c r="T105" s="33">
        <f t="shared" si="116"/>
        <v>0.96766172444709797</v>
      </c>
      <c r="U105" s="33">
        <f t="shared" si="122"/>
        <v>9.0569121273296697E-3</v>
      </c>
      <c r="V105" s="39">
        <f t="shared" si="117"/>
        <v>2.6912806250976198E-3</v>
      </c>
      <c r="W105" s="32">
        <f t="shared" si="123"/>
        <v>0.95591353169467064</v>
      </c>
      <c r="X105" s="32"/>
      <c r="Y105" s="5">
        <f>AA104</f>
        <v>0</v>
      </c>
      <c r="Z105" s="5">
        <f t="shared" si="118"/>
        <v>5.8275395265205132</v>
      </c>
      <c r="AA105" s="5">
        <f t="shared" si="124"/>
        <v>0</v>
      </c>
      <c r="AB105" s="5">
        <f t="shared" si="108"/>
        <v>5.7567885027894983</v>
      </c>
      <c r="AC105" s="32"/>
      <c r="AD105" s="5">
        <f>$W105*J105</f>
        <v>12875.246508845736</v>
      </c>
      <c r="AE105" s="5">
        <f t="shared" si="110"/>
        <v>-128.75246508845737</v>
      </c>
      <c r="AF105" s="5">
        <f t="shared" si="110"/>
        <v>-1415.206569399106</v>
      </c>
      <c r="AG105" s="5">
        <f t="shared" si="119"/>
        <v>-5454.3351335296193</v>
      </c>
      <c r="AH105" s="5">
        <f t="shared" si="111"/>
        <v>5876.9523408285531</v>
      </c>
      <c r="AI105" s="42">
        <f t="shared" ref="AI105:AI121" si="127">-M105*($W104*N105-$W103*N104)/1000</f>
        <v>0</v>
      </c>
      <c r="AJ105" s="42">
        <f>$D$6*SUM(Y105:Z105,AD105:AE105)</f>
        <v>1251.0027473201408</v>
      </c>
      <c r="AK105" s="42">
        <f t="shared" si="125"/>
        <v>7127.9550881486939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13469.049325015971</v>
      </c>
      <c r="K106" s="11">
        <f t="shared" si="115"/>
        <v>134.6904932501597</v>
      </c>
      <c r="L106" s="24">
        <f t="shared" si="121"/>
        <v>1480.4755058652509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L'!$B$8:$AV$128, 13)</f>
        <v>10.357963178180087</v>
      </c>
      <c r="S106" s="46">
        <f>VLOOKUP(I106, '[1]Lapse Rates'!$A$4:$F$24, 3)</f>
        <v>2.4845683E-3</v>
      </c>
      <c r="T106" s="33">
        <f>W105</f>
        <v>0.95591353169467064</v>
      </c>
      <c r="U106" s="33">
        <f t="shared" si="122"/>
        <v>9.9013171628174832E-3</v>
      </c>
      <c r="V106" s="39">
        <f t="shared" si="117"/>
        <v>2.375032458389624E-3</v>
      </c>
      <c r="W106" s="32">
        <f t="shared" si="123"/>
        <v>0.94363718207346348</v>
      </c>
      <c r="X106" s="32"/>
      <c r="Y106" s="5">
        <f t="shared" ref="Y106:Z121" si="128">AA105</f>
        <v>0</v>
      </c>
      <c r="Z106" s="5">
        <f t="shared" si="118"/>
        <v>5.7567885027894983</v>
      </c>
      <c r="AA106" s="5">
        <f t="shared" si="124"/>
        <v>0</v>
      </c>
      <c r="AB106" s="5">
        <f t="shared" si="108"/>
        <v>5.6828567652291984</v>
      </c>
      <c r="AC106" s="32"/>
      <c r="AD106" s="5">
        <f t="shared" ref="AD106:AD120" si="129">$W106*J106</f>
        <v>12709.895750266556</v>
      </c>
      <c r="AE106" s="5">
        <f t="shared" si="110"/>
        <v>-127.09895750266556</v>
      </c>
      <c r="AF106" s="5">
        <f t="shared" si="110"/>
        <v>-1397.0317344834707</v>
      </c>
      <c r="AG106" s="5">
        <f t="shared" si="119"/>
        <v>-5962.8603336464103</v>
      </c>
      <c r="AH106" s="5">
        <f t="shared" si="111"/>
        <v>5222.9047246340097</v>
      </c>
      <c r="AI106" s="42">
        <f t="shared" si="127"/>
        <v>0</v>
      </c>
      <c r="AJ106" s="42">
        <f t="shared" ref="AJ106:AJ121" si="130">$D$6*SUM(Y106:Z106,AD106:AE106)</f>
        <v>1234.9371063222613</v>
      </c>
      <c r="AK106" s="42">
        <f t="shared" si="125"/>
        <v>6457.8418309562712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13469.049325015971</v>
      </c>
      <c r="K107" s="11">
        <f t="shared" si="115"/>
        <v>134.6904932501597</v>
      </c>
      <c r="L107" s="24">
        <f t="shared" si="121"/>
        <v>1480.4755058652509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L'!$B$8:$AV$128, 13)</f>
        <v>11.490707243725968</v>
      </c>
      <c r="S107" s="46">
        <f>VLOOKUP(I107, '[1]Lapse Rates'!$A$4:$F$24, 3)</f>
        <v>2.4510465999999999E-3</v>
      </c>
      <c r="T107" s="33">
        <f t="shared" ref="T107:T121" si="131">W106</f>
        <v>0.94363718207346348</v>
      </c>
      <c r="U107" s="33">
        <f t="shared" si="122"/>
        <v>1.0843058603500707E-2</v>
      </c>
      <c r="V107" s="39">
        <f t="shared" si="117"/>
        <v>2.3128987067547436E-3</v>
      </c>
      <c r="W107" s="32">
        <f t="shared" si="123"/>
        <v>0.93048122476320805</v>
      </c>
      <c r="X107" s="32"/>
      <c r="Y107" s="5">
        <f t="shared" si="128"/>
        <v>0</v>
      </c>
      <c r="Z107" s="5">
        <f t="shared" si="118"/>
        <v>5.6828567652291984</v>
      </c>
      <c r="AA107" s="5">
        <f t="shared" si="124"/>
        <v>0</v>
      </c>
      <c r="AB107" s="5">
        <f t="shared" si="108"/>
        <v>5.6036277750792198</v>
      </c>
      <c r="AC107" s="32"/>
      <c r="AD107" s="5">
        <f t="shared" si="129"/>
        <v>12532.697512336921</v>
      </c>
      <c r="AE107" s="5">
        <f t="shared" si="110"/>
        <v>-125.32697512336921</v>
      </c>
      <c r="AF107" s="5">
        <f t="shared" si="110"/>
        <v>-1377.5546619294287</v>
      </c>
      <c r="AG107" s="5">
        <f>-U107*M107</f>
        <v>-6530.0043397276277</v>
      </c>
      <c r="AH107" s="5">
        <f t="shared" si="111"/>
        <v>4499.8115355564951</v>
      </c>
      <c r="AI107" s="42">
        <f t="shared" si="127"/>
        <v>0</v>
      </c>
      <c r="AJ107" s="42">
        <f t="shared" si="130"/>
        <v>1217.7205379493187</v>
      </c>
      <c r="AK107" s="42">
        <f t="shared" si="125"/>
        <v>5717.532073505814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13469.049325015971</v>
      </c>
      <c r="K108" s="11">
        <f t="shared" si="115"/>
        <v>134.6904932501597</v>
      </c>
      <c r="L108" s="24">
        <f t="shared" si="121"/>
        <v>1480.4755058652509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L'!$B$8:$AV$128, 13)</f>
        <v>12.794886200285875</v>
      </c>
      <c r="S108" s="46">
        <f>VLOOKUP(I108, '[1]Lapse Rates'!$A$4:$F$24, 3)</f>
        <v>2.2232648999999998E-3</v>
      </c>
      <c r="T108" s="33">
        <f t="shared" si="131"/>
        <v>0.93048122476320805</v>
      </c>
      <c r="U108" s="33">
        <f t="shared" si="122"/>
        <v>1.190540138234787E-2</v>
      </c>
      <c r="V108" s="39">
        <f t="shared" si="117"/>
        <v>2.0687062471250509E-3</v>
      </c>
      <c r="W108" s="32">
        <f t="shared" si="123"/>
        <v>0.91650711713373512</v>
      </c>
      <c r="X108" s="32"/>
      <c r="Y108" s="5">
        <f t="shared" si="128"/>
        <v>0</v>
      </c>
      <c r="Z108" s="5">
        <f t="shared" si="118"/>
        <v>5.6036277750792198</v>
      </c>
      <c r="AA108" s="5">
        <f t="shared" si="124"/>
        <v>0</v>
      </c>
      <c r="AB108" s="5">
        <f t="shared" si="108"/>
        <v>5.5194716464433213</v>
      </c>
      <c r="AC108" s="32"/>
      <c r="AD108" s="5">
        <f t="shared" si="129"/>
        <v>12344.479567402468</v>
      </c>
      <c r="AE108" s="5">
        <f t="shared" si="110"/>
        <v>-123.44479567402468</v>
      </c>
      <c r="AF108" s="5">
        <f t="shared" si="110"/>
        <v>-1356.8663378676692</v>
      </c>
      <c r="AG108" s="5">
        <f t="shared" ref="AG108:AG121" si="132">-U108*M108</f>
        <v>-7169.7779690899752</v>
      </c>
      <c r="AH108" s="5">
        <f t="shared" si="111"/>
        <v>3694.3904647707986</v>
      </c>
      <c r="AI108" s="42">
        <f t="shared" si="127"/>
        <v>0</v>
      </c>
      <c r="AJ108" s="42">
        <f t="shared" si="130"/>
        <v>1199.4332269912957</v>
      </c>
      <c r="AK108" s="42">
        <f t="shared" si="125"/>
        <v>4893.8236917620943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13469.049325015971</v>
      </c>
      <c r="K109" s="11">
        <f t="shared" si="115"/>
        <v>134.6904932501597</v>
      </c>
      <c r="L109" s="24">
        <f t="shared" si="121"/>
        <v>1480.4755058652509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L'!$B$8:$AV$128, 13)</f>
        <v>14.306521697358678</v>
      </c>
      <c r="S109" s="46">
        <f>VLOOKUP(I109, '[1]Lapse Rates'!$A$4:$F$24, 3)</f>
        <v>2.1873403E-3</v>
      </c>
      <c r="T109" s="33">
        <f t="shared" si="131"/>
        <v>0.91650711713373512</v>
      </c>
      <c r="U109" s="33">
        <f t="shared" si="122"/>
        <v>1.3112028957057433E-2</v>
      </c>
      <c r="V109" s="39">
        <f t="shared" si="117"/>
        <v>2.0047129525434392E-3</v>
      </c>
      <c r="W109" s="32">
        <f t="shared" si="123"/>
        <v>0.90139037522413423</v>
      </c>
      <c r="X109" s="32"/>
      <c r="Y109" s="5">
        <f t="shared" si="128"/>
        <v>0</v>
      </c>
      <c r="Z109" s="5">
        <f t="shared" si="118"/>
        <v>5.5194716464433213</v>
      </c>
      <c r="AA109" s="5">
        <f t="shared" si="124"/>
        <v>0</v>
      </c>
      <c r="AB109" s="5">
        <f t="shared" si="108"/>
        <v>5.4284342428085512</v>
      </c>
      <c r="AC109" s="32"/>
      <c r="AD109" s="5">
        <f t="shared" si="129"/>
        <v>12140.871424988518</v>
      </c>
      <c r="AE109" s="5">
        <f t="shared" si="110"/>
        <v>-121.40871424988518</v>
      </c>
      <c r="AF109" s="5">
        <f t="shared" si="110"/>
        <v>-1334.4863717420185</v>
      </c>
      <c r="AG109" s="5">
        <f t="shared" si="132"/>
        <v>-7896.4440867797412</v>
      </c>
      <c r="AH109" s="5">
        <f t="shared" si="111"/>
        <v>2788.5322522168726</v>
      </c>
      <c r="AI109" s="42">
        <f t="shared" si="127"/>
        <v>0</v>
      </c>
      <c r="AJ109" s="42">
        <f t="shared" si="130"/>
        <v>1179.6507520919761</v>
      </c>
      <c r="AK109" s="42">
        <f t="shared" si="125"/>
        <v>3968.1830043088485</v>
      </c>
    </row>
    <row r="110" spans="1:39" ht="15" x14ac:dyDescent="0.2">
      <c r="A110" s="12"/>
      <c r="B110" s="13">
        <v>1</v>
      </c>
      <c r="C110" s="10">
        <f>$H$100*0.14+$B$113</f>
        <v>1884.5469856157301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13469.049325015971</v>
      </c>
      <c r="K110" s="11">
        <f t="shared" si="115"/>
        <v>134.6904932501597</v>
      </c>
      <c r="L110" s="24">
        <f t="shared" si="121"/>
        <v>1480.4755058652509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L'!$B$8:$AV$128, 13)</f>
        <v>16.060075618177503</v>
      </c>
      <c r="S110" s="46">
        <f>VLOOKUP(I110, '[1]Lapse Rates'!$A$4:$F$24, 3)</f>
        <v>1.9768835000000002E-3</v>
      </c>
      <c r="T110" s="33">
        <f t="shared" si="131"/>
        <v>0.90139037522413423</v>
      </c>
      <c r="U110" s="33">
        <f t="shared" si="122"/>
        <v>1.4476397587596989E-2</v>
      </c>
      <c r="V110" s="39">
        <f t="shared" si="117"/>
        <v>1.7819437598394E-3</v>
      </c>
      <c r="W110" s="32">
        <f t="shared" si="123"/>
        <v>0.88513203387669781</v>
      </c>
      <c r="X110" s="32"/>
      <c r="Y110" s="5">
        <f t="shared" si="128"/>
        <v>0</v>
      </c>
      <c r="Z110" s="5">
        <f t="shared" si="118"/>
        <v>5.4284342428085512</v>
      </c>
      <c r="AA110" s="5">
        <f t="shared" si="124"/>
        <v>0</v>
      </c>
      <c r="AB110" s="5">
        <f t="shared" si="108"/>
        <v>5.3305217962952982</v>
      </c>
      <c r="AC110" s="32"/>
      <c r="AD110" s="5">
        <f t="shared" si="129"/>
        <v>11921.88702343695</v>
      </c>
      <c r="AE110" s="5">
        <f t="shared" si="110"/>
        <v>-119.2188702343695</v>
      </c>
      <c r="AF110" s="5">
        <f t="shared" si="110"/>
        <v>-1310.4162956111425</v>
      </c>
      <c r="AG110" s="5">
        <f t="shared" si="132"/>
        <v>-8718.106442780947</v>
      </c>
      <c r="AH110" s="5">
        <f t="shared" si="111"/>
        <v>1774.1454148104895</v>
      </c>
      <c r="AI110" s="42">
        <f t="shared" si="127"/>
        <v>0</v>
      </c>
      <c r="AJ110" s="42">
        <f t="shared" si="130"/>
        <v>1158.3742752283927</v>
      </c>
      <c r="AK110" s="42">
        <f t="shared" si="125"/>
        <v>2932.5196900388819</v>
      </c>
    </row>
    <row r="111" spans="1:39" ht="15" x14ac:dyDescent="0.2">
      <c r="A111" s="12"/>
      <c r="B111" s="70" t="s">
        <v>49</v>
      </c>
      <c r="C111" s="10">
        <f>$H$100*0.11+$B$113</f>
        <v>1480.4755058652509</v>
      </c>
      <c r="D111" s="1"/>
      <c r="E111" s="1"/>
      <c r="F111" s="1"/>
      <c r="I111" s="2">
        <f t="shared" si="113"/>
        <v>10</v>
      </c>
      <c r="J111" s="11">
        <f t="shared" si="114"/>
        <v>13469.049325015971</v>
      </c>
      <c r="K111" s="11">
        <f t="shared" si="115"/>
        <v>134.6904932501597</v>
      </c>
      <c r="L111" s="24">
        <f t="shared" si="121"/>
        <v>1480.4755058652509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L'!$B$8:$AV$128, 13)</f>
        <v>18.156016983499317</v>
      </c>
      <c r="S111" s="46">
        <f>VLOOKUP(I111, '[1]Lapse Rates'!$A$4:$F$24, 3)</f>
        <v>1.6914747999999999E-3</v>
      </c>
      <c r="T111" s="33">
        <f t="shared" si="131"/>
        <v>0.88513203387669781</v>
      </c>
      <c r="U111" s="33">
        <f t="shared" si="122"/>
        <v>1.6070472239704616E-2</v>
      </c>
      <c r="V111" s="39">
        <f t="shared" si="117"/>
        <v>1.4971785299751805E-3</v>
      </c>
      <c r="W111" s="32">
        <f t="shared" si="123"/>
        <v>0.867564383107018</v>
      </c>
      <c r="X111" s="32"/>
      <c r="Y111" s="5">
        <f t="shared" si="128"/>
        <v>0</v>
      </c>
      <c r="Z111" s="5">
        <f t="shared" si="118"/>
        <v>5.3305217962952982</v>
      </c>
      <c r="AA111" s="5">
        <f t="shared" si="124"/>
        <v>0</v>
      </c>
      <c r="AB111" s="5">
        <f t="shared" si="108"/>
        <v>5.2247243087415631</v>
      </c>
      <c r="AC111" s="32"/>
      <c r="AD111" s="5">
        <f t="shared" si="129"/>
        <v>11685.267468695478</v>
      </c>
      <c r="AE111" s="5">
        <f t="shared" si="110"/>
        <v>-116.85267468695477</v>
      </c>
      <c r="AF111" s="5">
        <f t="shared" si="110"/>
        <v>-1284.4078189510367</v>
      </c>
      <c r="AG111" s="5">
        <f t="shared" si="132"/>
        <v>-9678.104426445072</v>
      </c>
      <c r="AH111" s="5">
        <f>SUM(AD111:AG111)</f>
        <v>605.90254861241374</v>
      </c>
      <c r="AI111" s="42">
        <f t="shared" si="127"/>
        <v>0</v>
      </c>
      <c r="AJ111" s="42">
        <f t="shared" si="130"/>
        <v>1135.3844154804526</v>
      </c>
      <c r="AK111" s="42">
        <f t="shared" si="125"/>
        <v>1741.2869640928664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13469.049325015971</v>
      </c>
      <c r="K112" s="11">
        <f t="shared" si="115"/>
        <v>134.6904932501597</v>
      </c>
      <c r="L112" s="24">
        <f t="shared" si="121"/>
        <v>1480.4755058652509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L'!$B$8:$AV$128, 13)</f>
        <v>20.589360095409042</v>
      </c>
      <c r="S112" s="46">
        <f>VLOOKUP(I112, '[1]Lapse Rates'!$A$4:$F$24, 3)</f>
        <v>1.5867464999999999E-3</v>
      </c>
      <c r="T112" s="33">
        <f t="shared" si="131"/>
        <v>0.867564383107018</v>
      </c>
      <c r="U112" s="33">
        <f t="shared" si="122"/>
        <v>1.7862595489741801E-2</v>
      </c>
      <c r="V112" s="39">
        <f t="shared" si="117"/>
        <v>1.3766047484197199E-3</v>
      </c>
      <c r="W112" s="32">
        <f t="shared" si="123"/>
        <v>0.8483251828688565</v>
      </c>
      <c r="X112" s="31"/>
      <c r="Y112" s="5">
        <f t="shared" si="128"/>
        <v>0</v>
      </c>
      <c r="Z112" s="5">
        <f t="shared" si="118"/>
        <v>5.2247243087415631</v>
      </c>
      <c r="AA112" s="5">
        <f t="shared" si="124"/>
        <v>0</v>
      </c>
      <c r="AB112" s="5">
        <f t="shared" si="108"/>
        <v>5.1088602655392856</v>
      </c>
      <c r="AC112" s="32"/>
      <c r="AD112" s="5">
        <f t="shared" si="129"/>
        <v>11426.133731713822</v>
      </c>
      <c r="AE112" s="5">
        <f t="shared" si="110"/>
        <v>-114.26133731713821</v>
      </c>
      <c r="AF112" s="5">
        <f t="shared" si="110"/>
        <v>-1255.9246542460019</v>
      </c>
      <c r="AG112" s="5">
        <f t="shared" si="132"/>
        <v>-10757.373019191715</v>
      </c>
      <c r="AH112" s="5">
        <f t="shared" ref="AH112:AH121" si="133">SUM(AD112:AG112)</f>
        <v>-701.42527904103372</v>
      </c>
      <c r="AI112" s="42">
        <f t="shared" si="127"/>
        <v>0</v>
      </c>
      <c r="AJ112" s="42">
        <f t="shared" si="130"/>
        <v>1110.2072273450024</v>
      </c>
      <c r="AK112" s="42">
        <f t="shared" ref="AK112:AK121" si="134">SUM(AH112:AJ112)</f>
        <v>408.78194830396865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13469.049325015971</v>
      </c>
      <c r="K113" s="11">
        <f t="shared" si="115"/>
        <v>134.6904932501597</v>
      </c>
      <c r="L113" s="24">
        <f t="shared" si="121"/>
        <v>1480.4755058652509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L'!$B$8:$AV$128, 13)</f>
        <v>23.404470145744241</v>
      </c>
      <c r="S113" s="46">
        <f>VLOOKUP(I113, '[1]Lapse Rates'!$A$4:$F$24, 3)</f>
        <v>1.4412507000000001E-3</v>
      </c>
      <c r="T113" s="33">
        <f t="shared" si="131"/>
        <v>0.8483251828688565</v>
      </c>
      <c r="U113" s="33">
        <f t="shared" si="122"/>
        <v>1.9854601416337176E-2</v>
      </c>
      <c r="V113" s="39">
        <f t="shared" si="117"/>
        <v>1.2226492636373675E-3</v>
      </c>
      <c r="W113" s="32">
        <f t="shared" si="123"/>
        <v>0.82724793218888193</v>
      </c>
      <c r="X113" s="31"/>
      <c r="Y113" s="5">
        <f t="shared" si="128"/>
        <v>0</v>
      </c>
      <c r="Z113" s="5">
        <f t="shared" si="118"/>
        <v>5.1088602655392856</v>
      </c>
      <c r="AA113" s="5">
        <f t="shared" si="124"/>
        <v>0</v>
      </c>
      <c r="AB113" s="5">
        <f t="shared" si="108"/>
        <v>4.9819269495417817</v>
      </c>
      <c r="AC113" s="32"/>
      <c r="AD113" s="5">
        <f t="shared" si="129"/>
        <v>11142.243202669517</v>
      </c>
      <c r="AE113" s="5">
        <f t="shared" si="110"/>
        <v>-111.42243202669518</v>
      </c>
      <c r="AF113" s="5">
        <f t="shared" si="110"/>
        <v>-1224.7203008833178</v>
      </c>
      <c r="AG113" s="5">
        <f t="shared" si="132"/>
        <v>-11957.01675635932</v>
      </c>
      <c r="AH113" s="5">
        <f t="shared" si="133"/>
        <v>-2150.9162865998169</v>
      </c>
      <c r="AI113" s="42">
        <f t="shared" si="127"/>
        <v>0</v>
      </c>
      <c r="AJ113" s="42">
        <f t="shared" si="130"/>
        <v>1082.6246967921104</v>
      </c>
      <c r="AK113" s="42">
        <f t="shared" si="134"/>
        <v>-1068.2915898077065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13469.049325015971</v>
      </c>
      <c r="K114" s="11">
        <f t="shared" si="115"/>
        <v>134.6904932501597</v>
      </c>
      <c r="L114" s="24">
        <f t="shared" si="121"/>
        <v>1480.4755058652509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L'!$B$8:$AV$128, 13)</f>
        <v>26.679224088466739</v>
      </c>
      <c r="S114" s="46">
        <f>VLOOKUP(I114, '[1]Lapse Rates'!$A$4:$F$24, 3)</f>
        <v>1.3481251E-3</v>
      </c>
      <c r="T114" s="33">
        <f t="shared" si="131"/>
        <v>0.82724793218888193</v>
      </c>
      <c r="U114" s="33">
        <f t="shared" si="122"/>
        <v>2.2070332959587918E-2</v>
      </c>
      <c r="V114" s="39">
        <f t="shared" si="117"/>
        <v>1.1152337013069296E-3</v>
      </c>
      <c r="W114" s="32">
        <f t="shared" si="123"/>
        <v>0.80406236552798704</v>
      </c>
      <c r="X114" s="31"/>
      <c r="Y114" s="5">
        <f t="shared" si="128"/>
        <v>0</v>
      </c>
      <c r="Z114" s="5">
        <f t="shared" si="118"/>
        <v>4.9819269495417817</v>
      </c>
      <c r="AA114" s="5">
        <f t="shared" si="124"/>
        <v>0</v>
      </c>
      <c r="AB114" s="5">
        <f t="shared" si="108"/>
        <v>4.8422967432955408</v>
      </c>
      <c r="AC114" s="32"/>
      <c r="AD114" s="5">
        <f t="shared" si="129"/>
        <v>10829.955661685479</v>
      </c>
      <c r="AE114" s="5">
        <f t="shared" si="110"/>
        <v>-108.29955661685479</v>
      </c>
      <c r="AF114" s="5">
        <f t="shared" si="110"/>
        <v>-1190.394637352257</v>
      </c>
      <c r="AG114" s="5">
        <f t="shared" si="132"/>
        <v>-13291.394547919672</v>
      </c>
      <c r="AH114" s="5">
        <f t="shared" si="133"/>
        <v>-3760.1330802033062</v>
      </c>
      <c r="AI114" s="42">
        <f t="shared" si="127"/>
        <v>0</v>
      </c>
      <c r="AJ114" s="42">
        <f t="shared" si="130"/>
        <v>1052.283190940982</v>
      </c>
      <c r="AK114" s="42">
        <f t="shared" si="134"/>
        <v>-2707.8498892623243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13469.049325015971</v>
      </c>
      <c r="K115" s="11">
        <f t="shared" si="115"/>
        <v>134.6904932501597</v>
      </c>
      <c r="L115" s="24">
        <f t="shared" si="121"/>
        <v>1480.4755058652509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L'!$B$8:$AV$128, 13)</f>
        <v>30.375409401164006</v>
      </c>
      <c r="S115" s="46">
        <f>VLOOKUP(I115, '[1]Lapse Rates'!$A$4:$F$24, 3)</f>
        <v>1.1365788999999999E-3</v>
      </c>
      <c r="T115" s="33">
        <f t="shared" si="131"/>
        <v>0.80406236552798704</v>
      </c>
      <c r="U115" s="33">
        <f t="shared" si="122"/>
        <v>2.4423723536980985E-2</v>
      </c>
      <c r="V115" s="39">
        <f t="shared" si="117"/>
        <v>9.1388031894319743E-4</v>
      </c>
      <c r="W115" s="32">
        <f t="shared" si="123"/>
        <v>0.77872476167206284</v>
      </c>
      <c r="X115" s="31"/>
      <c r="Y115" s="5">
        <f t="shared" si="128"/>
        <v>0</v>
      </c>
      <c r="Z115" s="5">
        <f t="shared" si="118"/>
        <v>4.8422967432955408</v>
      </c>
      <c r="AA115" s="5">
        <f t="shared" si="124"/>
        <v>0</v>
      </c>
      <c r="AB115" s="5">
        <f t="shared" si="108"/>
        <v>4.6897063449700473</v>
      </c>
      <c r="AC115" s="32"/>
      <c r="AD115" s="5">
        <f t="shared" si="129"/>
        <v>10488.68222557232</v>
      </c>
      <c r="AE115" s="5">
        <f t="shared" si="110"/>
        <v>-104.8868222557232</v>
      </c>
      <c r="AF115" s="5">
        <f t="shared" si="110"/>
        <v>-1152.8829354662441</v>
      </c>
      <c r="AG115" s="5">
        <f t="shared" si="132"/>
        <v>-14708.674601952522</v>
      </c>
      <c r="AH115" s="5">
        <f t="shared" si="133"/>
        <v>-5477.7621341021695</v>
      </c>
      <c r="AI115" s="42">
        <f t="shared" si="127"/>
        <v>0</v>
      </c>
      <c r="AJ115" s="42">
        <f t="shared" si="130"/>
        <v>1019.1253583758756</v>
      </c>
      <c r="AK115" s="42">
        <f t="shared" si="134"/>
        <v>-4458.6367757262942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13469.049325015971</v>
      </c>
      <c r="K116" s="11">
        <f t="shared" si="115"/>
        <v>134.6904932501597</v>
      </c>
      <c r="L116" s="24">
        <f t="shared" si="121"/>
        <v>1480.4755058652509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L'!$B$8:$AV$128, 13)</f>
        <v>34.52798709449678</v>
      </c>
      <c r="S116" s="46">
        <f>VLOOKUP(I116, '[1]Lapse Rates'!$A$4:$F$24, 3)</f>
        <v>1.0075606E-3</v>
      </c>
      <c r="T116" s="33">
        <f t="shared" si="131"/>
        <v>0.77872476167206284</v>
      </c>
      <c r="U116" s="33">
        <f t="shared" si="122"/>
        <v>2.6887798521178067E-2</v>
      </c>
      <c r="V116" s="39">
        <f t="shared" si="117"/>
        <v>7.846123881051606E-4</v>
      </c>
      <c r="W116" s="32">
        <f t="shared" si="123"/>
        <v>0.75105235076277965</v>
      </c>
      <c r="X116" s="31"/>
      <c r="Y116" s="5">
        <f t="shared" si="128"/>
        <v>0</v>
      </c>
      <c r="Z116" s="5">
        <f t="shared" si="118"/>
        <v>4.6897063449700473</v>
      </c>
      <c r="AA116" s="5">
        <f t="shared" si="124"/>
        <v>0</v>
      </c>
      <c r="AB116" s="5">
        <f t="shared" si="108"/>
        <v>4.5230550614751799</v>
      </c>
      <c r="AC116" s="32"/>
      <c r="AD116" s="5">
        <f t="shared" si="129"/>
        <v>10115.961158093076</v>
      </c>
      <c r="AE116" s="5">
        <f t="shared" si="110"/>
        <v>-101.15961158093076</v>
      </c>
      <c r="AF116" s="5">
        <f t="shared" si="110"/>
        <v>-1111.914608926812</v>
      </c>
      <c r="AG116" s="5">
        <f t="shared" si="132"/>
        <v>-16192.612015610546</v>
      </c>
      <c r="AH116" s="5">
        <f t="shared" si="133"/>
        <v>-7289.7250780252143</v>
      </c>
      <c r="AI116" s="42">
        <f t="shared" si="127"/>
        <v>0</v>
      </c>
      <c r="AJ116" s="42">
        <f t="shared" si="130"/>
        <v>982.91209190528309</v>
      </c>
      <c r="AK116" s="42">
        <f t="shared" si="134"/>
        <v>-6306.8129861199313</v>
      </c>
    </row>
    <row r="117" spans="1:37" ht="15" x14ac:dyDescent="0.2">
      <c r="I117" s="2">
        <f t="shared" si="113"/>
        <v>16</v>
      </c>
      <c r="J117" s="11">
        <f t="shared" si="114"/>
        <v>13469.049325015971</v>
      </c>
      <c r="K117" s="11">
        <f t="shared" si="115"/>
        <v>134.6904932501597</v>
      </c>
      <c r="L117" s="24">
        <f t="shared" si="121"/>
        <v>1480.4755058652509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L'!$B$8:$AV$128, 13)</f>
        <v>39.109150271096638</v>
      </c>
      <c r="S117" s="46">
        <f>VLOOKUP(I117, '[1]Lapse Rates'!$A$4:$F$24, 3)</f>
        <v>8.9731130000000002E-4</v>
      </c>
      <c r="T117" s="33">
        <f t="shared" si="131"/>
        <v>0.75105235076277965</v>
      </c>
      <c r="U117" s="33">
        <f t="shared" si="122"/>
        <v>2.9373019247441932E-2</v>
      </c>
      <c r="V117" s="39">
        <f t="shared" si="117"/>
        <v>6.739277612310058E-4</v>
      </c>
      <c r="W117" s="32">
        <f t="shared" si="123"/>
        <v>0.72100540375410671</v>
      </c>
      <c r="X117" s="31"/>
      <c r="Y117" s="5">
        <f t="shared" si="128"/>
        <v>0</v>
      </c>
      <c r="Z117" s="5">
        <f t="shared" si="118"/>
        <v>4.5230550614751799</v>
      </c>
      <c r="AA117" s="5">
        <f t="shared" si="124"/>
        <v>0</v>
      </c>
      <c r="AB117" s="5">
        <f t="shared" si="108"/>
        <v>4.342103632974319</v>
      </c>
      <c r="AC117" s="32"/>
      <c r="AD117" s="5">
        <f t="shared" si="129"/>
        <v>9711.2573467671191</v>
      </c>
      <c r="AE117" s="5">
        <f t="shared" si="110"/>
        <v>-97.112573467671183</v>
      </c>
      <c r="AF117" s="5">
        <f t="shared" si="110"/>
        <v>-1067.4308398544406</v>
      </c>
      <c r="AG117" s="5">
        <f t="shared" si="132"/>
        <v>-17689.284008367707</v>
      </c>
      <c r="AH117" s="5">
        <f t="shared" si="133"/>
        <v>-9142.5700749226999</v>
      </c>
      <c r="AI117" s="42">
        <f t="shared" si="127"/>
        <v>0</v>
      </c>
      <c r="AJ117" s="42">
        <f t="shared" si="130"/>
        <v>943.59131396220664</v>
      </c>
      <c r="AK117" s="42">
        <f t="shared" si="134"/>
        <v>-8198.9787609604937</v>
      </c>
    </row>
    <row r="118" spans="1:37" ht="15" x14ac:dyDescent="0.2">
      <c r="I118" s="2">
        <f t="shared" si="113"/>
        <v>17</v>
      </c>
      <c r="J118" s="11">
        <f t="shared" si="114"/>
        <v>13469.049325015971</v>
      </c>
      <c r="K118" s="11">
        <f t="shared" si="115"/>
        <v>134.6904932501597</v>
      </c>
      <c r="L118" s="24">
        <f t="shared" si="121"/>
        <v>1480.4755058652509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L'!$B$8:$AV$128, 13)</f>
        <v>44.195018894011135</v>
      </c>
      <c r="S118" s="46">
        <f>VLOOKUP(I118, '[1]Lapse Rates'!$A$4:$F$24, 3)</f>
        <v>7.4594940000000001E-4</v>
      </c>
      <c r="T118" s="33">
        <f t="shared" si="131"/>
        <v>0.72100540375410671</v>
      </c>
      <c r="U118" s="33">
        <f t="shared" si="122"/>
        <v>3.1864847441596872E-2</v>
      </c>
      <c r="V118" s="39">
        <f t="shared" si="117"/>
        <v>5.3783354832713363E-4</v>
      </c>
      <c r="W118" s="32">
        <f t="shared" si="123"/>
        <v>0.68860272276418266</v>
      </c>
      <c r="X118" s="31"/>
      <c r="Y118" s="5">
        <f t="shared" si="128"/>
        <v>0</v>
      </c>
      <c r="Z118" s="5">
        <f t="shared" si="118"/>
        <v>4.342103632974319</v>
      </c>
      <c r="AA118" s="5">
        <f t="shared" si="124"/>
        <v>0</v>
      </c>
      <c r="AB118" s="5">
        <f t="shared" si="108"/>
        <v>4.1469652912755093</v>
      </c>
      <c r="AC118" s="32"/>
      <c r="AD118" s="5">
        <f t="shared" si="129"/>
        <v>9274.8240382510739</v>
      </c>
      <c r="AE118" s="5">
        <f t="shared" si="110"/>
        <v>-92.748240382510744</v>
      </c>
      <c r="AF118" s="5">
        <f t="shared" si="110"/>
        <v>-1019.4594643244924</v>
      </c>
      <c r="AG118" s="5">
        <f t="shared" si="132"/>
        <v>-19189.935209905441</v>
      </c>
      <c r="AH118" s="5">
        <f t="shared" si="133"/>
        <v>-11027.318876361371</v>
      </c>
      <c r="AI118" s="42">
        <f t="shared" si="127"/>
        <v>0</v>
      </c>
      <c r="AJ118" s="42">
        <f t="shared" si="130"/>
        <v>901.18759613730094</v>
      </c>
      <c r="AK118" s="42">
        <f t="shared" si="134"/>
        <v>-10126.13128022407</v>
      </c>
    </row>
    <row r="119" spans="1:37" ht="15" x14ac:dyDescent="0.2">
      <c r="I119" s="2">
        <f t="shared" si="113"/>
        <v>18</v>
      </c>
      <c r="J119" s="11">
        <f t="shared" si="114"/>
        <v>13469.049325015971</v>
      </c>
      <c r="K119" s="11">
        <f t="shared" si="115"/>
        <v>134.6904932501597</v>
      </c>
      <c r="L119" s="24">
        <f t="shared" si="121"/>
        <v>1480.4755058652509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L'!$B$8:$AV$128, 13)</f>
        <v>49.963106585262956</v>
      </c>
      <c r="S119" s="46">
        <f>VLOOKUP(I119, '[1]Lapse Rates'!$A$4:$F$24, 3)</f>
        <v>5.9837330000000002E-4</v>
      </c>
      <c r="T119" s="33">
        <f t="shared" si="131"/>
        <v>0.68860272276418266</v>
      </c>
      <c r="U119" s="33">
        <f t="shared" si="122"/>
        <v>3.4404731232369139E-2</v>
      </c>
      <c r="V119" s="39">
        <f t="shared" si="117"/>
        <v>4.1204148360938911E-4</v>
      </c>
      <c r="W119" s="32">
        <f t="shared" si="123"/>
        <v>0.65378595004820417</v>
      </c>
      <c r="X119" s="31"/>
      <c r="Y119" s="5">
        <f t="shared" si="128"/>
        <v>0</v>
      </c>
      <c r="Z119" s="5">
        <f t="shared" si="128"/>
        <v>4.1469652912755093</v>
      </c>
      <c r="AA119" s="5">
        <f t="shared" si="124"/>
        <v>0</v>
      </c>
      <c r="AB119" s="5">
        <f t="shared" si="108"/>
        <v>3.9372885891157994</v>
      </c>
      <c r="AC119" s="32"/>
      <c r="AD119" s="5">
        <f t="shared" si="129"/>
        <v>8805.8752092016894</v>
      </c>
      <c r="AE119" s="5">
        <f t="shared" si="110"/>
        <v>-88.058752092016888</v>
      </c>
      <c r="AF119" s="5">
        <f t="shared" si="110"/>
        <v>-967.91408512520866</v>
      </c>
      <c r="AG119" s="5">
        <f t="shared" si="132"/>
        <v>-20719.526885338433</v>
      </c>
      <c r="AH119" s="5">
        <f t="shared" si="133"/>
        <v>-12969.624513353969</v>
      </c>
      <c r="AI119" s="42">
        <f t="shared" si="127"/>
        <v>0</v>
      </c>
      <c r="AJ119" s="42">
        <f t="shared" si="130"/>
        <v>855.62461173753309</v>
      </c>
      <c r="AK119" s="42">
        <f t="shared" si="134"/>
        <v>-12113.999901616437</v>
      </c>
    </row>
    <row r="120" spans="1:37" ht="15" x14ac:dyDescent="0.2">
      <c r="I120" s="2">
        <f t="shared" si="113"/>
        <v>19</v>
      </c>
      <c r="J120" s="11">
        <f t="shared" si="114"/>
        <v>13469.049325015971</v>
      </c>
      <c r="K120" s="11">
        <f t="shared" si="115"/>
        <v>134.6904932501597</v>
      </c>
      <c r="L120" s="24">
        <f t="shared" si="121"/>
        <v>1480.4755058652509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L'!$B$8:$AV$128, 13)</f>
        <v>56.497212451467817</v>
      </c>
      <c r="S120" s="46">
        <f>VLOOKUP(I120, '[1]Lapse Rates'!$A$4:$F$24, 3)</f>
        <v>4.66450453E-2</v>
      </c>
      <c r="T120" s="33">
        <f t="shared" si="131"/>
        <v>0.65378595004820417</v>
      </c>
      <c r="U120" s="33">
        <f t="shared" si="122"/>
        <v>3.6937083717658116E-2</v>
      </c>
      <c r="V120" s="39">
        <f t="shared" si="117"/>
        <v>3.049587525650202E-2</v>
      </c>
      <c r="W120" s="32">
        <f t="shared" si="123"/>
        <v>0.58635299107404404</v>
      </c>
      <c r="X120" s="31"/>
      <c r="Y120" s="5">
        <f t="shared" si="128"/>
        <v>0</v>
      </c>
      <c r="Z120" s="5">
        <f t="shared" si="128"/>
        <v>3.9372885891157994</v>
      </c>
      <c r="AA120" s="5">
        <f t="shared" si="124"/>
        <v>0</v>
      </c>
      <c r="AB120" s="5">
        <f t="shared" si="108"/>
        <v>3.5311877546153045</v>
      </c>
      <c r="AC120" s="32"/>
      <c r="AD120" s="5">
        <f t="shared" si="129"/>
        <v>7897.6173586469486</v>
      </c>
      <c r="AE120" s="5">
        <f t="shared" si="110"/>
        <v>-78.976173586469486</v>
      </c>
      <c r="AF120" s="5">
        <f t="shared" si="110"/>
        <v>-868.08124107594824</v>
      </c>
      <c r="AG120" s="5">
        <f t="shared" si="132"/>
        <v>-22244.582990201528</v>
      </c>
      <c r="AH120" s="5">
        <f t="shared" si="133"/>
        <v>-15294.023046216997</v>
      </c>
      <c r="AI120" s="42">
        <f t="shared" si="127"/>
        <v>0</v>
      </c>
      <c r="AJ120" s="42">
        <f t="shared" si="130"/>
        <v>767.39494826502539</v>
      </c>
      <c r="AK120" s="42">
        <f t="shared" si="134"/>
        <v>-14526.628097951971</v>
      </c>
    </row>
    <row r="121" spans="1:37" ht="15" x14ac:dyDescent="0.2">
      <c r="I121" s="2">
        <f t="shared" si="113"/>
        <v>20</v>
      </c>
      <c r="J121" s="11">
        <f t="shared" si="114"/>
        <v>13469.049325015971</v>
      </c>
      <c r="K121" s="11">
        <f t="shared" si="115"/>
        <v>134.6904932501597</v>
      </c>
      <c r="L121" s="24">
        <f t="shared" si="121"/>
        <v>1480.4755058652509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L'!$B$8:$AV$128, 13)</f>
        <v>63.924132004812883</v>
      </c>
      <c r="S121" s="46">
        <f>VLOOKUP(I121, '[1]Lapse Rates'!$A$4:$F$24, 3)</f>
        <v>0</v>
      </c>
      <c r="T121" s="33">
        <f t="shared" si="131"/>
        <v>0.58635299107404404</v>
      </c>
      <c r="U121" s="33">
        <f t="shared" si="122"/>
        <v>3.7482106002834061E-2</v>
      </c>
      <c r="V121" s="39">
        <f t="shared" si="117"/>
        <v>0</v>
      </c>
      <c r="W121" s="32">
        <f t="shared" si="123"/>
        <v>0.54887088507120996</v>
      </c>
      <c r="X121" s="31"/>
      <c r="Y121" s="5">
        <f t="shared" si="128"/>
        <v>0</v>
      </c>
      <c r="Z121" s="5">
        <f t="shared" si="128"/>
        <v>3.5311877546153045</v>
      </c>
      <c r="AA121" s="5">
        <f t="shared" si="124"/>
        <v>0</v>
      </c>
      <c r="AB121" s="5">
        <f t="shared" si="108"/>
        <v>3.3054596424554972</v>
      </c>
      <c r="AC121" s="32"/>
      <c r="AD121" s="5">
        <f>$W121*J121</f>
        <v>7392.7690240892989</v>
      </c>
      <c r="AE121" s="5">
        <f t="shared" si="110"/>
        <v>-73.927690240892986</v>
      </c>
      <c r="AF121" s="5">
        <f t="shared" si="110"/>
        <v>-812.58990123050751</v>
      </c>
      <c r="AG121" s="5">
        <f t="shared" si="132"/>
        <v>-22572.811215980753</v>
      </c>
      <c r="AH121" s="5">
        <f t="shared" si="133"/>
        <v>-16066.559783362854</v>
      </c>
      <c r="AI121" s="42">
        <f t="shared" si="127"/>
        <v>0</v>
      </c>
      <c r="AJ121" s="42">
        <f t="shared" si="130"/>
        <v>718.32474436925645</v>
      </c>
      <c r="AK121" s="42">
        <f t="shared" si="134"/>
        <v>-15348.235038993598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236312.03135123977</v>
      </c>
      <c r="AE124" s="21">
        <f t="shared" ref="AE124:AK124" si="135">SUM(AE101:AE121)</f>
        <v>-7482.7548396904122</v>
      </c>
      <c r="AF124" s="21">
        <f t="shared" si="135"/>
        <v>-24913.612634700272</v>
      </c>
      <c r="AG124" s="21">
        <f t="shared" si="135"/>
        <v>-234452.21350308575</v>
      </c>
      <c r="AH124" s="21">
        <f t="shared" si="135"/>
        <v>-30536.549626236614</v>
      </c>
      <c r="AI124" s="21">
        <f t="shared" si="135"/>
        <v>0</v>
      </c>
      <c r="AJ124" s="21">
        <f t="shared" si="135"/>
        <v>21665.40476169515</v>
      </c>
      <c r="AK124" s="21">
        <f t="shared" si="135"/>
        <v>-8871.1448645414785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116619.78194053762</v>
      </c>
      <c r="AE126" s="21">
        <f t="shared" ref="AE126:AK126" si="136">AE101+NPV($D$6,AE102:AE121)</f>
        <v>-6297.7403786475234</v>
      </c>
      <c r="AF126" s="21">
        <f t="shared" si="136"/>
        <v>-11888.306680762562</v>
      </c>
      <c r="AG126" s="21">
        <f t="shared" si="136"/>
        <v>-76126.838235540898</v>
      </c>
      <c r="AH126" s="21">
        <f t="shared" si="136"/>
        <v>22306.896645586603</v>
      </c>
      <c r="AI126" s="21">
        <f t="shared" si="136"/>
        <v>0</v>
      </c>
      <c r="AJ126" s="21">
        <f t="shared" si="136"/>
        <v>10034.416859367868</v>
      </c>
      <c r="AK126" s="21">
        <f t="shared" si="136"/>
        <v>32341.313504954476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174550.54837672846</v>
      </c>
      <c r="AE128" s="21">
        <f t="shared" ref="AE128:AK128" si="137">AE101+NPV($D$7,AE102:AE121)</f>
        <v>-6869.8246881521263</v>
      </c>
      <c r="AF128" s="21">
        <f t="shared" si="137"/>
        <v>-18176.477338348268</v>
      </c>
      <c r="AG128" s="21">
        <f t="shared" si="137"/>
        <v>-147713.1165554148</v>
      </c>
      <c r="AH128" s="21">
        <f t="shared" si="137"/>
        <v>1791.1297948132797</v>
      </c>
      <c r="AI128" s="21">
        <f t="shared" si="137"/>
        <v>0</v>
      </c>
      <c r="AJ128" s="21">
        <f t="shared" si="137"/>
        <v>15663.924931607909</v>
      </c>
      <c r="AK128" s="21">
        <f t="shared" si="137"/>
        <v>17455.054726421164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12249.074798671725</v>
      </c>
    </row>
    <row r="132" spans="1:39" ht="15" x14ac:dyDescent="0.2">
      <c r="G132" s="58" t="s">
        <v>113</v>
      </c>
      <c r="H132" s="57"/>
      <c r="I132" s="57"/>
      <c r="J132" s="11">
        <f>H$131</f>
        <v>12249.074798671725</v>
      </c>
      <c r="K132" s="11">
        <f>J132*$C$10</f>
        <v>4899.6299194686899</v>
      </c>
      <c r="L132" s="24">
        <f>$C$141</f>
        <v>1896.4216600285956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12249.074798671725</v>
      </c>
      <c r="AE132" s="5">
        <f>-$W132*K132</f>
        <v>-4899.6299194686899</v>
      </c>
      <c r="AF132" s="5">
        <f>-$W132*L132</f>
        <v>-1896.4216600285956</v>
      </c>
      <c r="AG132" s="5"/>
      <c r="AH132" s="5">
        <f>SUM(AD132:AG132)</f>
        <v>5453.0232191744399</v>
      </c>
      <c r="AI132" s="42">
        <f>Y132-AA132</f>
        <v>0</v>
      </c>
      <c r="AJ132" s="42"/>
      <c r="AK132" s="42">
        <f>SUM(AH132:AJ132)</f>
        <v>5453.0232191744399</v>
      </c>
      <c r="AL132" s="6" t="s">
        <v>39</v>
      </c>
      <c r="AM132" s="36">
        <f>AK159</f>
        <v>16108.236169394782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12249.074798671725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L'!$B$8:$AV$128, 16)</f>
        <v>5.8415457364645951</v>
      </c>
      <c r="S133" s="46">
        <f>AVERAGE(VLOOKUP(I132,'[1]Lapse Rates'!$A$4:$F$24,3),VLOOKUP(I133,'[1]Lapse Rates'!$A$4:$F$24,3))</f>
        <v>3.4608985999999998E-3</v>
      </c>
      <c r="T133" s="33">
        <f>W132</f>
        <v>1</v>
      </c>
      <c r="U133" s="33">
        <f>T133*R133/1000</f>
        <v>5.8415457364645951E-3</v>
      </c>
      <c r="V133" s="39">
        <f>MIN(S133*T133,T133-U133)</f>
        <v>3.4608985999999998E-3</v>
      </c>
      <c r="W133" s="32">
        <f>T133-SUM(U133:V133)</f>
        <v>0.99069755566353546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5.9662679824969524</v>
      </c>
      <c r="AC133" s="32"/>
      <c r="AD133" s="5">
        <f t="shared" ref="AD133:AD135" si="146">$W133*J133</f>
        <v>12135.128462183891</v>
      </c>
      <c r="AE133" s="5">
        <f t="shared" ref="AE133:AE152" si="147">-$W133*K133</f>
        <v>0</v>
      </c>
      <c r="AF133" s="5">
        <f t="shared" ref="AF133:AF134" si="148">-$W133*L133</f>
        <v>0</v>
      </c>
      <c r="AG133" s="5">
        <f>-U133*M133</f>
        <v>-3517.9482473253365</v>
      </c>
      <c r="AH133" s="5">
        <f t="shared" ref="AH133:AH141" si="149">SUM(AD133:AG133)</f>
        <v>8617.1802148585557</v>
      </c>
      <c r="AI133" s="42">
        <f>-M133*$W132*(N133-N132)/1000</f>
        <v>0</v>
      </c>
      <c r="AJ133" s="42">
        <f>$D$6*SUM(Y133:Z133,AD133:AE133)</f>
        <v>1191.0468887892398</v>
      </c>
      <c r="AK133" s="42">
        <f t="shared" ref="AK133" si="150">SUM(AH133:AJ133)</f>
        <v>9808.227103647796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1">I133+1</f>
        <v>2</v>
      </c>
      <c r="J134" s="11">
        <f t="shared" si="140"/>
        <v>12249.074798671725</v>
      </c>
      <c r="K134" s="11">
        <f t="shared" ref="K134:K152" si="152">J134*$C$11</f>
        <v>122.49074798671725</v>
      </c>
      <c r="L134" s="24">
        <f>$C$142</f>
        <v>1528.9494160684437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L'!$B$8:$AV$128, 16)</f>
        <v>6.5100420281994964</v>
      </c>
      <c r="S134" s="46">
        <f>VLOOKUP(I134, '[1]Lapse Rates'!$A$4:$F$24, 3)</f>
        <v>3.2267923000000001E-3</v>
      </c>
      <c r="T134" s="33">
        <f t="shared" ref="T134:T136" si="153">W133</f>
        <v>0.99069755566353546</v>
      </c>
      <c r="U134" s="33">
        <f>T134*R134/1000</f>
        <v>6.4494827246041261E-3</v>
      </c>
      <c r="V134" s="39">
        <f t="shared" ref="V134:V152" si="154">MIN(S134*T134,T134-U134)</f>
        <v>3.1967752442439178E-3</v>
      </c>
      <c r="W134" s="32">
        <f>T134-SUM(U134:V134)</f>
        <v>0.98105129769468746</v>
      </c>
      <c r="X134" s="32"/>
      <c r="Y134" s="5">
        <f t="shared" ref="Y134:Y135" si="155">AA133</f>
        <v>0</v>
      </c>
      <c r="Z134" s="5">
        <f t="shared" ref="Z134:Z152" si="156">AB133</f>
        <v>5.9662679824969524</v>
      </c>
      <c r="AA134" s="5">
        <f>O134*W134</f>
        <v>0</v>
      </c>
      <c r="AB134" s="5">
        <f t="shared" si="145"/>
        <v>5.9081754195937393</v>
      </c>
      <c r="AC134" s="32"/>
      <c r="AD134" s="5">
        <f t="shared" si="146"/>
        <v>12016.970726796189</v>
      </c>
      <c r="AE134" s="5">
        <f t="shared" si="147"/>
        <v>-120.16970726796188</v>
      </c>
      <c r="AF134" s="5">
        <f t="shared" si="148"/>
        <v>-1499.9778087434813</v>
      </c>
      <c r="AG134" s="5">
        <f t="shared" ref="AG134:AG137" si="157">-U134*M134</f>
        <v>-3884.0655317556184</v>
      </c>
      <c r="AH134" s="5">
        <f t="shared" si="149"/>
        <v>6512.7576790291287</v>
      </c>
      <c r="AI134" s="42">
        <f>-M134*($W133*N134-$W132*N133)/1000</f>
        <v>0</v>
      </c>
      <c r="AJ134" s="42">
        <f t="shared" ref="AJ134:AJ135" si="158">$D$6*SUM(Y134:Z134,AD134:AE134)</f>
        <v>1167.6614709048022</v>
      </c>
      <c r="AK134" s="42">
        <f>SUM(AH134:AJ134)</f>
        <v>7680.4191499339304</v>
      </c>
      <c r="AL134" s="48" t="s">
        <v>59</v>
      </c>
      <c r="AM134" s="54">
        <f>AK159/AD159</f>
        <v>0.10000000033036489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1"/>
        <v>3</v>
      </c>
      <c r="J135" s="11">
        <f t="shared" si="140"/>
        <v>12249.074798671725</v>
      </c>
      <c r="K135" s="11">
        <f t="shared" si="152"/>
        <v>122.49074798671725</v>
      </c>
      <c r="L135" s="24">
        <f t="shared" ref="L135:L152" si="159">$C$142</f>
        <v>1528.9494160684437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L'!$B$8:$AV$128, 16)</f>
        <v>7.2362107018123112</v>
      </c>
      <c r="S135" s="46">
        <f>VLOOKUP(I135, '[1]Lapse Rates'!$A$4:$F$24, 3)</f>
        <v>2.9657235000000001E-3</v>
      </c>
      <c r="T135" s="33">
        <f t="shared" si="153"/>
        <v>0.98105129769468746</v>
      </c>
      <c r="U135" s="33">
        <f t="shared" ref="U135:U152" si="160">T135*R135/1000</f>
        <v>7.0990938994051527E-3</v>
      </c>
      <c r="V135" s="39">
        <f t="shared" si="154"/>
        <v>2.9095268882786307E-3</v>
      </c>
      <c r="W135" s="32">
        <f t="shared" ref="W135:W152" si="161">T135-SUM(U135:V135)</f>
        <v>0.97104267690700363</v>
      </c>
      <c r="X135" s="32"/>
      <c r="Y135" s="5">
        <f t="shared" si="155"/>
        <v>0</v>
      </c>
      <c r="Z135" s="5">
        <f t="shared" si="156"/>
        <v>5.9081754195937393</v>
      </c>
      <c r="AA135" s="5">
        <f t="shared" ref="AA135:AA152" si="162">O135*W135</f>
        <v>0</v>
      </c>
      <c r="AB135" s="5">
        <f t="shared" si="145"/>
        <v>5.8479006027102791</v>
      </c>
      <c r="AC135" s="32"/>
      <c r="AD135" s="5">
        <f t="shared" si="146"/>
        <v>11894.374382136308</v>
      </c>
      <c r="AE135" s="5">
        <f t="shared" si="147"/>
        <v>-118.94374382136309</v>
      </c>
      <c r="AF135" s="5">
        <f>-$W135*L135</f>
        <v>-1484.6751338345016</v>
      </c>
      <c r="AG135" s="5">
        <f t="shared" si="157"/>
        <v>-4275.2802199448661</v>
      </c>
      <c r="AH135" s="5">
        <f t="shared" si="149"/>
        <v>6015.475284535577</v>
      </c>
      <c r="AI135" s="42">
        <f>-M135*($W134*N135-$W133*N134)/1000</f>
        <v>0</v>
      </c>
      <c r="AJ135" s="42">
        <f t="shared" si="158"/>
        <v>1155.7493376273583</v>
      </c>
      <c r="AK135" s="42">
        <f t="shared" ref="AK135:AK142" si="163">SUM(AH135:AJ135)</f>
        <v>7171.2246221629357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1"/>
        <v>4</v>
      </c>
      <c r="J136" s="11">
        <f t="shared" si="140"/>
        <v>12249.074798671725</v>
      </c>
      <c r="K136" s="11">
        <f t="shared" si="152"/>
        <v>122.49074798671725</v>
      </c>
      <c r="L136" s="24">
        <f t="shared" si="159"/>
        <v>1528.9494160684437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4">$H$14*M136/1000</f>
        <v>6.0222899999999999</v>
      </c>
      <c r="Q136">
        <f t="shared" si="144"/>
        <v>68</v>
      </c>
      <c r="R136" s="45">
        <f>1000*VLOOKUP(Q136, '[1]Mortality (Interventions) L'!$B$8:$AV$128, 16)</f>
        <v>8.0220620812263359</v>
      </c>
      <c r="S136" s="46">
        <f>VLOOKUP(I136, '[1]Lapse Rates'!$A$4:$F$24, 3)</f>
        <v>2.7812204999999998E-3</v>
      </c>
      <c r="T136" s="33">
        <f t="shared" si="153"/>
        <v>0.97104267690700363</v>
      </c>
      <c r="U136" s="33">
        <f t="shared" si="160"/>
        <v>7.7897646376681902E-3</v>
      </c>
      <c r="V136" s="39">
        <f t="shared" si="154"/>
        <v>2.7006837993886349E-3</v>
      </c>
      <c r="W136" s="32">
        <f t="shared" si="161"/>
        <v>0.96055222846994681</v>
      </c>
      <c r="X136" s="32"/>
      <c r="Y136" s="5">
        <f>AA135</f>
        <v>0</v>
      </c>
      <c r="Z136" s="5">
        <f t="shared" si="156"/>
        <v>5.8479006027102791</v>
      </c>
      <c r="AA136" s="5">
        <f t="shared" si="162"/>
        <v>0</v>
      </c>
      <c r="AB136" s="5">
        <f t="shared" si="145"/>
        <v>5.7847240799922757</v>
      </c>
      <c r="AC136" s="32"/>
      <c r="AD136" s="5">
        <f>$W136*J136</f>
        <v>11765.876094559191</v>
      </c>
      <c r="AE136" s="5">
        <f t="shared" si="147"/>
        <v>-117.65876094559191</v>
      </c>
      <c r="AF136" s="5">
        <f t="shared" ref="AF136:AF152" si="165">-$W136*L136</f>
        <v>-1468.6357688223675</v>
      </c>
      <c r="AG136" s="5">
        <f t="shared" si="157"/>
        <v>-4691.222167978277</v>
      </c>
      <c r="AH136" s="5">
        <f t="shared" si="149"/>
        <v>5488.3593968129544</v>
      </c>
      <c r="AI136" s="42">
        <f t="shared" ref="AI136:AI152" si="166">-M136*($W135*N136-$W134*N135)/1000</f>
        <v>0</v>
      </c>
      <c r="AJ136" s="42">
        <f>$D$6*SUM(Y136:Z136,AD136:AE136)</f>
        <v>1143.2637994766199</v>
      </c>
      <c r="AK136" s="42">
        <f t="shared" si="163"/>
        <v>6631.6231962895745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1"/>
        <v>5</v>
      </c>
      <c r="J137" s="11">
        <f t="shared" si="140"/>
        <v>12249.074798671725</v>
      </c>
      <c r="K137" s="11">
        <f t="shared" si="152"/>
        <v>122.49074798671725</v>
      </c>
      <c r="L137" s="24">
        <f t="shared" si="159"/>
        <v>1528.9494160684437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4"/>
        <v>6.0222899999999999</v>
      </c>
      <c r="Q137">
        <f t="shared" si="144"/>
        <v>69</v>
      </c>
      <c r="R137" s="45">
        <f>1000*VLOOKUP(Q137, '[1]Mortality (Interventions) L'!$B$8:$AV$128, 16)</f>
        <v>8.9148469570039097</v>
      </c>
      <c r="S137" s="46">
        <f>VLOOKUP(I137, '[1]Lapse Rates'!$A$4:$F$24, 3)</f>
        <v>2.4845683E-3</v>
      </c>
      <c r="T137" s="33">
        <f>W136</f>
        <v>0.96055222846994681</v>
      </c>
      <c r="U137" s="33">
        <f t="shared" si="160"/>
        <v>8.5631761110186288E-3</v>
      </c>
      <c r="V137" s="39">
        <f t="shared" si="154"/>
        <v>2.3865576173507873E-3</v>
      </c>
      <c r="W137" s="32">
        <f t="shared" si="161"/>
        <v>0.94960249474157743</v>
      </c>
      <c r="X137" s="32"/>
      <c r="Y137" s="5">
        <f t="shared" ref="Y137:Y152" si="167">AA136</f>
        <v>0</v>
      </c>
      <c r="Z137" s="5">
        <f t="shared" si="156"/>
        <v>5.7847240799922757</v>
      </c>
      <c r="AA137" s="5">
        <f t="shared" si="162"/>
        <v>0</v>
      </c>
      <c r="AB137" s="5">
        <f t="shared" si="145"/>
        <v>5.7187816080572542</v>
      </c>
      <c r="AC137" s="32"/>
      <c r="AD137" s="5">
        <f t="shared" ref="AD137:AD151" si="168">$W137*J137</f>
        <v>11631.751987094856</v>
      </c>
      <c r="AE137" s="5">
        <f t="shared" si="147"/>
        <v>-116.31751987094856</v>
      </c>
      <c r="AF137" s="5">
        <f t="shared" si="165"/>
        <v>-1451.8941798322721</v>
      </c>
      <c r="AG137" s="5">
        <f t="shared" si="157"/>
        <v>-5156.9929861626379</v>
      </c>
      <c r="AH137" s="5">
        <f t="shared" si="149"/>
        <v>4906.5473012289976</v>
      </c>
      <c r="AI137" s="42">
        <f t="shared" si="166"/>
        <v>0</v>
      </c>
      <c r="AJ137" s="42">
        <f t="shared" ref="AJ137:AJ152" si="169">$D$6*SUM(Y137:Z137,AD137:AE137)</f>
        <v>1130.2316026669127</v>
      </c>
      <c r="AK137" s="42">
        <f t="shared" si="163"/>
        <v>6036.7789038959108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1"/>
        <v>6</v>
      </c>
      <c r="J138" s="11">
        <f t="shared" si="140"/>
        <v>12249.074798671725</v>
      </c>
      <c r="K138" s="11">
        <f t="shared" si="152"/>
        <v>122.49074798671725</v>
      </c>
      <c r="L138" s="24">
        <f t="shared" si="159"/>
        <v>1528.9494160684437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4"/>
        <v>6.0222899999999999</v>
      </c>
      <c r="Q138">
        <f t="shared" si="144"/>
        <v>70</v>
      </c>
      <c r="R138" s="45">
        <f>1000*VLOOKUP(Q138, '[1]Mortality (Interventions) L'!$B$8:$AV$128, 16)</f>
        <v>9.9309061517914561</v>
      </c>
      <c r="S138" s="46">
        <f>VLOOKUP(I138, '[1]Lapse Rates'!$A$4:$F$24, 3)</f>
        <v>2.4510465999999999E-3</v>
      </c>
      <c r="T138" s="33">
        <f t="shared" ref="T138:T152" si="170">W137</f>
        <v>0.94960249474157743</v>
      </c>
      <c r="U138" s="33">
        <f t="shared" si="160"/>
        <v>9.4304132567856452E-3</v>
      </c>
      <c r="V138" s="39">
        <f t="shared" si="154"/>
        <v>2.3275199660878613E-3</v>
      </c>
      <c r="W138" s="32">
        <f t="shared" si="161"/>
        <v>0.93784456151870388</v>
      </c>
      <c r="X138" s="32"/>
      <c r="Y138" s="5">
        <f t="shared" si="167"/>
        <v>0</v>
      </c>
      <c r="Z138" s="5">
        <f t="shared" si="156"/>
        <v>5.7187816080572542</v>
      </c>
      <c r="AA138" s="5">
        <f t="shared" si="162"/>
        <v>0</v>
      </c>
      <c r="AB138" s="5">
        <f t="shared" si="145"/>
        <v>5.6479719243884752</v>
      </c>
      <c r="AC138" s="32"/>
      <c r="AD138" s="5">
        <f t="shared" si="168"/>
        <v>11487.728183570091</v>
      </c>
      <c r="AE138" s="5">
        <f t="shared" si="147"/>
        <v>-114.8772818357009</v>
      </c>
      <c r="AF138" s="5">
        <f t="shared" si="165"/>
        <v>-1433.916894696988</v>
      </c>
      <c r="AG138" s="5">
        <f>-U138*M138</f>
        <v>-5679.2683452207621</v>
      </c>
      <c r="AH138" s="5">
        <f t="shared" si="149"/>
        <v>4259.6656618166398</v>
      </c>
      <c r="AI138" s="42">
        <f t="shared" si="166"/>
        <v>0</v>
      </c>
      <c r="AJ138" s="42">
        <f t="shared" si="169"/>
        <v>1116.237685935894</v>
      </c>
      <c r="AK138" s="42">
        <f t="shared" si="163"/>
        <v>5375.9033477525336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1"/>
        <v>7</v>
      </c>
      <c r="J139" s="11">
        <f t="shared" si="140"/>
        <v>12249.074798671725</v>
      </c>
      <c r="K139" s="11">
        <f t="shared" si="152"/>
        <v>122.49074798671725</v>
      </c>
      <c r="L139" s="24">
        <f t="shared" si="159"/>
        <v>1528.9494160684437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4"/>
        <v>6.0222899999999999</v>
      </c>
      <c r="Q139">
        <f t="shared" si="144"/>
        <v>71</v>
      </c>
      <c r="R139" s="45">
        <f>1000*VLOOKUP(Q139, '[1]Mortality (Interventions) L'!$B$8:$AV$128, 16)</f>
        <v>11.10385247271814</v>
      </c>
      <c r="S139" s="46">
        <f>VLOOKUP(I139, '[1]Lapse Rates'!$A$4:$F$24, 3)</f>
        <v>2.2232648999999998E-3</v>
      </c>
      <c r="T139" s="33">
        <f t="shared" si="170"/>
        <v>0.93784456151870388</v>
      </c>
      <c r="U139" s="33">
        <f t="shared" si="160"/>
        <v>1.041368765344472E-2</v>
      </c>
      <c r="V139" s="39">
        <f t="shared" si="154"/>
        <v>2.0850768952804248E-3</v>
      </c>
      <c r="W139" s="32">
        <f t="shared" si="161"/>
        <v>0.92534579696997876</v>
      </c>
      <c r="X139" s="32"/>
      <c r="Y139" s="5">
        <f t="shared" si="167"/>
        <v>0</v>
      </c>
      <c r="Z139" s="5">
        <f t="shared" si="156"/>
        <v>5.6479719243884752</v>
      </c>
      <c r="AA139" s="5">
        <f t="shared" si="162"/>
        <v>0</v>
      </c>
      <c r="AB139" s="5">
        <f t="shared" si="145"/>
        <v>5.5727007396343335</v>
      </c>
      <c r="AC139" s="32"/>
      <c r="AD139" s="5">
        <f t="shared" si="168"/>
        <v>11334.62988172177</v>
      </c>
      <c r="AE139" s="5">
        <f t="shared" si="147"/>
        <v>-113.3462988172177</v>
      </c>
      <c r="AF139" s="5">
        <f t="shared" si="165"/>
        <v>-1414.8069159386378</v>
      </c>
      <c r="AG139" s="5">
        <f t="shared" ref="AG139:AG152" si="171">-U139*M139</f>
        <v>-6271.4247018463602</v>
      </c>
      <c r="AH139" s="5">
        <f t="shared" si="149"/>
        <v>3535.0519651195546</v>
      </c>
      <c r="AI139" s="42">
        <f t="shared" si="166"/>
        <v>0</v>
      </c>
      <c r="AJ139" s="42">
        <f t="shared" si="169"/>
        <v>1101.3619855287193</v>
      </c>
      <c r="AK139" s="42">
        <f t="shared" si="163"/>
        <v>4636.4139506482734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1"/>
        <v>8</v>
      </c>
      <c r="J140" s="11">
        <f t="shared" si="140"/>
        <v>12249.074798671725</v>
      </c>
      <c r="K140" s="11">
        <f t="shared" si="152"/>
        <v>122.49074798671725</v>
      </c>
      <c r="L140" s="24">
        <f t="shared" si="159"/>
        <v>1528.9494160684437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4"/>
        <v>6.0222899999999999</v>
      </c>
      <c r="Q140">
        <f t="shared" si="144"/>
        <v>72</v>
      </c>
      <c r="R140" s="45">
        <f>1000*VLOOKUP(Q140, '[1]Mortality (Interventions) L'!$B$8:$AV$128, 16)</f>
        <v>12.466916808833437</v>
      </c>
      <c r="S140" s="46">
        <f>VLOOKUP(I140, '[1]Lapse Rates'!$A$4:$F$24, 3)</f>
        <v>2.1873403E-3</v>
      </c>
      <c r="T140" s="33">
        <f t="shared" si="170"/>
        <v>0.92534579696997876</v>
      </c>
      <c r="U140" s="33">
        <f t="shared" si="160"/>
        <v>1.15362090702284E-2</v>
      </c>
      <c r="V140" s="39">
        <f t="shared" si="154"/>
        <v>2.0240461531480522E-3</v>
      </c>
      <c r="W140" s="32">
        <f t="shared" si="161"/>
        <v>0.91178554174660231</v>
      </c>
      <c r="X140" s="32"/>
      <c r="Y140" s="5">
        <f t="shared" si="167"/>
        <v>0</v>
      </c>
      <c r="Z140" s="5">
        <f t="shared" si="156"/>
        <v>5.5727007396343335</v>
      </c>
      <c r="AA140" s="5">
        <f t="shared" si="162"/>
        <v>0</v>
      </c>
      <c r="AB140" s="5">
        <f t="shared" si="145"/>
        <v>5.4910369502051459</v>
      </c>
      <c r="AC140" s="32"/>
      <c r="AD140" s="5">
        <f t="shared" si="168"/>
        <v>11168.529301201552</v>
      </c>
      <c r="AE140" s="5">
        <f t="shared" si="147"/>
        <v>-111.68529301201552</v>
      </c>
      <c r="AF140" s="5">
        <f t="shared" si="165"/>
        <v>-1394.0739716331173</v>
      </c>
      <c r="AG140" s="5">
        <f t="shared" si="171"/>
        <v>-6947.4396521545787</v>
      </c>
      <c r="AH140" s="5">
        <f t="shared" si="149"/>
        <v>2715.330384401841</v>
      </c>
      <c r="AI140" s="42">
        <f t="shared" si="166"/>
        <v>0</v>
      </c>
      <c r="AJ140" s="42">
        <f t="shared" si="169"/>
        <v>1085.2230791459517</v>
      </c>
      <c r="AK140" s="42">
        <f t="shared" si="163"/>
        <v>3800.5534635477925</v>
      </c>
    </row>
    <row r="141" spans="1:39" ht="15" x14ac:dyDescent="0.2">
      <c r="A141" s="12"/>
      <c r="B141" s="13">
        <v>1</v>
      </c>
      <c r="C141" s="10">
        <f>$H$131*0.14+$B$144</f>
        <v>1896.4216600285956</v>
      </c>
      <c r="D141" s="1"/>
      <c r="E141" s="81" t="s">
        <v>51</v>
      </c>
      <c r="F141" s="13"/>
      <c r="G141" s="8"/>
      <c r="I141" s="2">
        <f t="shared" si="151"/>
        <v>9</v>
      </c>
      <c r="J141" s="11">
        <f t="shared" si="140"/>
        <v>12249.074798671725</v>
      </c>
      <c r="K141" s="11">
        <f t="shared" si="152"/>
        <v>122.49074798671725</v>
      </c>
      <c r="L141" s="24">
        <f t="shared" si="159"/>
        <v>1528.9494160684437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4"/>
        <v>6.0222899999999999</v>
      </c>
      <c r="Q141">
        <f t="shared" si="144"/>
        <v>73</v>
      </c>
      <c r="R141" s="45">
        <f>1000*VLOOKUP(Q141, '[1]Mortality (Interventions) L'!$B$8:$AV$128, 16)</f>
        <v>14.052481056866519</v>
      </c>
      <c r="S141" s="46">
        <f>VLOOKUP(I141, '[1]Lapse Rates'!$A$4:$F$24, 3)</f>
        <v>1.9768835000000002E-3</v>
      </c>
      <c r="T141" s="33">
        <f t="shared" si="170"/>
        <v>0.91178554174660231</v>
      </c>
      <c r="U141" s="33">
        <f t="shared" si="160"/>
        <v>1.2812849053318904E-2</v>
      </c>
      <c r="V141" s="39">
        <f t="shared" si="154"/>
        <v>1.8024937930174194E-3</v>
      </c>
      <c r="W141" s="32">
        <f t="shared" si="161"/>
        <v>0.89717019890026595</v>
      </c>
      <c r="X141" s="32"/>
      <c r="Y141" s="5">
        <f t="shared" si="167"/>
        <v>0</v>
      </c>
      <c r="Z141" s="5">
        <f t="shared" si="156"/>
        <v>5.4910369502051459</v>
      </c>
      <c r="AA141" s="5">
        <f t="shared" si="162"/>
        <v>0</v>
      </c>
      <c r="AB141" s="5">
        <f t="shared" si="145"/>
        <v>5.4030191171350825</v>
      </c>
      <c r="AC141" s="32"/>
      <c r="AD141" s="5">
        <f t="shared" si="168"/>
        <v>10989.504873468546</v>
      </c>
      <c r="AE141" s="5">
        <f t="shared" si="147"/>
        <v>-109.89504873468547</v>
      </c>
      <c r="AF141" s="5">
        <f t="shared" si="165"/>
        <v>-1371.7278517225711</v>
      </c>
      <c r="AG141" s="5">
        <f t="shared" si="171"/>
        <v>-7716.2692725311908</v>
      </c>
      <c r="AH141" s="5">
        <f t="shared" si="149"/>
        <v>1791.6127004800992</v>
      </c>
      <c r="AI141" s="42">
        <f t="shared" si="166"/>
        <v>0</v>
      </c>
      <c r="AJ141" s="42">
        <f t="shared" si="169"/>
        <v>1067.8283945312069</v>
      </c>
      <c r="AK141" s="42">
        <f t="shared" si="163"/>
        <v>2859.4410950113061</v>
      </c>
    </row>
    <row r="142" spans="1:39" ht="15" x14ac:dyDescent="0.2">
      <c r="A142" s="12"/>
      <c r="B142" s="70" t="s">
        <v>49</v>
      </c>
      <c r="C142" s="10">
        <f>$H$131*0.11+$B$144</f>
        <v>1528.9494160684437</v>
      </c>
      <c r="D142" s="1"/>
      <c r="E142" s="1"/>
      <c r="F142" s="1"/>
      <c r="I142" s="2">
        <f t="shared" si="151"/>
        <v>10</v>
      </c>
      <c r="J142" s="11">
        <f t="shared" si="140"/>
        <v>12249.074798671725</v>
      </c>
      <c r="K142" s="11">
        <f t="shared" si="152"/>
        <v>122.49074798671725</v>
      </c>
      <c r="L142" s="24">
        <f t="shared" si="159"/>
        <v>1528.9494160684437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4"/>
        <v>6.0222899999999999</v>
      </c>
      <c r="Q142">
        <f t="shared" si="144"/>
        <v>74</v>
      </c>
      <c r="R142" s="45">
        <f>1000*VLOOKUP(Q142, '[1]Mortality (Interventions) L'!$B$8:$AV$128, 16)</f>
        <v>15.951412759106512</v>
      </c>
      <c r="S142" s="46">
        <f>VLOOKUP(I142, '[1]Lapse Rates'!$A$4:$F$24, 3)</f>
        <v>1.6914747999999999E-3</v>
      </c>
      <c r="T142" s="33">
        <f t="shared" si="170"/>
        <v>0.89717019890026595</v>
      </c>
      <c r="U142" s="33">
        <f t="shared" si="160"/>
        <v>1.431113215782783E-2</v>
      </c>
      <c r="V142" s="39">
        <f t="shared" si="154"/>
        <v>1.5175407827507875E-3</v>
      </c>
      <c r="W142" s="32">
        <f t="shared" si="161"/>
        <v>0.88134152595968729</v>
      </c>
      <c r="X142" s="32"/>
      <c r="Y142" s="5">
        <f t="shared" si="167"/>
        <v>0</v>
      </c>
      <c r="Z142" s="5">
        <f t="shared" si="156"/>
        <v>5.4030191171350825</v>
      </c>
      <c r="AA142" s="5">
        <f t="shared" si="162"/>
        <v>0</v>
      </c>
      <c r="AB142" s="5">
        <f t="shared" si="145"/>
        <v>5.3076942583717655</v>
      </c>
      <c r="AC142" s="32"/>
      <c r="AD142" s="5">
        <f t="shared" si="168"/>
        <v>10795.618274655688</v>
      </c>
      <c r="AE142" s="5">
        <f t="shared" si="147"/>
        <v>-107.95618274655688</v>
      </c>
      <c r="AF142" s="5">
        <f t="shared" si="165"/>
        <v>-1347.526611472935</v>
      </c>
      <c r="AG142" s="5">
        <f t="shared" si="171"/>
        <v>-8618.5788082764957</v>
      </c>
      <c r="AH142" s="5">
        <f>SUM(AD142:AG142)</f>
        <v>721.55667215970061</v>
      </c>
      <c r="AI142" s="42">
        <f t="shared" si="166"/>
        <v>0</v>
      </c>
      <c r="AJ142" s="42">
        <f t="shared" si="169"/>
        <v>1048.9896873916769</v>
      </c>
      <c r="AK142" s="42">
        <f t="shared" si="163"/>
        <v>1770.5463595513775</v>
      </c>
    </row>
    <row r="143" spans="1:39" ht="15" x14ac:dyDescent="0.2">
      <c r="D143" s="1"/>
      <c r="E143" s="1"/>
      <c r="F143" s="1"/>
      <c r="I143" s="2">
        <f t="shared" si="151"/>
        <v>11</v>
      </c>
      <c r="J143" s="11">
        <f t="shared" si="140"/>
        <v>12249.074798671725</v>
      </c>
      <c r="K143" s="11">
        <f t="shared" si="152"/>
        <v>122.49074798671725</v>
      </c>
      <c r="L143" s="24">
        <f t="shared" si="159"/>
        <v>1528.9494160684437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4"/>
        <v>6.0222899999999999</v>
      </c>
      <c r="Q143">
        <f t="shared" si="144"/>
        <v>75</v>
      </c>
      <c r="R143" s="45">
        <f>1000*VLOOKUP(Q143, '[1]Mortality (Interventions) L'!$B$8:$AV$128, 16)</f>
        <v>18.162990751892025</v>
      </c>
      <c r="S143" s="46">
        <f>VLOOKUP(I143, '[1]Lapse Rates'!$A$4:$F$24, 3)</f>
        <v>1.5867464999999999E-3</v>
      </c>
      <c r="T143" s="33">
        <f t="shared" si="170"/>
        <v>0.88134152595968729</v>
      </c>
      <c r="U143" s="33">
        <f t="shared" si="160"/>
        <v>1.6007797985264204E-2</v>
      </c>
      <c r="V143" s="39">
        <f t="shared" si="154"/>
        <v>1.3984655816211928E-3</v>
      </c>
      <c r="W143" s="32">
        <f t="shared" si="161"/>
        <v>0.86393526239280194</v>
      </c>
      <c r="X143" s="31"/>
      <c r="Y143" s="5">
        <f t="shared" si="167"/>
        <v>0</v>
      </c>
      <c r="Z143" s="5">
        <f t="shared" si="156"/>
        <v>5.3076942583717655</v>
      </c>
      <c r="AA143" s="5">
        <f t="shared" si="162"/>
        <v>0</v>
      </c>
      <c r="AB143" s="5">
        <f t="shared" si="145"/>
        <v>5.2028686913555475</v>
      </c>
      <c r="AC143" s="32"/>
      <c r="AD143" s="5">
        <f t="shared" si="168"/>
        <v>10582.407650259514</v>
      </c>
      <c r="AE143" s="5">
        <f t="shared" si="147"/>
        <v>-105.82407650259515</v>
      </c>
      <c r="AF143" s="5">
        <f t="shared" si="165"/>
        <v>-1320.9133149564123</v>
      </c>
      <c r="AG143" s="5">
        <f t="shared" si="171"/>
        <v>-9640.3601728676767</v>
      </c>
      <c r="AH143" s="5">
        <f t="shared" ref="AH143:AH152" si="172">SUM(AD143:AG143)</f>
        <v>-484.68991406717032</v>
      </c>
      <c r="AI143" s="42">
        <f t="shared" si="166"/>
        <v>0</v>
      </c>
      <c r="AJ143" s="42">
        <f t="shared" si="169"/>
        <v>1028.2735333923001</v>
      </c>
      <c r="AK143" s="42">
        <f t="shared" ref="AK143:AK152" si="173">SUM(AH143:AJ143)</f>
        <v>543.5836193251298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1"/>
        <v>12</v>
      </c>
      <c r="J144" s="11">
        <f t="shared" si="140"/>
        <v>12249.074798671725</v>
      </c>
      <c r="K144" s="11">
        <f t="shared" si="152"/>
        <v>122.49074798671725</v>
      </c>
      <c r="L144" s="24">
        <f t="shared" si="159"/>
        <v>1528.9494160684437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4"/>
        <v>6.0222899999999999</v>
      </c>
      <c r="Q144">
        <f t="shared" si="144"/>
        <v>76</v>
      </c>
      <c r="R144" s="45">
        <f>1000*VLOOKUP(Q144, '[1]Mortality (Interventions) L'!$B$8:$AV$128, 16)</f>
        <v>20.730134240696326</v>
      </c>
      <c r="S144" s="46">
        <f>VLOOKUP(I144, '[1]Lapse Rates'!$A$4:$F$24, 3)</f>
        <v>1.4412507000000001E-3</v>
      </c>
      <c r="T144" s="33">
        <f t="shared" si="170"/>
        <v>0.86393526239280194</v>
      </c>
      <c r="U144" s="33">
        <f t="shared" si="160"/>
        <v>1.7909493964673989E-2</v>
      </c>
      <c r="V144" s="39">
        <f t="shared" si="154"/>
        <v>1.2451473016783096E-3</v>
      </c>
      <c r="W144" s="32">
        <f t="shared" si="161"/>
        <v>0.84478062112644969</v>
      </c>
      <c r="X144" s="31"/>
      <c r="Y144" s="5">
        <f t="shared" si="167"/>
        <v>0</v>
      </c>
      <c r="Z144" s="5">
        <f t="shared" si="156"/>
        <v>5.2028686913555475</v>
      </c>
      <c r="AA144" s="5">
        <f t="shared" si="162"/>
        <v>0</v>
      </c>
      <c r="AB144" s="5">
        <f t="shared" si="145"/>
        <v>5.0875138868036069</v>
      </c>
      <c r="AC144" s="32"/>
      <c r="AD144" s="5">
        <f t="shared" si="168"/>
        <v>10347.781016646242</v>
      </c>
      <c r="AE144" s="5">
        <f t="shared" si="147"/>
        <v>-103.47781016646242</v>
      </c>
      <c r="AF144" s="5">
        <f t="shared" si="165"/>
        <v>-1291.6268373772225</v>
      </c>
      <c r="AG144" s="5">
        <f t="shared" si="171"/>
        <v>-10785.616640851651</v>
      </c>
      <c r="AH144" s="5">
        <f t="shared" si="172"/>
        <v>-1832.9402717490939</v>
      </c>
      <c r="AI144" s="42">
        <f t="shared" si="166"/>
        <v>0</v>
      </c>
      <c r="AJ144" s="42">
        <f t="shared" si="169"/>
        <v>1005.4765459742885</v>
      </c>
      <c r="AK144" s="42">
        <f t="shared" si="173"/>
        <v>-827.46372577480543</v>
      </c>
    </row>
    <row r="145" spans="1:37" ht="15" x14ac:dyDescent="0.2">
      <c r="A145" s="48"/>
      <c r="D145" s="1"/>
      <c r="E145" s="1"/>
      <c r="F145" s="1"/>
      <c r="I145" s="2">
        <f t="shared" si="151"/>
        <v>13</v>
      </c>
      <c r="J145" s="11">
        <f t="shared" si="140"/>
        <v>12249.074798671725</v>
      </c>
      <c r="K145" s="11">
        <f t="shared" si="152"/>
        <v>122.49074798671725</v>
      </c>
      <c r="L145" s="24">
        <f t="shared" si="159"/>
        <v>1528.9494160684437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4"/>
        <v>6.0222899999999999</v>
      </c>
      <c r="Q145">
        <f t="shared" si="144"/>
        <v>77</v>
      </c>
      <c r="R145" s="45">
        <f>1000*VLOOKUP(Q145, '[1]Mortality (Interventions) L'!$B$8:$AV$128, 16)</f>
        <v>23.726200167302117</v>
      </c>
      <c r="S145" s="46">
        <f>VLOOKUP(I145, '[1]Lapse Rates'!$A$4:$F$24, 3)</f>
        <v>1.3481251E-3</v>
      </c>
      <c r="T145" s="33">
        <f t="shared" si="170"/>
        <v>0.84478062112644969</v>
      </c>
      <c r="U145" s="33">
        <f t="shared" si="160"/>
        <v>2.0043434114303958E-2</v>
      </c>
      <c r="V145" s="39">
        <f t="shared" si="154"/>
        <v>1.1388699593341571E-3</v>
      </c>
      <c r="W145" s="32">
        <f t="shared" si="161"/>
        <v>0.82359831705281161</v>
      </c>
      <c r="X145" s="31"/>
      <c r="Y145" s="5">
        <f t="shared" si="167"/>
        <v>0</v>
      </c>
      <c r="Z145" s="5">
        <f t="shared" si="156"/>
        <v>5.0875138868036069</v>
      </c>
      <c r="AA145" s="5">
        <f t="shared" si="162"/>
        <v>0</v>
      </c>
      <c r="AB145" s="5">
        <f t="shared" si="145"/>
        <v>4.9599479088039766</v>
      </c>
      <c r="AC145" s="32"/>
      <c r="AD145" s="5">
        <f t="shared" si="168"/>
        <v>10088.31738964004</v>
      </c>
      <c r="AE145" s="5">
        <f t="shared" si="147"/>
        <v>-100.88317389640041</v>
      </c>
      <c r="AF145" s="5">
        <f t="shared" si="165"/>
        <v>-1259.2401659328493</v>
      </c>
      <c r="AG145" s="5">
        <f t="shared" si="171"/>
        <v>-12070.737283223158</v>
      </c>
      <c r="AH145" s="5">
        <f t="shared" si="172"/>
        <v>-3342.543233412367</v>
      </c>
      <c r="AI145" s="42">
        <f t="shared" si="166"/>
        <v>0</v>
      </c>
      <c r="AJ145" s="42">
        <f t="shared" si="169"/>
        <v>980.26638167674662</v>
      </c>
      <c r="AK145" s="42">
        <f t="shared" si="173"/>
        <v>-2362.2768517356203</v>
      </c>
    </row>
    <row r="146" spans="1:37" ht="15" x14ac:dyDescent="0.2">
      <c r="A146" s="48"/>
      <c r="D146" s="1"/>
      <c r="E146" s="1"/>
      <c r="F146" s="37"/>
      <c r="I146" s="2">
        <f t="shared" si="151"/>
        <v>14</v>
      </c>
      <c r="J146" s="11">
        <f t="shared" si="140"/>
        <v>12249.074798671725</v>
      </c>
      <c r="K146" s="11">
        <f t="shared" si="152"/>
        <v>122.49074798671725</v>
      </c>
      <c r="L146" s="24">
        <f t="shared" si="159"/>
        <v>1528.9494160684437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4"/>
        <v>6.0222899999999999</v>
      </c>
      <c r="Q146">
        <f t="shared" si="144"/>
        <v>78</v>
      </c>
      <c r="R146" s="45">
        <f>1000*VLOOKUP(Q146, '[1]Mortality (Interventions) L'!$B$8:$AV$128, 16)</f>
        <v>27.122005058784936</v>
      </c>
      <c r="S146" s="46">
        <f>VLOOKUP(I146, '[1]Lapse Rates'!$A$4:$F$24, 3)</f>
        <v>1.1365788999999999E-3</v>
      </c>
      <c r="T146" s="33">
        <f t="shared" si="170"/>
        <v>0.82359831705281161</v>
      </c>
      <c r="U146" s="33">
        <f t="shared" si="160"/>
        <v>2.2337637721513114E-2</v>
      </c>
      <c r="V146" s="39">
        <f t="shared" si="154"/>
        <v>9.360844692377358E-4</v>
      </c>
      <c r="W146" s="32">
        <f t="shared" si="161"/>
        <v>0.80032459486206076</v>
      </c>
      <c r="X146" s="31"/>
      <c r="Y146" s="5">
        <f t="shared" si="167"/>
        <v>0</v>
      </c>
      <c r="Z146" s="5">
        <f t="shared" si="156"/>
        <v>4.9599479088039766</v>
      </c>
      <c r="AA146" s="5">
        <f t="shared" si="162"/>
        <v>0</v>
      </c>
      <c r="AB146" s="5">
        <f t="shared" si="145"/>
        <v>4.8197868043918399</v>
      </c>
      <c r="AC146" s="32"/>
      <c r="AD146" s="5">
        <f t="shared" si="168"/>
        <v>9803.2358256820262</v>
      </c>
      <c r="AE146" s="5">
        <f t="shared" si="147"/>
        <v>-98.032358256820274</v>
      </c>
      <c r="AF146" s="5">
        <f t="shared" si="165"/>
        <v>-1223.6558219795616</v>
      </c>
      <c r="AG146" s="5">
        <f t="shared" si="171"/>
        <v>-13452.37322738912</v>
      </c>
      <c r="AH146" s="5">
        <f t="shared" si="172"/>
        <v>-4970.8255819434762</v>
      </c>
      <c r="AI146" s="42">
        <f t="shared" si="166"/>
        <v>0</v>
      </c>
      <c r="AJ146" s="42">
        <f t="shared" si="169"/>
        <v>952.56703104426651</v>
      </c>
      <c r="AK146" s="42">
        <f t="shared" si="173"/>
        <v>-4018.2585508992097</v>
      </c>
    </row>
    <row r="147" spans="1:37" ht="15" x14ac:dyDescent="0.2">
      <c r="A147" s="48"/>
      <c r="D147" s="1"/>
      <c r="E147" s="1"/>
      <c r="F147" s="1"/>
      <c r="I147" s="2">
        <f t="shared" si="151"/>
        <v>15</v>
      </c>
      <c r="J147" s="11">
        <f t="shared" si="140"/>
        <v>12249.074798671725</v>
      </c>
      <c r="K147" s="11">
        <f t="shared" si="152"/>
        <v>122.49074798671725</v>
      </c>
      <c r="L147" s="24">
        <f t="shared" si="159"/>
        <v>1528.9494160684437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4"/>
        <v>6.0222899999999999</v>
      </c>
      <c r="Q147">
        <f t="shared" si="144"/>
        <v>79</v>
      </c>
      <c r="R147" s="45">
        <f>1000*VLOOKUP(Q147, '[1]Mortality (Interventions) L'!$B$8:$AV$128, 16)</f>
        <v>30.953416390286144</v>
      </c>
      <c r="S147" s="46">
        <f>VLOOKUP(I147, '[1]Lapse Rates'!$A$4:$F$24, 3)</f>
        <v>1.0075606E-3</v>
      </c>
      <c r="T147" s="33">
        <f t="shared" si="170"/>
        <v>0.80032459486206076</v>
      </c>
      <c r="U147" s="33">
        <f t="shared" si="160"/>
        <v>2.477278043215243E-2</v>
      </c>
      <c r="V147" s="39">
        <f t="shared" si="154"/>
        <v>8.0637552899397484E-4</v>
      </c>
      <c r="W147" s="32">
        <f t="shared" si="161"/>
        <v>0.7747454389009143</v>
      </c>
      <c r="X147" s="31"/>
      <c r="Y147" s="5">
        <f t="shared" si="167"/>
        <v>0</v>
      </c>
      <c r="Z147" s="5">
        <f t="shared" si="156"/>
        <v>4.8197868043918399</v>
      </c>
      <c r="AA147" s="5">
        <f t="shared" si="162"/>
        <v>0</v>
      </c>
      <c r="AB147" s="5">
        <f t="shared" si="145"/>
        <v>4.6657417092385867</v>
      </c>
      <c r="AC147" s="32"/>
      <c r="AD147" s="5">
        <f t="shared" si="168"/>
        <v>9489.9148310270539</v>
      </c>
      <c r="AE147" s="5">
        <f t="shared" si="147"/>
        <v>-94.899148310270547</v>
      </c>
      <c r="AF147" s="5">
        <f t="shared" si="165"/>
        <v>-1184.546586409243</v>
      </c>
      <c r="AG147" s="5">
        <f t="shared" si="171"/>
        <v>-14918.886786874726</v>
      </c>
      <c r="AH147" s="5">
        <f t="shared" si="172"/>
        <v>-6708.4176905671848</v>
      </c>
      <c r="AI147" s="42">
        <f t="shared" si="166"/>
        <v>0</v>
      </c>
      <c r="AJ147" s="42">
        <f t="shared" si="169"/>
        <v>922.12385956002731</v>
      </c>
      <c r="AK147" s="42">
        <f t="shared" si="173"/>
        <v>-5786.2938310071577</v>
      </c>
    </row>
    <row r="148" spans="1:37" ht="15" x14ac:dyDescent="0.2">
      <c r="I148" s="2">
        <f t="shared" si="151"/>
        <v>16</v>
      </c>
      <c r="J148" s="11">
        <f t="shared" si="140"/>
        <v>12249.074798671725</v>
      </c>
      <c r="K148" s="11">
        <f t="shared" si="152"/>
        <v>122.49074798671725</v>
      </c>
      <c r="L148" s="24">
        <f t="shared" si="159"/>
        <v>1528.9494160684437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4"/>
        <v>6.0222899999999999</v>
      </c>
      <c r="Q148">
        <f t="shared" si="144"/>
        <v>80</v>
      </c>
      <c r="R148" s="45">
        <f>1000*VLOOKUP(Q148, '[1]Mortality (Interventions) L'!$B$8:$AV$128, 16)</f>
        <v>35.200307800970045</v>
      </c>
      <c r="S148" s="46">
        <f>VLOOKUP(I148, '[1]Lapse Rates'!$A$4:$F$24, 3)</f>
        <v>8.9731130000000002E-4</v>
      </c>
      <c r="T148" s="33">
        <f t="shared" si="170"/>
        <v>0.7747454389009143</v>
      </c>
      <c r="U148" s="33">
        <f t="shared" si="160"/>
        <v>2.7271277916709812E-2</v>
      </c>
      <c r="V148" s="39">
        <f t="shared" si="154"/>
        <v>6.9518783694925003E-4</v>
      </c>
      <c r="W148" s="32">
        <f t="shared" si="161"/>
        <v>0.74677897314725528</v>
      </c>
      <c r="X148" s="31"/>
      <c r="Y148" s="5">
        <f t="shared" si="167"/>
        <v>0</v>
      </c>
      <c r="Z148" s="5">
        <f t="shared" si="156"/>
        <v>4.6657417092385867</v>
      </c>
      <c r="AA148" s="5">
        <f t="shared" si="162"/>
        <v>0</v>
      </c>
      <c r="AB148" s="5">
        <f t="shared" si="145"/>
        <v>4.4973195421949841</v>
      </c>
      <c r="AC148" s="32"/>
      <c r="AD148" s="5">
        <f t="shared" si="168"/>
        <v>9147.3515001559936</v>
      </c>
      <c r="AE148" s="5">
        <f t="shared" si="147"/>
        <v>-91.473515001559932</v>
      </c>
      <c r="AF148" s="5">
        <f t="shared" si="165"/>
        <v>-1141.7872749256881</v>
      </c>
      <c r="AG148" s="5">
        <f t="shared" si="171"/>
        <v>-16423.554428502233</v>
      </c>
      <c r="AH148" s="5">
        <f t="shared" si="172"/>
        <v>-8509.4637182734878</v>
      </c>
      <c r="AI148" s="42">
        <f t="shared" si="166"/>
        <v>0</v>
      </c>
      <c r="AJ148" s="42">
        <f t="shared" si="169"/>
        <v>888.83933960532636</v>
      </c>
      <c r="AK148" s="42">
        <f t="shared" si="173"/>
        <v>-7620.6243786681616</v>
      </c>
    </row>
    <row r="149" spans="1:37" ht="15" x14ac:dyDescent="0.2">
      <c r="I149" s="2">
        <f t="shared" si="151"/>
        <v>17</v>
      </c>
      <c r="J149" s="11">
        <f t="shared" si="140"/>
        <v>12249.074798671725</v>
      </c>
      <c r="K149" s="11">
        <f t="shared" si="152"/>
        <v>122.49074798671725</v>
      </c>
      <c r="L149" s="24">
        <f t="shared" si="159"/>
        <v>1528.9494160684437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4"/>
        <v>6.0222899999999999</v>
      </c>
      <c r="Q149">
        <f t="shared" si="144"/>
        <v>81</v>
      </c>
      <c r="R149" s="45">
        <f>1000*VLOOKUP(Q149, '[1]Mortality (Interventions) L'!$B$8:$AV$128, 16)</f>
        <v>39.936066477062788</v>
      </c>
      <c r="S149" s="46">
        <f>VLOOKUP(I149, '[1]Lapse Rates'!$A$4:$F$24, 3)</f>
        <v>7.4594940000000001E-4</v>
      </c>
      <c r="T149" s="33">
        <f t="shared" si="170"/>
        <v>0.74677897314725528</v>
      </c>
      <c r="U149" s="33">
        <f t="shared" si="160"/>
        <v>2.9823414715281472E-2</v>
      </c>
      <c r="V149" s="39">
        <f t="shared" si="154"/>
        <v>5.5705932695181116E-4</v>
      </c>
      <c r="W149" s="32">
        <f t="shared" si="161"/>
        <v>0.71639849910502196</v>
      </c>
      <c r="X149" s="31"/>
      <c r="Y149" s="5">
        <f t="shared" si="167"/>
        <v>0</v>
      </c>
      <c r="Z149" s="5">
        <f t="shared" si="156"/>
        <v>4.4973195421949841</v>
      </c>
      <c r="AA149" s="5">
        <f t="shared" si="162"/>
        <v>0</v>
      </c>
      <c r="AB149" s="5">
        <f t="shared" si="145"/>
        <v>4.3143595171751823</v>
      </c>
      <c r="AC149" s="32"/>
      <c r="AD149" s="5">
        <f t="shared" si="168"/>
        <v>8775.2188011935723</v>
      </c>
      <c r="AE149" s="5">
        <f t="shared" si="147"/>
        <v>-87.752188011935729</v>
      </c>
      <c r="AF149" s="5">
        <f t="shared" si="165"/>
        <v>-1095.3370668789328</v>
      </c>
      <c r="AG149" s="5">
        <f t="shared" si="171"/>
        <v>-17960.525220569245</v>
      </c>
      <c r="AH149" s="5">
        <f t="shared" si="172"/>
        <v>-10368.395674266543</v>
      </c>
      <c r="AI149" s="42">
        <f t="shared" si="166"/>
        <v>0</v>
      </c>
      <c r="AJ149" s="42">
        <f t="shared" si="169"/>
        <v>852.68166180020785</v>
      </c>
      <c r="AK149" s="42">
        <f t="shared" si="173"/>
        <v>-9515.7140124663347</v>
      </c>
    </row>
    <row r="150" spans="1:37" ht="15" x14ac:dyDescent="0.2">
      <c r="I150" s="2">
        <f t="shared" si="151"/>
        <v>18</v>
      </c>
      <c r="J150" s="11">
        <f t="shared" si="140"/>
        <v>12249.074798671725</v>
      </c>
      <c r="K150" s="11">
        <f t="shared" si="152"/>
        <v>122.49074798671725</v>
      </c>
      <c r="L150" s="24">
        <f t="shared" si="159"/>
        <v>1528.9494160684437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4"/>
        <v>6.0222899999999999</v>
      </c>
      <c r="Q150">
        <f t="shared" si="144"/>
        <v>82</v>
      </c>
      <c r="R150" s="45">
        <f>1000*VLOOKUP(Q150, '[1]Mortality (Interventions) L'!$B$8:$AV$128, 16)</f>
        <v>45.327155163952</v>
      </c>
      <c r="S150" s="46">
        <f>VLOOKUP(I150, '[1]Lapse Rates'!$A$4:$F$24, 3)</f>
        <v>5.9837330000000002E-4</v>
      </c>
      <c r="T150" s="33">
        <f t="shared" si="170"/>
        <v>0.71639849910502196</v>
      </c>
      <c r="U150" s="33">
        <f t="shared" si="160"/>
        <v>3.2472305928155656E-2</v>
      </c>
      <c r="V150" s="39">
        <f t="shared" si="154"/>
        <v>4.2867373402451903E-4</v>
      </c>
      <c r="W150" s="32">
        <f t="shared" si="161"/>
        <v>0.68349751944284176</v>
      </c>
      <c r="X150" s="31"/>
      <c r="Y150" s="5">
        <f t="shared" si="167"/>
        <v>0</v>
      </c>
      <c r="Z150" s="5">
        <f t="shared" si="156"/>
        <v>4.3143595171751823</v>
      </c>
      <c r="AA150" s="5">
        <f t="shared" si="162"/>
        <v>0</v>
      </c>
      <c r="AB150" s="5">
        <f t="shared" si="145"/>
        <v>4.1162202763654312</v>
      </c>
      <c r="AC150" s="32"/>
      <c r="AD150" s="5">
        <f t="shared" si="168"/>
        <v>8372.2122403619505</v>
      </c>
      <c r="AE150" s="5">
        <f t="shared" si="147"/>
        <v>-83.722122403619508</v>
      </c>
      <c r="AF150" s="5">
        <f t="shared" si="165"/>
        <v>-1045.0331332363626</v>
      </c>
      <c r="AG150" s="5">
        <f t="shared" si="171"/>
        <v>-19555.764326807253</v>
      </c>
      <c r="AH150" s="5">
        <f t="shared" si="172"/>
        <v>-12312.307342085285</v>
      </c>
      <c r="AI150" s="42">
        <f t="shared" si="166"/>
        <v>0</v>
      </c>
      <c r="AJ150" s="42">
        <f t="shared" si="169"/>
        <v>813.52411924034709</v>
      </c>
      <c r="AK150" s="42">
        <f t="shared" si="173"/>
        <v>-11498.783222844939</v>
      </c>
    </row>
    <row r="151" spans="1:37" ht="15" x14ac:dyDescent="0.2">
      <c r="I151" s="2">
        <f t="shared" si="151"/>
        <v>19</v>
      </c>
      <c r="J151" s="11">
        <f t="shared" si="140"/>
        <v>12249.074798671725</v>
      </c>
      <c r="K151" s="11">
        <f t="shared" si="152"/>
        <v>122.49074798671725</v>
      </c>
      <c r="L151" s="24">
        <f t="shared" si="159"/>
        <v>1528.9494160684437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4"/>
        <v>6.0222899999999999</v>
      </c>
      <c r="Q151">
        <f t="shared" si="144"/>
        <v>83</v>
      </c>
      <c r="R151" s="45">
        <f>1000*VLOOKUP(Q151, '[1]Mortality (Interventions) L'!$B$8:$AV$128, 16)</f>
        <v>51.457223973450901</v>
      </c>
      <c r="S151" s="46">
        <f>VLOOKUP(I151, '[1]Lapse Rates'!$A$4:$F$24, 3)</f>
        <v>4.66450453E-2</v>
      </c>
      <c r="T151" s="33">
        <f t="shared" si="170"/>
        <v>0.68349751944284176</v>
      </c>
      <c r="U151" s="33">
        <f t="shared" si="160"/>
        <v>3.5170884943268421E-2</v>
      </c>
      <c r="V151" s="39">
        <f t="shared" si="154"/>
        <v>3.1881772756848982E-2</v>
      </c>
      <c r="W151" s="32">
        <f t="shared" si="161"/>
        <v>0.61644486174272439</v>
      </c>
      <c r="X151" s="31"/>
      <c r="Y151" s="5">
        <f t="shared" si="167"/>
        <v>0</v>
      </c>
      <c r="Z151" s="5">
        <f t="shared" si="156"/>
        <v>4.1162202763654312</v>
      </c>
      <c r="AA151" s="5">
        <f t="shared" si="162"/>
        <v>0</v>
      </c>
      <c r="AB151" s="5">
        <f t="shared" si="145"/>
        <v>3.7124097264245917</v>
      </c>
      <c r="AC151" s="32"/>
      <c r="AD151" s="5">
        <f t="shared" si="168"/>
        <v>7550.8792207434808</v>
      </c>
      <c r="AE151" s="5">
        <f t="shared" si="147"/>
        <v>-75.508792207434809</v>
      </c>
      <c r="AF151" s="5">
        <f t="shared" si="165"/>
        <v>-942.51301139993097</v>
      </c>
      <c r="AG151" s="5">
        <f t="shared" si="171"/>
        <v>-21180.926868499599</v>
      </c>
      <c r="AH151" s="5">
        <f t="shared" si="172"/>
        <v>-14648.069451363484</v>
      </c>
      <c r="AI151" s="42">
        <f t="shared" si="166"/>
        <v>0</v>
      </c>
      <c r="AJ151" s="42">
        <f t="shared" si="169"/>
        <v>733.73764024849766</v>
      </c>
      <c r="AK151" s="42">
        <f t="shared" si="173"/>
        <v>-13914.331811114987</v>
      </c>
    </row>
    <row r="152" spans="1:37" ht="15" x14ac:dyDescent="0.2">
      <c r="I152" s="2">
        <f t="shared" si="151"/>
        <v>20</v>
      </c>
      <c r="J152" s="11">
        <f t="shared" si="140"/>
        <v>12249.074798671725</v>
      </c>
      <c r="K152" s="11">
        <f t="shared" si="152"/>
        <v>122.49074798671725</v>
      </c>
      <c r="L152" s="24">
        <f t="shared" si="159"/>
        <v>1528.9494160684437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4"/>
        <v>6.0222899999999999</v>
      </c>
      <c r="Q152">
        <f t="shared" si="144"/>
        <v>84</v>
      </c>
      <c r="R152" s="45">
        <f>1000*VLOOKUP(Q152, '[1]Mortality (Interventions) L'!$B$8:$AV$128, 16)</f>
        <v>58.450437649043003</v>
      </c>
      <c r="S152" s="46">
        <f>VLOOKUP(I152, '[1]Lapse Rates'!$A$4:$F$24, 3)</f>
        <v>0</v>
      </c>
      <c r="T152" s="33">
        <f t="shared" si="170"/>
        <v>0.61644486174272439</v>
      </c>
      <c r="U152" s="33">
        <f t="shared" si="160"/>
        <v>3.6031471955366046E-2</v>
      </c>
      <c r="V152" s="39">
        <f t="shared" si="154"/>
        <v>0</v>
      </c>
      <c r="W152" s="32">
        <f t="shared" si="161"/>
        <v>0.58041338978735835</v>
      </c>
      <c r="X152" s="31"/>
      <c r="Y152" s="5">
        <f t="shared" si="167"/>
        <v>0</v>
      </c>
      <c r="Z152" s="5">
        <f t="shared" si="156"/>
        <v>3.7124097264245917</v>
      </c>
      <c r="AA152" s="5">
        <f t="shared" si="162"/>
        <v>0</v>
      </c>
      <c r="AB152" s="5">
        <f t="shared" si="145"/>
        <v>3.4954177531825104</v>
      </c>
      <c r="AC152" s="32"/>
      <c r="AD152" s="5">
        <f>$W152*J152</f>
        <v>7109.5270256559597</v>
      </c>
      <c r="AE152" s="5">
        <f t="shared" si="147"/>
        <v>-71.095270256559601</v>
      </c>
      <c r="AF152" s="5">
        <f t="shared" si="165"/>
        <v>-887.42271339368756</v>
      </c>
      <c r="AG152" s="5">
        <f t="shared" si="171"/>
        <v>-21699.197324208137</v>
      </c>
      <c r="AH152" s="5">
        <f t="shared" si="172"/>
        <v>-15548.188282202424</v>
      </c>
      <c r="AI152" s="42">
        <f t="shared" si="166"/>
        <v>0</v>
      </c>
      <c r="AJ152" s="42">
        <f t="shared" si="169"/>
        <v>690.83434259884359</v>
      </c>
      <c r="AK152" s="42">
        <f t="shared" si="173"/>
        <v>-14857.353939603579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218736.03246742568</v>
      </c>
      <c r="AE155" s="21">
        <f t="shared" ref="AE155:AK155" si="174">SUM(AE132:AE152)</f>
        <v>-6843.1482115343888</v>
      </c>
      <c r="AF155" s="21">
        <f t="shared" si="174"/>
        <v>-26155.732723215358</v>
      </c>
      <c r="AG155" s="21">
        <f t="shared" si="174"/>
        <v>-214446.43221298893</v>
      </c>
      <c r="AH155" s="21">
        <f t="shared" si="174"/>
        <v>-28709.280680313037</v>
      </c>
      <c r="AI155" s="21">
        <f t="shared" si="174"/>
        <v>0</v>
      </c>
      <c r="AJ155" s="21">
        <f t="shared" si="174"/>
        <v>20075.918387139238</v>
      </c>
      <c r="AK155" s="21">
        <f t="shared" si="174"/>
        <v>-8633.3622931737809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107185.60162134189</v>
      </c>
      <c r="AE157" s="21">
        <f t="shared" ref="AE157:AK157" si="175">AE132+NPV($D$6,AE133:AE152)</f>
        <v>-5738.4849567311448</v>
      </c>
      <c r="AF157" s="21">
        <f t="shared" si="175"/>
        <v>-12367.146514509714</v>
      </c>
      <c r="AG157" s="21">
        <f t="shared" si="175"/>
        <v>-68300.158168624606</v>
      </c>
      <c r="AH157" s="21">
        <f t="shared" si="175"/>
        <v>20779.8119814764</v>
      </c>
      <c r="AI157" s="21">
        <f t="shared" si="175"/>
        <v>0</v>
      </c>
      <c r="AJ157" s="21">
        <f t="shared" si="175"/>
        <v>9235.6413954079926</v>
      </c>
      <c r="AK157" s="21">
        <f t="shared" si="175"/>
        <v>30015.453376884398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161082.36116178826</v>
      </c>
      <c r="AE159" s="21">
        <f t="shared" ref="AE159:AK159" si="176">AE132+NPV($D$7,AE133:AE152)</f>
        <v>-6270.8764217894677</v>
      </c>
      <c r="AF159" s="21">
        <f t="shared" si="176"/>
        <v>-19012.543273038889</v>
      </c>
      <c r="AG159" s="21">
        <f t="shared" si="176"/>
        <v>-134164.06578218957</v>
      </c>
      <c r="AH159" s="21">
        <f t="shared" si="176"/>
        <v>1634.8756847702875</v>
      </c>
      <c r="AI159" s="21">
        <f t="shared" si="176"/>
        <v>0</v>
      </c>
      <c r="AJ159" s="21">
        <f t="shared" si="176"/>
        <v>14473.360484624483</v>
      </c>
      <c r="AK159" s="21">
        <f t="shared" si="176"/>
        <v>16108.236169394782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12054.35856988601</v>
      </c>
    </row>
    <row r="162" spans="1:39" ht="15" x14ac:dyDescent="0.2">
      <c r="G162" s="58" t="s">
        <v>114</v>
      </c>
      <c r="H162" s="57"/>
      <c r="I162" s="57"/>
      <c r="J162" s="11">
        <f>H$161</f>
        <v>12054.35856988601</v>
      </c>
      <c r="K162" s="11">
        <f>J162*$C$10</f>
        <v>4821.7434279544041</v>
      </c>
      <c r="L162" s="24">
        <f>$C$171</f>
        <v>1867.1923485260093</v>
      </c>
      <c r="M162" s="11">
        <f t="shared" ref="M162:M182" si="177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8">O162*W162</f>
        <v>0</v>
      </c>
      <c r="AB162" s="5">
        <f>P162*W162</f>
        <v>6.0222899999999999</v>
      </c>
      <c r="AC162" s="32"/>
      <c r="AD162" s="5">
        <f>$W162*J162</f>
        <v>12054.35856988601</v>
      </c>
      <c r="AE162" s="5">
        <f>-$W162*K162</f>
        <v>-4821.7434279544041</v>
      </c>
      <c r="AF162" s="5">
        <f>-$W162*L162</f>
        <v>-1867.1923485260093</v>
      </c>
      <c r="AG162" s="5"/>
      <c r="AH162" s="5">
        <f>SUM(AD162:AG162)</f>
        <v>5365.4227934055962</v>
      </c>
      <c r="AI162" s="42">
        <f>Y162-AA162</f>
        <v>0</v>
      </c>
      <c r="AJ162" s="42"/>
      <c r="AK162" s="42">
        <f>SUM(AH162:AJ162)</f>
        <v>5365.4227934055962</v>
      </c>
      <c r="AL162" s="6" t="s">
        <v>39</v>
      </c>
      <c r="AM162" s="36">
        <f>AK189</f>
        <v>15882.664543822098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9">H$161</f>
        <v>12054.35856988601</v>
      </c>
      <c r="K163" s="11"/>
      <c r="L163" s="24"/>
      <c r="M163" s="11">
        <f t="shared" si="177"/>
        <v>602229</v>
      </c>
      <c r="N163" s="78">
        <f t="shared" ref="N163:N182" si="180">N131</f>
        <v>0</v>
      </c>
      <c r="O163" s="35">
        <f t="shared" ref="O163:O182" si="181">M163*N163/1000</f>
        <v>0</v>
      </c>
      <c r="P163" s="35">
        <f t="shared" ref="P163:P164" si="182">$H$14*M163/1000</f>
        <v>6.0222899999999999</v>
      </c>
      <c r="Q163">
        <f t="shared" ref="Q163:Q182" si="183">Q5</f>
        <v>65</v>
      </c>
      <c r="R163" s="45">
        <f>1000*VLOOKUP(Q163, '[1]Mortality (Interventions) L'!$B$8:$AV$128, 19)</f>
        <v>5.6902103546909011</v>
      </c>
      <c r="S163" s="46">
        <f>AVERAGE(VLOOKUP(I162,'[1]Lapse Rates'!$A$4:$F$24,3),VLOOKUP(I163,'[1]Lapse Rates'!$A$4:$F$24,3))</f>
        <v>3.4608985999999998E-3</v>
      </c>
      <c r="T163" s="33">
        <f>W162</f>
        <v>1</v>
      </c>
      <c r="U163" s="33">
        <f>T163*R163/1000</f>
        <v>5.690210354690901E-3</v>
      </c>
      <c r="V163" s="39">
        <f>MIN(S163*T163,T163-U163)</f>
        <v>3.4608985999999998E-3</v>
      </c>
      <c r="W163" s="32">
        <f>T163-SUM(U163:V163)</f>
        <v>0.99084889104530904</v>
      </c>
      <c r="X163" s="32"/>
      <c r="Y163" s="5">
        <f>AA162</f>
        <v>0</v>
      </c>
      <c r="Z163" s="5">
        <f>AB162</f>
        <v>6.0222899999999999</v>
      </c>
      <c r="AA163" s="5">
        <f t="shared" si="178"/>
        <v>0</v>
      </c>
      <c r="AB163" s="5">
        <f t="shared" ref="AB163:AB182" si="184">P163*W163</f>
        <v>5.9671793680532543</v>
      </c>
      <c r="AC163" s="32"/>
      <c r="AD163" s="5">
        <f t="shared" ref="AD163:AD165" si="185">$W163*J163</f>
        <v>11944.047821234069</v>
      </c>
      <c r="AE163" s="5">
        <f t="shared" ref="AE163:AE182" si="186">-$W163*K163</f>
        <v>0</v>
      </c>
      <c r="AF163" s="5">
        <f t="shared" ref="AF163:AF164" si="187">-$W163*L163</f>
        <v>0</v>
      </c>
      <c r="AG163" s="5">
        <f>-U163*M163</f>
        <v>-3426.8096916951467</v>
      </c>
      <c r="AH163" s="5">
        <f t="shared" ref="AH163:AH171" si="188">SUM(AD163:AG163)</f>
        <v>8517.2381295389223</v>
      </c>
      <c r="AI163" s="42">
        <f>-M163*$W162*(N163-N162)/1000</f>
        <v>0</v>
      </c>
      <c r="AJ163" s="42">
        <f>$D$6*SUM(Y163:Z163,AD163:AE163)</f>
        <v>1172.3018779120623</v>
      </c>
      <c r="AK163" s="42">
        <f t="shared" ref="AK163" si="189">SUM(AH163:AJ163)</f>
        <v>9689.5400074509853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90">I163+1</f>
        <v>2</v>
      </c>
      <c r="J164" s="11">
        <f t="shared" si="179"/>
        <v>12054.35856988601</v>
      </c>
      <c r="K164" s="11">
        <f t="shared" ref="K164:K182" si="191">J164*$C$11</f>
        <v>120.5435856988601</v>
      </c>
      <c r="L164" s="24">
        <f>$C$172</f>
        <v>1505.561591429429</v>
      </c>
      <c r="M164" s="11">
        <f t="shared" si="177"/>
        <v>602229</v>
      </c>
      <c r="N164" s="78">
        <f t="shared" si="180"/>
        <v>0</v>
      </c>
      <c r="O164" s="35">
        <f t="shared" si="181"/>
        <v>0</v>
      </c>
      <c r="P164" s="35">
        <f t="shared" si="182"/>
        <v>6.0222899999999999</v>
      </c>
      <c r="Q164">
        <f t="shared" si="183"/>
        <v>66</v>
      </c>
      <c r="R164" s="45">
        <f>1000*VLOOKUP(Q164, '[1]Mortality (Interventions) L'!$B$8:$AV$128, 19)</f>
        <v>6.3413880896451058</v>
      </c>
      <c r="S164" s="46">
        <f>VLOOKUP(I164, '[1]Lapse Rates'!$A$4:$F$24, 3)</f>
        <v>3.2267923000000001E-3</v>
      </c>
      <c r="T164" s="33">
        <f t="shared" ref="T164:T166" si="192">W163</f>
        <v>0.99084889104530904</v>
      </c>
      <c r="U164" s="33">
        <f>T164*R164/1000</f>
        <v>6.2833573563127847E-3</v>
      </c>
      <c r="V164" s="39">
        <f t="shared" ref="V164:V182" si="193">MIN(S164*T164,T164-U164)</f>
        <v>3.1972635720885424E-3</v>
      </c>
      <c r="W164" s="32">
        <f>T164-SUM(U164:V164)</f>
        <v>0.98136827011690775</v>
      </c>
      <c r="X164" s="32"/>
      <c r="Y164" s="5">
        <f t="shared" ref="Y164:Y165" si="194">AA163</f>
        <v>0</v>
      </c>
      <c r="Z164" s="5">
        <f t="shared" ref="Z164:Z182" si="195">AB163</f>
        <v>5.9671793680532543</v>
      </c>
      <c r="AA164" s="5">
        <f>O164*W164</f>
        <v>0</v>
      </c>
      <c r="AB164" s="5">
        <f t="shared" si="184"/>
        <v>5.910084319442352</v>
      </c>
      <c r="AC164" s="32"/>
      <c r="AD164" s="5">
        <f t="shared" si="185"/>
        <v>11829.765017097956</v>
      </c>
      <c r="AE164" s="5">
        <f t="shared" si="186"/>
        <v>-118.29765017097955</v>
      </c>
      <c r="AF164" s="5">
        <f t="shared" si="187"/>
        <v>-1477.5103745355573</v>
      </c>
      <c r="AG164" s="5">
        <f t="shared" ref="AG164:AG167" si="196">-U164*M164</f>
        <v>-3784.0200173348921</v>
      </c>
      <c r="AH164" s="5">
        <f t="shared" si="188"/>
        <v>6449.9369750565265</v>
      </c>
      <c r="AI164" s="42">
        <f>-M164*($W163*N164-$W162*N163)/1000</f>
        <v>0</v>
      </c>
      <c r="AJ164" s="42">
        <f t="shared" ref="AJ164:AJ165" si="197">$D$6*SUM(Y164:Z164,AD164:AE164)</f>
        <v>1149.4803289915426</v>
      </c>
      <c r="AK164" s="42">
        <f>SUM(AH164:AJ164)</f>
        <v>7599.4173040480691</v>
      </c>
      <c r="AL164" s="48" t="s">
        <v>59</v>
      </c>
      <c r="AM164" s="54">
        <f>AK189/AD189</f>
        <v>0.10000000130057514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90"/>
        <v>3</v>
      </c>
      <c r="J165" s="11">
        <f t="shared" si="179"/>
        <v>12054.35856988601</v>
      </c>
      <c r="K165" s="11">
        <f t="shared" si="191"/>
        <v>120.5435856988601</v>
      </c>
      <c r="L165" s="24">
        <f t="shared" ref="L165:L182" si="198">$C$172</f>
        <v>1505.561591429429</v>
      </c>
      <c r="M165" s="11">
        <f t="shared" si="177"/>
        <v>602229</v>
      </c>
      <c r="N165" s="78">
        <f t="shared" si="180"/>
        <v>0</v>
      </c>
      <c r="O165" s="35">
        <f t="shared" si="181"/>
        <v>0</v>
      </c>
      <c r="P165" s="35">
        <f>$H$14*M165/1000</f>
        <v>6.0222899999999999</v>
      </c>
      <c r="Q165">
        <f t="shared" si="183"/>
        <v>67</v>
      </c>
      <c r="R165" s="45">
        <f>1000*VLOOKUP(Q165, '[1]Mortality (Interventions) L'!$B$8:$AV$128, 19)</f>
        <v>7.0487441033197635</v>
      </c>
      <c r="S165" s="46">
        <f>VLOOKUP(I165, '[1]Lapse Rates'!$A$4:$F$24, 3)</f>
        <v>2.9657235000000001E-3</v>
      </c>
      <c r="T165" s="33">
        <f t="shared" si="192"/>
        <v>0.98136827011690775</v>
      </c>
      <c r="U165" s="33">
        <f t="shared" ref="U165:U182" si="199">T165*R165/1000</f>
        <v>6.9174138071716705E-3</v>
      </c>
      <c r="V165" s="39">
        <f t="shared" si="193"/>
        <v>2.9104669408400612E-3</v>
      </c>
      <c r="W165" s="32">
        <f t="shared" ref="W165:W182" si="200">T165-SUM(U165:V165)</f>
        <v>0.97154038936889597</v>
      </c>
      <c r="X165" s="32"/>
      <c r="Y165" s="5">
        <f t="shared" si="194"/>
        <v>0</v>
      </c>
      <c r="Z165" s="5">
        <f t="shared" si="195"/>
        <v>5.910084319442352</v>
      </c>
      <c r="AA165" s="5">
        <f t="shared" ref="AA165:AA182" si="201">O165*W165</f>
        <v>0</v>
      </c>
      <c r="AB165" s="5">
        <f t="shared" si="184"/>
        <v>5.8508979714924081</v>
      </c>
      <c r="AC165" s="32"/>
      <c r="AD165" s="5">
        <f t="shared" si="185"/>
        <v>11711.296218579342</v>
      </c>
      <c r="AE165" s="5">
        <f t="shared" si="186"/>
        <v>-117.11296218579342</v>
      </c>
      <c r="AF165" s="5">
        <f>-$W165*L165</f>
        <v>-1462.7138947562021</v>
      </c>
      <c r="AG165" s="5">
        <f t="shared" si="196"/>
        <v>-4165.8671996791882</v>
      </c>
      <c r="AH165" s="5">
        <f t="shared" si="188"/>
        <v>5965.6021619581597</v>
      </c>
      <c r="AI165" s="42">
        <f>-M165*($W164*N165-$W163*N164)/1000</f>
        <v>0</v>
      </c>
      <c r="AJ165" s="42">
        <f t="shared" si="197"/>
        <v>1137.9691567239447</v>
      </c>
      <c r="AK165" s="42">
        <f t="shared" ref="AK165:AK172" si="202">SUM(AH165:AJ165)</f>
        <v>7103.5713186821049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90"/>
        <v>4</v>
      </c>
      <c r="J166" s="11">
        <f t="shared" si="179"/>
        <v>12054.35856988601</v>
      </c>
      <c r="K166" s="11">
        <f t="shared" si="191"/>
        <v>120.5435856988601</v>
      </c>
      <c r="L166" s="24">
        <f t="shared" si="198"/>
        <v>1505.561591429429</v>
      </c>
      <c r="M166" s="11">
        <f t="shared" si="177"/>
        <v>602229</v>
      </c>
      <c r="N166" s="78">
        <f t="shared" si="180"/>
        <v>0</v>
      </c>
      <c r="O166" s="35">
        <f t="shared" si="181"/>
        <v>0</v>
      </c>
      <c r="P166" s="35">
        <f t="shared" ref="P166:P182" si="203">$H$14*M166/1000</f>
        <v>6.0222899999999999</v>
      </c>
      <c r="Q166">
        <f t="shared" si="183"/>
        <v>68</v>
      </c>
      <c r="R166" s="45">
        <f>1000*VLOOKUP(Q166, '[1]Mortality (Interventions) L'!$B$8:$AV$128, 19)</f>
        <v>7.8142366387075199</v>
      </c>
      <c r="S166" s="46">
        <f>VLOOKUP(I166, '[1]Lapse Rates'!$A$4:$F$24, 3)</f>
        <v>2.7812204999999998E-3</v>
      </c>
      <c r="T166" s="33">
        <f t="shared" si="192"/>
        <v>0.97154038936889597</v>
      </c>
      <c r="U166" s="33">
        <f t="shared" si="199"/>
        <v>7.591846506590596E-3</v>
      </c>
      <c r="V166" s="39">
        <f t="shared" si="193"/>
        <v>2.7020680474907554E-3</v>
      </c>
      <c r="W166" s="32">
        <f t="shared" si="200"/>
        <v>0.96124647481481462</v>
      </c>
      <c r="X166" s="32"/>
      <c r="Y166" s="5">
        <f>AA165</f>
        <v>0</v>
      </c>
      <c r="Z166" s="5">
        <f t="shared" si="195"/>
        <v>5.8508979714924081</v>
      </c>
      <c r="AA166" s="5">
        <f t="shared" si="201"/>
        <v>0</v>
      </c>
      <c r="AB166" s="5">
        <f t="shared" si="184"/>
        <v>5.7889050328125098</v>
      </c>
      <c r="AC166" s="32"/>
      <c r="AD166" s="5">
        <f>$W166*J166</f>
        <v>11587.209681456678</v>
      </c>
      <c r="AE166" s="5">
        <f t="shared" si="186"/>
        <v>-115.87209681456677</v>
      </c>
      <c r="AF166" s="5">
        <f t="shared" ref="AF166:AF182" si="204">-$W166*L166</f>
        <v>-1447.2157723781208</v>
      </c>
      <c r="AG166" s="5">
        <f t="shared" si="196"/>
        <v>-4572.0301298175482</v>
      </c>
      <c r="AH166" s="5">
        <f t="shared" si="188"/>
        <v>5452.091682446443</v>
      </c>
      <c r="AI166" s="42">
        <f t="shared" ref="AI166:AI182" si="205">-M166*($W165*N166-$W164*N165)/1000</f>
        <v>0</v>
      </c>
      <c r="AJ166" s="42">
        <f>$D$6*SUM(Y166:Z166,AD166:AE166)</f>
        <v>1125.9121901443946</v>
      </c>
      <c r="AK166" s="42">
        <f t="shared" si="202"/>
        <v>6578.003872590838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90"/>
        <v>5</v>
      </c>
      <c r="J167" s="11">
        <f t="shared" si="179"/>
        <v>12054.35856988601</v>
      </c>
      <c r="K167" s="11">
        <f t="shared" si="191"/>
        <v>120.5435856988601</v>
      </c>
      <c r="L167" s="24">
        <f t="shared" si="198"/>
        <v>1505.561591429429</v>
      </c>
      <c r="M167" s="11">
        <f t="shared" si="177"/>
        <v>602229</v>
      </c>
      <c r="N167" s="78">
        <f t="shared" si="180"/>
        <v>0</v>
      </c>
      <c r="O167" s="35">
        <f t="shared" si="181"/>
        <v>0</v>
      </c>
      <c r="P167" s="35">
        <f t="shared" si="203"/>
        <v>6.0222899999999999</v>
      </c>
      <c r="Q167">
        <f t="shared" si="183"/>
        <v>69</v>
      </c>
      <c r="R167" s="45">
        <f>1000*VLOOKUP(Q167, '[1]Mortality (Interventions) L'!$B$8:$AV$128, 19)</f>
        <v>8.6838923726255697</v>
      </c>
      <c r="S167" s="46">
        <f>VLOOKUP(I167, '[1]Lapse Rates'!$A$4:$F$24, 3)</f>
        <v>2.4845683E-3</v>
      </c>
      <c r="T167" s="33">
        <f>W166</f>
        <v>0.96124647481481462</v>
      </c>
      <c r="U167" s="33">
        <f t="shared" si="199"/>
        <v>8.3473609308575853E-3</v>
      </c>
      <c r="V167" s="39">
        <f t="shared" si="193"/>
        <v>2.3882825198116367E-3</v>
      </c>
      <c r="W167" s="32">
        <f t="shared" si="200"/>
        <v>0.95051083136414538</v>
      </c>
      <c r="X167" s="32"/>
      <c r="Y167" s="5">
        <f t="shared" ref="Y167:Y182" si="206">AA166</f>
        <v>0</v>
      </c>
      <c r="Z167" s="5">
        <f t="shared" si="195"/>
        <v>5.7889050328125098</v>
      </c>
      <c r="AA167" s="5">
        <f t="shared" si="201"/>
        <v>0</v>
      </c>
      <c r="AB167" s="5">
        <f t="shared" si="184"/>
        <v>5.7242518746159794</v>
      </c>
      <c r="AC167" s="32"/>
      <c r="AD167" s="5">
        <f t="shared" ref="AD167:AD181" si="207">$W167*J167</f>
        <v>11457.798385823862</v>
      </c>
      <c r="AE167" s="5">
        <f t="shared" si="186"/>
        <v>-114.57798385823862</v>
      </c>
      <c r="AF167" s="5">
        <f t="shared" si="204"/>
        <v>-1431.0525999395122</v>
      </c>
      <c r="AG167" s="5">
        <f t="shared" si="196"/>
        <v>-5027.0228260294325</v>
      </c>
      <c r="AH167" s="5">
        <f t="shared" si="188"/>
        <v>4885.144975996679</v>
      </c>
      <c r="AI167" s="42">
        <f t="shared" si="205"/>
        <v>0</v>
      </c>
      <c r="AJ167" s="42">
        <f t="shared" ref="AJ167:AJ182" si="208">$D$6*SUM(Y167:Z167,AD167:AE167)</f>
        <v>1113.3378130165465</v>
      </c>
      <c r="AK167" s="42">
        <f t="shared" si="202"/>
        <v>5998.4827890132256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90"/>
        <v>6</v>
      </c>
      <c r="J168" s="11">
        <f t="shared" si="179"/>
        <v>12054.35856988601</v>
      </c>
      <c r="K168" s="11">
        <f t="shared" si="191"/>
        <v>120.5435856988601</v>
      </c>
      <c r="L168" s="24">
        <f t="shared" si="198"/>
        <v>1505.561591429429</v>
      </c>
      <c r="M168" s="11">
        <f t="shared" si="177"/>
        <v>602229</v>
      </c>
      <c r="N168" s="78">
        <f t="shared" si="180"/>
        <v>0</v>
      </c>
      <c r="O168" s="35">
        <f t="shared" si="181"/>
        <v>0</v>
      </c>
      <c r="P168" s="35">
        <f t="shared" si="203"/>
        <v>6.0222899999999999</v>
      </c>
      <c r="Q168">
        <f t="shared" si="183"/>
        <v>70</v>
      </c>
      <c r="R168" s="45">
        <f>1000*VLOOKUP(Q168, '[1]Mortality (Interventions) L'!$B$8:$AV$128, 19)</f>
        <v>9.7765397349242331</v>
      </c>
      <c r="S168" s="46">
        <f>VLOOKUP(I168, '[1]Lapse Rates'!$A$4:$F$24, 3)</f>
        <v>2.4510465999999999E-3</v>
      </c>
      <c r="T168" s="33">
        <f t="shared" ref="T168:T182" si="209">W167</f>
        <v>0.95051083136414538</v>
      </c>
      <c r="U168" s="33">
        <f t="shared" si="199"/>
        <v>9.2927069113074336E-3</v>
      </c>
      <c r="V168" s="39">
        <f t="shared" si="193"/>
        <v>2.3297463414782616E-3</v>
      </c>
      <c r="W168" s="32">
        <f t="shared" si="200"/>
        <v>0.93888837811135972</v>
      </c>
      <c r="X168" s="32"/>
      <c r="Y168" s="5">
        <f t="shared" si="206"/>
        <v>0</v>
      </c>
      <c r="Z168" s="5">
        <f t="shared" si="195"/>
        <v>5.7242518746159794</v>
      </c>
      <c r="AA168" s="5">
        <f t="shared" si="201"/>
        <v>0</v>
      </c>
      <c r="AB168" s="5">
        <f t="shared" si="184"/>
        <v>5.6542580906162607</v>
      </c>
      <c r="AC168" s="32"/>
      <c r="AD168" s="5">
        <f t="shared" si="207"/>
        <v>11317.697166853046</v>
      </c>
      <c r="AE168" s="5">
        <f t="shared" si="186"/>
        <v>-113.17697166853046</v>
      </c>
      <c r="AF168" s="5">
        <f t="shared" si="204"/>
        <v>-1413.5542807239342</v>
      </c>
      <c r="AG168" s="5">
        <f>-U168*M168</f>
        <v>-5596.3375904897648</v>
      </c>
      <c r="AH168" s="5">
        <f t="shared" si="188"/>
        <v>4194.6283239708164</v>
      </c>
      <c r="AI168" s="42">
        <f t="shared" si="205"/>
        <v>0</v>
      </c>
      <c r="AJ168" s="42">
        <f t="shared" si="208"/>
        <v>1099.7249802565009</v>
      </c>
      <c r="AK168" s="42">
        <f t="shared" si="202"/>
        <v>5294.3533042273175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90"/>
        <v>7</v>
      </c>
      <c r="J169" s="11">
        <f t="shared" si="179"/>
        <v>12054.35856988601</v>
      </c>
      <c r="K169" s="11">
        <f t="shared" si="191"/>
        <v>120.5435856988601</v>
      </c>
      <c r="L169" s="24">
        <f t="shared" si="198"/>
        <v>1505.561591429429</v>
      </c>
      <c r="M169" s="11">
        <f t="shared" si="177"/>
        <v>602229</v>
      </c>
      <c r="N169" s="78">
        <f t="shared" si="180"/>
        <v>0</v>
      </c>
      <c r="O169" s="35">
        <f t="shared" si="181"/>
        <v>0</v>
      </c>
      <c r="P169" s="35">
        <f t="shared" si="203"/>
        <v>6.0222899999999999</v>
      </c>
      <c r="Q169">
        <f t="shared" si="183"/>
        <v>71</v>
      </c>
      <c r="R169" s="45">
        <f>1000*VLOOKUP(Q169, '[1]Mortality (Interventions) L'!$B$8:$AV$128, 19)</f>
        <v>10.931253729618895</v>
      </c>
      <c r="S169" s="46">
        <f>VLOOKUP(I169, '[1]Lapse Rates'!$A$4:$F$24, 3)</f>
        <v>2.2232648999999998E-3</v>
      </c>
      <c r="T169" s="33">
        <f t="shared" si="209"/>
        <v>0.93888837811135972</v>
      </c>
      <c r="U169" s="33">
        <f t="shared" si="199"/>
        <v>1.0263227084925637E-2</v>
      </c>
      <c r="V169" s="39">
        <f t="shared" si="193"/>
        <v>2.0873975760729141E-3</v>
      </c>
      <c r="W169" s="32">
        <f t="shared" si="200"/>
        <v>0.92653775345036116</v>
      </c>
      <c r="X169" s="32"/>
      <c r="Y169" s="5">
        <f t="shared" si="206"/>
        <v>0</v>
      </c>
      <c r="Z169" s="5">
        <f t="shared" si="195"/>
        <v>5.6542580906162607</v>
      </c>
      <c r="AA169" s="5">
        <f t="shared" si="201"/>
        <v>0</v>
      </c>
      <c r="AB169" s="5">
        <f t="shared" si="184"/>
        <v>5.5798790472265756</v>
      </c>
      <c r="AC169" s="32"/>
      <c r="AD169" s="5">
        <f t="shared" si="207"/>
        <v>11168.818308627291</v>
      </c>
      <c r="AE169" s="5">
        <f t="shared" si="186"/>
        <v>-111.68818308627291</v>
      </c>
      <c r="AF169" s="5">
        <f t="shared" si="204"/>
        <v>-1394.9596546041737</v>
      </c>
      <c r="AG169" s="5">
        <f t="shared" ref="AG169:AG182" si="210">-U169*M169</f>
        <v>-6180.8129841276814</v>
      </c>
      <c r="AH169" s="5">
        <f t="shared" si="188"/>
        <v>3481.3574868091628</v>
      </c>
      <c r="AI169" s="42">
        <f t="shared" si="205"/>
        <v>0</v>
      </c>
      <c r="AJ169" s="42">
        <f t="shared" si="208"/>
        <v>1085.2591480342635</v>
      </c>
      <c r="AK169" s="42">
        <f t="shared" si="202"/>
        <v>4566.6166348434263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90"/>
        <v>8</v>
      </c>
      <c r="J170" s="11">
        <f t="shared" si="179"/>
        <v>12054.35856988601</v>
      </c>
      <c r="K170" s="11">
        <f t="shared" si="191"/>
        <v>120.5435856988601</v>
      </c>
      <c r="L170" s="24">
        <f t="shared" si="198"/>
        <v>1505.561591429429</v>
      </c>
      <c r="M170" s="11">
        <f t="shared" si="177"/>
        <v>602229</v>
      </c>
      <c r="N170" s="78">
        <f t="shared" si="180"/>
        <v>0</v>
      </c>
      <c r="O170" s="35">
        <f t="shared" si="181"/>
        <v>0</v>
      </c>
      <c r="P170" s="35">
        <f t="shared" si="203"/>
        <v>6.0222899999999999</v>
      </c>
      <c r="Q170">
        <f t="shared" si="183"/>
        <v>72</v>
      </c>
      <c r="R170" s="45">
        <f>1000*VLOOKUP(Q170, '[1]Mortality (Interventions) L'!$B$8:$AV$128, 19)</f>
        <v>12.273130537193538</v>
      </c>
      <c r="S170" s="46">
        <f>VLOOKUP(I170, '[1]Lapse Rates'!$A$4:$F$24, 3)</f>
        <v>2.1873403E-3</v>
      </c>
      <c r="T170" s="33">
        <f t="shared" si="209"/>
        <v>0.92653775345036116</v>
      </c>
      <c r="U170" s="33">
        <f t="shared" si="199"/>
        <v>1.1371518795734325E-2</v>
      </c>
      <c r="V170" s="39">
        <f t="shared" si="193"/>
        <v>2.026653367593439E-3</v>
      </c>
      <c r="W170" s="32">
        <f t="shared" si="200"/>
        <v>0.91313958128703343</v>
      </c>
      <c r="X170" s="32"/>
      <c r="Y170" s="5">
        <f t="shared" si="206"/>
        <v>0</v>
      </c>
      <c r="Z170" s="5">
        <f t="shared" si="195"/>
        <v>5.5798790472265756</v>
      </c>
      <c r="AA170" s="5">
        <f t="shared" si="201"/>
        <v>0</v>
      </c>
      <c r="AB170" s="5">
        <f t="shared" si="184"/>
        <v>5.4991913689890888</v>
      </c>
      <c r="AC170" s="32"/>
      <c r="AD170" s="5">
        <f t="shared" si="207"/>
        <v>11007.311937189474</v>
      </c>
      <c r="AE170" s="5">
        <f t="shared" si="186"/>
        <v>-110.07311937189475</v>
      </c>
      <c r="AF170" s="5">
        <f t="shared" si="204"/>
        <v>-1374.7878811997084</v>
      </c>
      <c r="AG170" s="5">
        <f t="shared" si="210"/>
        <v>-6848.2583928362865</v>
      </c>
      <c r="AH170" s="5">
        <f t="shared" si="188"/>
        <v>2674.1925437815835</v>
      </c>
      <c r="AI170" s="42">
        <f t="shared" si="205"/>
        <v>0</v>
      </c>
      <c r="AJ170" s="42">
        <f t="shared" si="208"/>
        <v>1069.5665141624374</v>
      </c>
      <c r="AK170" s="42">
        <f t="shared" si="202"/>
        <v>3743.7590579440212</v>
      </c>
    </row>
    <row r="171" spans="1:39" ht="15" x14ac:dyDescent="0.2">
      <c r="A171" s="12"/>
      <c r="B171" s="13">
        <v>1</v>
      </c>
      <c r="C171" s="10">
        <f>$H$161*0.14+$B$174</f>
        <v>1867.1923485260093</v>
      </c>
      <c r="D171" s="1"/>
      <c r="E171" s="81" t="s">
        <v>51</v>
      </c>
      <c r="F171" s="13"/>
      <c r="G171" s="8"/>
      <c r="I171" s="2">
        <f t="shared" si="190"/>
        <v>9</v>
      </c>
      <c r="J171" s="11">
        <f t="shared" si="179"/>
        <v>12054.35856988601</v>
      </c>
      <c r="K171" s="11">
        <f t="shared" si="191"/>
        <v>120.5435856988601</v>
      </c>
      <c r="L171" s="24">
        <f t="shared" si="198"/>
        <v>1505.561591429429</v>
      </c>
      <c r="M171" s="11">
        <f t="shared" si="177"/>
        <v>602229</v>
      </c>
      <c r="N171" s="78">
        <f t="shared" si="180"/>
        <v>0</v>
      </c>
      <c r="O171" s="35">
        <f t="shared" si="181"/>
        <v>0</v>
      </c>
      <c r="P171" s="35">
        <f t="shared" si="203"/>
        <v>6.0222899999999999</v>
      </c>
      <c r="Q171">
        <f t="shared" si="183"/>
        <v>73</v>
      </c>
      <c r="R171" s="45">
        <f>1000*VLOOKUP(Q171, '[1]Mortality (Interventions) L'!$B$8:$AV$128, 19)</f>
        <v>13.834048708832322</v>
      </c>
      <c r="S171" s="46">
        <f>VLOOKUP(I171, '[1]Lapse Rates'!$A$4:$F$24, 3)</f>
        <v>1.9768835000000002E-3</v>
      </c>
      <c r="T171" s="33">
        <f t="shared" si="209"/>
        <v>0.91313958128703343</v>
      </c>
      <c r="U171" s="33">
        <f t="shared" si="199"/>
        <v>1.2632417445487572E-2</v>
      </c>
      <c r="V171" s="39">
        <f t="shared" si="193"/>
        <v>1.8051705714432454E-3</v>
      </c>
      <c r="W171" s="32">
        <f t="shared" si="200"/>
        <v>0.89870199327010258</v>
      </c>
      <c r="X171" s="32"/>
      <c r="Y171" s="5">
        <f t="shared" si="206"/>
        <v>0</v>
      </c>
      <c r="Z171" s="5">
        <f t="shared" si="195"/>
        <v>5.4991913689890888</v>
      </c>
      <c r="AA171" s="5">
        <f t="shared" si="201"/>
        <v>0</v>
      </c>
      <c r="AB171" s="5">
        <f t="shared" si="184"/>
        <v>5.4122440270506056</v>
      </c>
      <c r="AC171" s="32"/>
      <c r="AD171" s="5">
        <f t="shared" si="207"/>
        <v>10833.2760743491</v>
      </c>
      <c r="AE171" s="5">
        <f t="shared" si="186"/>
        <v>-108.33276074349101</v>
      </c>
      <c r="AF171" s="5">
        <f t="shared" si="204"/>
        <v>-1353.0512032085355</v>
      </c>
      <c r="AG171" s="5">
        <f t="shared" si="210"/>
        <v>-7607.6081257785354</v>
      </c>
      <c r="AH171" s="5">
        <f t="shared" si="188"/>
        <v>1764.2839846185379</v>
      </c>
      <c r="AI171" s="42">
        <f t="shared" si="205"/>
        <v>0</v>
      </c>
      <c r="AJ171" s="42">
        <f t="shared" si="208"/>
        <v>1052.6564097380081</v>
      </c>
      <c r="AK171" s="42">
        <f t="shared" si="202"/>
        <v>2816.9403943565458</v>
      </c>
    </row>
    <row r="172" spans="1:39" ht="15" x14ac:dyDescent="0.2">
      <c r="A172" s="12"/>
      <c r="B172" s="70" t="s">
        <v>49</v>
      </c>
      <c r="C172" s="10">
        <f>$H$161*0.11+$B$174</f>
        <v>1505.561591429429</v>
      </c>
      <c r="D172" s="1"/>
      <c r="E172" s="1"/>
      <c r="F172" s="1"/>
      <c r="I172" s="2">
        <f t="shared" si="190"/>
        <v>10</v>
      </c>
      <c r="J172" s="11">
        <f t="shared" si="179"/>
        <v>12054.35856988601</v>
      </c>
      <c r="K172" s="11">
        <f t="shared" si="191"/>
        <v>120.5435856988601</v>
      </c>
      <c r="L172" s="24">
        <f t="shared" si="198"/>
        <v>1505.561591429429</v>
      </c>
      <c r="M172" s="11">
        <f t="shared" si="177"/>
        <v>602229</v>
      </c>
      <c r="N172" s="78">
        <f t="shared" si="180"/>
        <v>0</v>
      </c>
      <c r="O172" s="35">
        <f t="shared" si="181"/>
        <v>0</v>
      </c>
      <c r="P172" s="35">
        <f t="shared" si="203"/>
        <v>6.0222899999999999</v>
      </c>
      <c r="Q172">
        <f t="shared" si="183"/>
        <v>74</v>
      </c>
      <c r="R172" s="45">
        <f>1000*VLOOKUP(Q172, '[1]Mortality (Interventions) L'!$B$8:$AV$128, 19)</f>
        <v>15.703463337980502</v>
      </c>
      <c r="S172" s="46">
        <f>VLOOKUP(I172, '[1]Lapse Rates'!$A$4:$F$24, 3)</f>
        <v>1.6914747999999999E-3</v>
      </c>
      <c r="T172" s="33">
        <f t="shared" si="209"/>
        <v>0.89870199327010258</v>
      </c>
      <c r="U172" s="33">
        <f t="shared" si="199"/>
        <v>1.4112733803087056E-2</v>
      </c>
      <c r="V172" s="39">
        <f t="shared" si="193"/>
        <v>1.520131774326148E-3</v>
      </c>
      <c r="W172" s="32">
        <f t="shared" si="200"/>
        <v>0.88306912769268942</v>
      </c>
      <c r="X172" s="32"/>
      <c r="Y172" s="5">
        <f t="shared" si="206"/>
        <v>0</v>
      </c>
      <c r="Z172" s="5">
        <f t="shared" si="195"/>
        <v>5.4122440270506056</v>
      </c>
      <c r="AA172" s="5">
        <f t="shared" si="201"/>
        <v>0</v>
      </c>
      <c r="AB172" s="5">
        <f t="shared" si="184"/>
        <v>5.3180983770124062</v>
      </c>
      <c r="AC172" s="32"/>
      <c r="AD172" s="5">
        <f t="shared" si="207"/>
        <v>10644.831907204134</v>
      </c>
      <c r="AE172" s="5">
        <f t="shared" si="186"/>
        <v>-106.44831907204134</v>
      </c>
      <c r="AF172" s="5">
        <f t="shared" si="204"/>
        <v>-1329.5149612312032</v>
      </c>
      <c r="AG172" s="5">
        <f t="shared" si="210"/>
        <v>-8499.0975654993144</v>
      </c>
      <c r="AH172" s="5">
        <f>SUM(AD172:AG172)</f>
        <v>709.77106140157412</v>
      </c>
      <c r="AI172" s="42">
        <f t="shared" si="205"/>
        <v>0</v>
      </c>
      <c r="AJ172" s="42">
        <f t="shared" si="208"/>
        <v>1034.346371134812</v>
      </c>
      <c r="AK172" s="42">
        <f t="shared" si="202"/>
        <v>1744.1174325363861</v>
      </c>
    </row>
    <row r="173" spans="1:39" ht="15" x14ac:dyDescent="0.2">
      <c r="D173" s="1"/>
      <c r="E173" s="1"/>
      <c r="F173" s="1"/>
      <c r="I173" s="2">
        <f t="shared" si="190"/>
        <v>11</v>
      </c>
      <c r="J173" s="11">
        <f t="shared" si="179"/>
        <v>12054.35856988601</v>
      </c>
      <c r="K173" s="11">
        <f t="shared" si="191"/>
        <v>120.5435856988601</v>
      </c>
      <c r="L173" s="24">
        <f t="shared" si="198"/>
        <v>1505.561591429429</v>
      </c>
      <c r="M173" s="11">
        <f t="shared" si="177"/>
        <v>602229</v>
      </c>
      <c r="N173" s="78">
        <f t="shared" si="180"/>
        <v>0</v>
      </c>
      <c r="O173" s="35">
        <f t="shared" si="181"/>
        <v>0</v>
      </c>
      <c r="P173" s="35">
        <f t="shared" si="203"/>
        <v>6.0222899999999999</v>
      </c>
      <c r="Q173">
        <f t="shared" si="183"/>
        <v>75</v>
      </c>
      <c r="R173" s="45">
        <f>1000*VLOOKUP(Q173, '[1]Mortality (Interventions) L'!$B$8:$AV$128, 19)</f>
        <v>17.88066447077453</v>
      </c>
      <c r="S173" s="46">
        <f>VLOOKUP(I173, '[1]Lapse Rates'!$A$4:$F$24, 3)</f>
        <v>1.5867464999999999E-3</v>
      </c>
      <c r="T173" s="33">
        <f t="shared" si="209"/>
        <v>0.88306912769268942</v>
      </c>
      <c r="U173" s="33">
        <f t="shared" si="199"/>
        <v>1.578986277677253E-2</v>
      </c>
      <c r="V173" s="39">
        <f t="shared" si="193"/>
        <v>1.401206847624428E-3</v>
      </c>
      <c r="W173" s="32">
        <f t="shared" si="200"/>
        <v>0.86587805806829243</v>
      </c>
      <c r="X173" s="31"/>
      <c r="Y173" s="5">
        <f t="shared" si="206"/>
        <v>0</v>
      </c>
      <c r="Z173" s="5">
        <f t="shared" si="195"/>
        <v>5.3180983770124062</v>
      </c>
      <c r="AA173" s="5">
        <f t="shared" si="201"/>
        <v>0</v>
      </c>
      <c r="AB173" s="5">
        <f t="shared" si="184"/>
        <v>5.2145687703240968</v>
      </c>
      <c r="AC173" s="32"/>
      <c r="AD173" s="5">
        <f t="shared" si="207"/>
        <v>10437.604589751776</v>
      </c>
      <c r="AE173" s="5">
        <f t="shared" si="186"/>
        <v>-104.37604589751777</v>
      </c>
      <c r="AF173" s="5">
        <f t="shared" si="204"/>
        <v>-1303.6327470891219</v>
      </c>
      <c r="AG173" s="5">
        <f t="shared" si="210"/>
        <v>-9509.1132701929437</v>
      </c>
      <c r="AH173" s="5">
        <f t="shared" ref="AH173:AH182" si="211">SUM(AD173:AG173)</f>
        <v>-479.51747342780618</v>
      </c>
      <c r="AI173" s="42">
        <f t="shared" si="205"/>
        <v>0</v>
      </c>
      <c r="AJ173" s="42">
        <f t="shared" si="208"/>
        <v>1014.2114256028877</v>
      </c>
      <c r="AK173" s="42">
        <f t="shared" ref="AK173:AK182" si="212">SUM(AH173:AJ173)</f>
        <v>534.69395217508156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90"/>
        <v>12</v>
      </c>
      <c r="J174" s="11">
        <f t="shared" si="179"/>
        <v>12054.35856988601</v>
      </c>
      <c r="K174" s="11">
        <f t="shared" si="191"/>
        <v>120.5435856988601</v>
      </c>
      <c r="L174" s="24">
        <f t="shared" si="198"/>
        <v>1505.561591429429</v>
      </c>
      <c r="M174" s="11">
        <f t="shared" si="177"/>
        <v>602229</v>
      </c>
      <c r="N174" s="78">
        <f t="shared" si="180"/>
        <v>0</v>
      </c>
      <c r="O174" s="35">
        <f t="shared" si="181"/>
        <v>0</v>
      </c>
      <c r="P174" s="35">
        <f t="shared" si="203"/>
        <v>6.0222899999999999</v>
      </c>
      <c r="Q174">
        <f t="shared" si="183"/>
        <v>76</v>
      </c>
      <c r="R174" s="45">
        <f>1000*VLOOKUP(Q174, '[1]Mortality (Interventions) L'!$B$8:$AV$128, 19)</f>
        <v>20.407904174778768</v>
      </c>
      <c r="S174" s="46">
        <f>VLOOKUP(I174, '[1]Lapse Rates'!$A$4:$F$24, 3)</f>
        <v>1.4412507000000001E-3</v>
      </c>
      <c r="T174" s="33">
        <f t="shared" si="209"/>
        <v>0.86587805806829243</v>
      </c>
      <c r="U174" s="33">
        <f t="shared" si="199"/>
        <v>1.7670756436101234E-2</v>
      </c>
      <c r="V174" s="39">
        <f t="shared" si="193"/>
        <v>1.2479473573055672E-3</v>
      </c>
      <c r="W174" s="32">
        <f t="shared" si="200"/>
        <v>0.84695935427488567</v>
      </c>
      <c r="X174" s="31"/>
      <c r="Y174" s="5">
        <f t="shared" si="206"/>
        <v>0</v>
      </c>
      <c r="Z174" s="5">
        <f t="shared" si="195"/>
        <v>5.2145687703240968</v>
      </c>
      <c r="AA174" s="5">
        <f t="shared" si="201"/>
        <v>0</v>
      </c>
      <c r="AB174" s="5">
        <f t="shared" si="184"/>
        <v>5.1006348496561014</v>
      </c>
      <c r="AC174" s="32"/>
      <c r="AD174" s="5">
        <f t="shared" si="207"/>
        <v>10209.55175054859</v>
      </c>
      <c r="AE174" s="5">
        <f t="shared" si="186"/>
        <v>-102.09551750548589</v>
      </c>
      <c r="AF174" s="5">
        <f t="shared" si="204"/>
        <v>-1275.1494732981384</v>
      </c>
      <c r="AG174" s="5">
        <f t="shared" si="210"/>
        <v>-10641.841977756811</v>
      </c>
      <c r="AH174" s="5">
        <f t="shared" si="211"/>
        <v>-1809.5352180118462</v>
      </c>
      <c r="AI174" s="42">
        <f t="shared" si="205"/>
        <v>0</v>
      </c>
      <c r="AJ174" s="42">
        <f t="shared" si="208"/>
        <v>992.05300565789719</v>
      </c>
      <c r="AK174" s="42">
        <f t="shared" si="212"/>
        <v>-817.48221235394897</v>
      </c>
    </row>
    <row r="175" spans="1:39" ht="15" x14ac:dyDescent="0.2">
      <c r="A175" s="48"/>
      <c r="D175" s="1"/>
      <c r="E175" s="1"/>
      <c r="F175" s="1"/>
      <c r="I175" s="2">
        <f t="shared" si="190"/>
        <v>13</v>
      </c>
      <c r="J175" s="11">
        <f t="shared" si="179"/>
        <v>12054.35856988601</v>
      </c>
      <c r="K175" s="11">
        <f t="shared" si="191"/>
        <v>120.5435856988601</v>
      </c>
      <c r="L175" s="24">
        <f t="shared" si="198"/>
        <v>1505.561591429429</v>
      </c>
      <c r="M175" s="11">
        <f t="shared" si="177"/>
        <v>602229</v>
      </c>
      <c r="N175" s="78">
        <f t="shared" si="180"/>
        <v>0</v>
      </c>
      <c r="O175" s="35">
        <f t="shared" si="181"/>
        <v>0</v>
      </c>
      <c r="P175" s="35">
        <f t="shared" si="203"/>
        <v>6.0222899999999999</v>
      </c>
      <c r="Q175">
        <f t="shared" si="183"/>
        <v>77</v>
      </c>
      <c r="R175" s="45">
        <f>1000*VLOOKUP(Q175, '[1]Mortality (Interventions) L'!$B$8:$AV$128, 19)</f>
        <v>23.357399128432135</v>
      </c>
      <c r="S175" s="46">
        <f>VLOOKUP(I175, '[1]Lapse Rates'!$A$4:$F$24, 3)</f>
        <v>1.3481251E-3</v>
      </c>
      <c r="T175" s="33">
        <f t="shared" si="209"/>
        <v>0.84695935427488567</v>
      </c>
      <c r="U175" s="33">
        <f t="shared" si="199"/>
        <v>1.9782767683357658E-2</v>
      </c>
      <c r="V175" s="39">
        <f t="shared" si="193"/>
        <v>1.1418071641777657E-3</v>
      </c>
      <c r="W175" s="32">
        <f t="shared" si="200"/>
        <v>0.82603477942735026</v>
      </c>
      <c r="X175" s="31"/>
      <c r="Y175" s="5">
        <f t="shared" si="206"/>
        <v>0</v>
      </c>
      <c r="Z175" s="5">
        <f t="shared" si="195"/>
        <v>5.1006348496561014</v>
      </c>
      <c r="AA175" s="5">
        <f t="shared" si="201"/>
        <v>0</v>
      </c>
      <c r="AB175" s="5">
        <f t="shared" si="184"/>
        <v>4.9746209917975373</v>
      </c>
      <c r="AC175" s="32"/>
      <c r="AD175" s="5">
        <f t="shared" si="207"/>
        <v>9957.3194224139788</v>
      </c>
      <c r="AE175" s="5">
        <f t="shared" si="186"/>
        <v>-99.573194224139797</v>
      </c>
      <c r="AF175" s="5">
        <f t="shared" si="204"/>
        <v>-1243.6462370906988</v>
      </c>
      <c r="AG175" s="5">
        <f t="shared" si="210"/>
        <v>-11913.7563991808</v>
      </c>
      <c r="AH175" s="5">
        <f t="shared" si="211"/>
        <v>-3299.6564080816606</v>
      </c>
      <c r="AI175" s="42">
        <f t="shared" si="205"/>
        <v>0</v>
      </c>
      <c r="AJ175" s="42">
        <f t="shared" si="208"/>
        <v>967.5452772641745</v>
      </c>
      <c r="AK175" s="42">
        <f t="shared" si="212"/>
        <v>-2332.1111308174859</v>
      </c>
    </row>
    <row r="176" spans="1:39" ht="15" x14ac:dyDescent="0.2">
      <c r="A176" s="48"/>
      <c r="D176" s="1"/>
      <c r="E176" s="1"/>
      <c r="F176" s="37"/>
      <c r="I176" s="2">
        <f t="shared" si="190"/>
        <v>14</v>
      </c>
      <c r="J176" s="11">
        <f t="shared" si="179"/>
        <v>12054.35856988601</v>
      </c>
      <c r="K176" s="11">
        <f t="shared" si="191"/>
        <v>120.5435856988601</v>
      </c>
      <c r="L176" s="24">
        <f t="shared" si="198"/>
        <v>1505.561591429429</v>
      </c>
      <c r="M176" s="11">
        <f t="shared" si="177"/>
        <v>602229</v>
      </c>
      <c r="N176" s="78">
        <f t="shared" si="180"/>
        <v>0</v>
      </c>
      <c r="O176" s="35">
        <f t="shared" si="181"/>
        <v>0</v>
      </c>
      <c r="P176" s="35">
        <f t="shared" si="203"/>
        <v>6.0222899999999999</v>
      </c>
      <c r="Q176">
        <f t="shared" si="183"/>
        <v>78</v>
      </c>
      <c r="R176" s="45">
        <f>1000*VLOOKUP(Q176, '[1]Mortality (Interventions) L'!$B$8:$AV$128, 19)</f>
        <v>26.700419487922993</v>
      </c>
      <c r="S176" s="46">
        <f>VLOOKUP(I176, '[1]Lapse Rates'!$A$4:$F$24, 3)</f>
        <v>1.1365788999999999E-3</v>
      </c>
      <c r="T176" s="33">
        <f t="shared" si="209"/>
        <v>0.82603477942735026</v>
      </c>
      <c r="U176" s="33">
        <f t="shared" si="199"/>
        <v>2.2055475122324194E-2</v>
      </c>
      <c r="V176" s="39">
        <f t="shared" si="193"/>
        <v>9.3885370096328039E-4</v>
      </c>
      <c r="W176" s="32">
        <f t="shared" si="200"/>
        <v>0.80304045060406282</v>
      </c>
      <c r="X176" s="31"/>
      <c r="Y176" s="5">
        <f t="shared" si="206"/>
        <v>0</v>
      </c>
      <c r="Z176" s="5">
        <f t="shared" si="195"/>
        <v>4.9746209917975373</v>
      </c>
      <c r="AA176" s="5">
        <f t="shared" si="201"/>
        <v>0</v>
      </c>
      <c r="AB176" s="5">
        <f t="shared" si="184"/>
        <v>4.8361424752683417</v>
      </c>
      <c r="AC176" s="32"/>
      <c r="AD176" s="5">
        <f t="shared" si="207"/>
        <v>9680.1375377042077</v>
      </c>
      <c r="AE176" s="5">
        <f t="shared" si="186"/>
        <v>-96.801375377042078</v>
      </c>
      <c r="AF176" s="5">
        <f t="shared" si="204"/>
        <v>-1209.0268587936584</v>
      </c>
      <c r="AG176" s="5">
        <f t="shared" si="210"/>
        <v>-13282.446727442177</v>
      </c>
      <c r="AH176" s="5">
        <f t="shared" si="211"/>
        <v>-4908.1374239086708</v>
      </c>
      <c r="AI176" s="42">
        <f t="shared" si="205"/>
        <v>0</v>
      </c>
      <c r="AJ176" s="42">
        <f t="shared" si="208"/>
        <v>940.61328784359023</v>
      </c>
      <c r="AK176" s="42">
        <f t="shared" si="212"/>
        <v>-3967.5241360650807</v>
      </c>
    </row>
    <row r="177" spans="1:39" ht="15" x14ac:dyDescent="0.2">
      <c r="A177" s="48"/>
      <c r="D177" s="1"/>
      <c r="E177" s="1"/>
      <c r="F177" s="1"/>
      <c r="I177" s="2">
        <f t="shared" si="190"/>
        <v>15</v>
      </c>
      <c r="J177" s="11">
        <f t="shared" si="179"/>
        <v>12054.35856988601</v>
      </c>
      <c r="K177" s="11">
        <f t="shared" si="191"/>
        <v>120.5435856988601</v>
      </c>
      <c r="L177" s="24">
        <f t="shared" si="198"/>
        <v>1505.561591429429</v>
      </c>
      <c r="M177" s="11">
        <f t="shared" si="177"/>
        <v>602229</v>
      </c>
      <c r="N177" s="78">
        <f t="shared" si="180"/>
        <v>0</v>
      </c>
      <c r="O177" s="35">
        <f t="shared" si="181"/>
        <v>0</v>
      </c>
      <c r="P177" s="35">
        <f t="shared" si="203"/>
        <v>6.0222899999999999</v>
      </c>
      <c r="Q177">
        <f t="shared" si="183"/>
        <v>79</v>
      </c>
      <c r="R177" s="45">
        <f>1000*VLOOKUP(Q177, '[1]Mortality (Interventions) L'!$B$8:$AV$128, 19)</f>
        <v>30.472275202872368</v>
      </c>
      <c r="S177" s="46">
        <f>VLOOKUP(I177, '[1]Lapse Rates'!$A$4:$F$24, 3)</f>
        <v>1.0075606E-3</v>
      </c>
      <c r="T177" s="33">
        <f t="shared" si="209"/>
        <v>0.80304045060406282</v>
      </c>
      <c r="U177" s="33">
        <f t="shared" si="199"/>
        <v>2.4470469609845637E-2</v>
      </c>
      <c r="V177" s="39">
        <f t="shared" si="193"/>
        <v>8.0911191823489984E-4</v>
      </c>
      <c r="W177" s="32">
        <f t="shared" si="200"/>
        <v>0.7777608690759823</v>
      </c>
      <c r="X177" s="31"/>
      <c r="Y177" s="5">
        <f t="shared" si="206"/>
        <v>0</v>
      </c>
      <c r="Z177" s="5">
        <f t="shared" si="195"/>
        <v>4.8361424752683417</v>
      </c>
      <c r="AA177" s="5">
        <f t="shared" si="201"/>
        <v>0</v>
      </c>
      <c r="AB177" s="5">
        <f t="shared" si="184"/>
        <v>4.6839015042275971</v>
      </c>
      <c r="AC177" s="32"/>
      <c r="AD177" s="5">
        <f t="shared" si="207"/>
        <v>9375.408397468058</v>
      </c>
      <c r="AE177" s="5">
        <f t="shared" si="186"/>
        <v>-93.754083974680583</v>
      </c>
      <c r="AF177" s="5">
        <f t="shared" si="204"/>
        <v>-1170.9668917975716</v>
      </c>
      <c r="AG177" s="5">
        <f t="shared" si="210"/>
        <v>-14736.826442667729</v>
      </c>
      <c r="AH177" s="5">
        <f t="shared" si="211"/>
        <v>-6626.139020971922</v>
      </c>
      <c r="AI177" s="42">
        <f t="shared" si="205"/>
        <v>0</v>
      </c>
      <c r="AJ177" s="42">
        <f t="shared" si="208"/>
        <v>911.00471373052414</v>
      </c>
      <c r="AK177" s="42">
        <f t="shared" si="212"/>
        <v>-5715.1343072413983</v>
      </c>
    </row>
    <row r="178" spans="1:39" ht="15" x14ac:dyDescent="0.2">
      <c r="I178" s="2">
        <f t="shared" si="190"/>
        <v>16</v>
      </c>
      <c r="J178" s="11">
        <f t="shared" si="179"/>
        <v>12054.35856988601</v>
      </c>
      <c r="K178" s="11">
        <f t="shared" si="191"/>
        <v>120.5435856988601</v>
      </c>
      <c r="L178" s="24">
        <f t="shared" si="198"/>
        <v>1505.561591429429</v>
      </c>
      <c r="M178" s="11">
        <f t="shared" si="177"/>
        <v>602229</v>
      </c>
      <c r="N178" s="78">
        <f t="shared" si="180"/>
        <v>0</v>
      </c>
      <c r="O178" s="35">
        <f t="shared" si="181"/>
        <v>0</v>
      </c>
      <c r="P178" s="35">
        <f t="shared" si="203"/>
        <v>6.0222899999999999</v>
      </c>
      <c r="Q178">
        <f t="shared" si="183"/>
        <v>80</v>
      </c>
      <c r="R178" s="45">
        <f>1000*VLOOKUP(Q178, '[1]Mortality (Interventions) L'!$B$8:$AV$128, 19)</f>
        <v>34.653152757431648</v>
      </c>
      <c r="S178" s="46">
        <f>VLOOKUP(I178, '[1]Lapse Rates'!$A$4:$F$24, 3)</f>
        <v>8.9731130000000002E-4</v>
      </c>
      <c r="T178" s="33">
        <f t="shared" si="209"/>
        <v>0.7777608690759823</v>
      </c>
      <c r="U178" s="33">
        <f t="shared" si="199"/>
        <v>2.6951866204842811E-2</v>
      </c>
      <c r="V178" s="39">
        <f t="shared" si="193"/>
        <v>6.9789361651969954E-4</v>
      </c>
      <c r="W178" s="32">
        <f t="shared" si="200"/>
        <v>0.75011110925461977</v>
      </c>
      <c r="X178" s="31"/>
      <c r="Y178" s="5">
        <f t="shared" si="206"/>
        <v>0</v>
      </c>
      <c r="Z178" s="5">
        <f t="shared" si="195"/>
        <v>4.6839015042275971</v>
      </c>
      <c r="AA178" s="5">
        <f t="shared" si="201"/>
        <v>0</v>
      </c>
      <c r="AB178" s="5">
        <f t="shared" si="184"/>
        <v>4.5173866321530038</v>
      </c>
      <c r="AC178" s="32"/>
      <c r="AD178" s="5">
        <f t="shared" si="207"/>
        <v>9042.1082782101275</v>
      </c>
      <c r="AE178" s="5">
        <f t="shared" si="186"/>
        <v>-90.421082782101266</v>
      </c>
      <c r="AF178" s="5">
        <f t="shared" si="204"/>
        <v>-1129.3384753982796</v>
      </c>
      <c r="AG178" s="5">
        <f t="shared" si="210"/>
        <v>-16231.195432676281</v>
      </c>
      <c r="AH178" s="5">
        <f t="shared" si="211"/>
        <v>-8408.846712646533</v>
      </c>
      <c r="AI178" s="42">
        <f t="shared" si="205"/>
        <v>0</v>
      </c>
      <c r="AJ178" s="42">
        <f t="shared" si="208"/>
        <v>878.62000460905426</v>
      </c>
      <c r="AK178" s="42">
        <f t="shared" si="212"/>
        <v>-7530.2267080374786</v>
      </c>
    </row>
    <row r="179" spans="1:39" ht="15" x14ac:dyDescent="0.2">
      <c r="I179" s="2">
        <f t="shared" si="190"/>
        <v>17</v>
      </c>
      <c r="J179" s="11">
        <f t="shared" si="179"/>
        <v>12054.35856988601</v>
      </c>
      <c r="K179" s="11">
        <f t="shared" si="191"/>
        <v>120.5435856988601</v>
      </c>
      <c r="L179" s="24">
        <f t="shared" si="198"/>
        <v>1505.561591429429</v>
      </c>
      <c r="M179" s="11">
        <f t="shared" si="177"/>
        <v>602229</v>
      </c>
      <c r="N179" s="78">
        <f t="shared" si="180"/>
        <v>0</v>
      </c>
      <c r="O179" s="35">
        <f t="shared" si="181"/>
        <v>0</v>
      </c>
      <c r="P179" s="35">
        <f t="shared" si="203"/>
        <v>6.0222899999999999</v>
      </c>
      <c r="Q179">
        <f t="shared" si="183"/>
        <v>81</v>
      </c>
      <c r="R179" s="45">
        <f>1000*VLOOKUP(Q179, '[1]Mortality (Interventions) L'!$B$8:$AV$128, 19)</f>
        <v>39.315298604362333</v>
      </c>
      <c r="S179" s="46">
        <f>VLOOKUP(I179, '[1]Lapse Rates'!$A$4:$F$24, 3)</f>
        <v>7.4594940000000001E-4</v>
      </c>
      <c r="T179" s="33">
        <f t="shared" si="209"/>
        <v>0.75011110925461977</v>
      </c>
      <c r="U179" s="33">
        <f t="shared" si="199"/>
        <v>2.9490842246794834E-2</v>
      </c>
      <c r="V179" s="39">
        <f t="shared" si="193"/>
        <v>5.5954493188181806E-4</v>
      </c>
      <c r="W179" s="32">
        <f t="shared" si="200"/>
        <v>0.72006072207594307</v>
      </c>
      <c r="X179" s="31"/>
      <c r="Y179" s="5">
        <f t="shared" si="206"/>
        <v>0</v>
      </c>
      <c r="Z179" s="5">
        <f t="shared" si="195"/>
        <v>4.5173866321530038</v>
      </c>
      <c r="AA179" s="5">
        <f t="shared" si="201"/>
        <v>0</v>
      </c>
      <c r="AB179" s="5">
        <f t="shared" si="184"/>
        <v>4.3364144859507308</v>
      </c>
      <c r="AC179" s="32"/>
      <c r="AD179" s="5">
        <f t="shared" si="207"/>
        <v>8679.8701359944534</v>
      </c>
      <c r="AE179" s="5">
        <f t="shared" si="186"/>
        <v>-86.798701359944531</v>
      </c>
      <c r="AF179" s="5">
        <f t="shared" si="204"/>
        <v>-1084.0957666544807</v>
      </c>
      <c r="AG179" s="5">
        <f t="shared" si="210"/>
        <v>-17760.240435445005</v>
      </c>
      <c r="AH179" s="5">
        <f t="shared" si="211"/>
        <v>-10251.264767464978</v>
      </c>
      <c r="AI179" s="42">
        <f t="shared" si="205"/>
        <v>0</v>
      </c>
      <c r="AJ179" s="42">
        <f t="shared" si="208"/>
        <v>843.42346336625951</v>
      </c>
      <c r="AK179" s="42">
        <f t="shared" si="212"/>
        <v>-9407.841304098718</v>
      </c>
    </row>
    <row r="180" spans="1:39" ht="15" x14ac:dyDescent="0.2">
      <c r="I180" s="2">
        <f t="shared" si="190"/>
        <v>18</v>
      </c>
      <c r="J180" s="11">
        <f t="shared" si="179"/>
        <v>12054.35856988601</v>
      </c>
      <c r="K180" s="11">
        <f t="shared" si="191"/>
        <v>120.5435856988601</v>
      </c>
      <c r="L180" s="24">
        <f t="shared" si="198"/>
        <v>1505.561591429429</v>
      </c>
      <c r="M180" s="11">
        <f t="shared" si="177"/>
        <v>602229</v>
      </c>
      <c r="N180" s="78">
        <f t="shared" si="180"/>
        <v>0</v>
      </c>
      <c r="O180" s="35">
        <f t="shared" si="181"/>
        <v>0</v>
      </c>
      <c r="P180" s="35">
        <f t="shared" si="203"/>
        <v>6.0222899999999999</v>
      </c>
      <c r="Q180">
        <f t="shared" si="183"/>
        <v>82</v>
      </c>
      <c r="R180" s="45">
        <f>1000*VLOOKUP(Q180, '[1]Mortality (Interventions) L'!$B$8:$AV$128, 19)</f>
        <v>44.622587985237722</v>
      </c>
      <c r="S180" s="46">
        <f>VLOOKUP(I180, '[1]Lapse Rates'!$A$4:$F$24, 3)</f>
        <v>5.9837330000000002E-4</v>
      </c>
      <c r="T180" s="33">
        <f t="shared" si="209"/>
        <v>0.72006072207594307</v>
      </c>
      <c r="U180" s="33">
        <f t="shared" si="199"/>
        <v>3.2130972925547577E-2</v>
      </c>
      <c r="V180" s="39">
        <f t="shared" si="193"/>
        <v>4.3086511046896492E-4</v>
      </c>
      <c r="W180" s="32">
        <f t="shared" si="200"/>
        <v>0.68749888403992654</v>
      </c>
      <c r="X180" s="31"/>
      <c r="Y180" s="5">
        <f t="shared" si="206"/>
        <v>0</v>
      </c>
      <c r="Z180" s="5">
        <f t="shared" si="195"/>
        <v>4.3364144859507308</v>
      </c>
      <c r="AA180" s="5">
        <f t="shared" si="201"/>
        <v>0</v>
      </c>
      <c r="AB180" s="5">
        <f t="shared" si="184"/>
        <v>4.140317654364809</v>
      </c>
      <c r="AC180" s="32"/>
      <c r="AD180" s="5">
        <f t="shared" si="207"/>
        <v>8287.3580646137561</v>
      </c>
      <c r="AE180" s="5">
        <f t="shared" si="186"/>
        <v>-82.873580646137569</v>
      </c>
      <c r="AF180" s="5">
        <f t="shared" si="204"/>
        <v>-1035.0719139611083</v>
      </c>
      <c r="AG180" s="5">
        <f t="shared" si="210"/>
        <v>-19350.203693979591</v>
      </c>
      <c r="AH180" s="5">
        <f t="shared" si="211"/>
        <v>-12180.79112397308</v>
      </c>
      <c r="AI180" s="42">
        <f t="shared" si="205"/>
        <v>0</v>
      </c>
      <c r="AJ180" s="42">
        <f t="shared" si="208"/>
        <v>805.28533013829531</v>
      </c>
      <c r="AK180" s="42">
        <f t="shared" si="212"/>
        <v>-11375.505793834785</v>
      </c>
    </row>
    <row r="181" spans="1:39" ht="15" x14ac:dyDescent="0.2">
      <c r="I181" s="2">
        <f t="shared" si="190"/>
        <v>19</v>
      </c>
      <c r="J181" s="11">
        <f t="shared" si="179"/>
        <v>12054.35856988601</v>
      </c>
      <c r="K181" s="11">
        <f t="shared" si="191"/>
        <v>120.5435856988601</v>
      </c>
      <c r="L181" s="24">
        <f t="shared" si="198"/>
        <v>1505.561591429429</v>
      </c>
      <c r="M181" s="11">
        <f t="shared" si="177"/>
        <v>602229</v>
      </c>
      <c r="N181" s="78">
        <f t="shared" si="180"/>
        <v>0</v>
      </c>
      <c r="O181" s="35">
        <f t="shared" si="181"/>
        <v>0</v>
      </c>
      <c r="P181" s="35">
        <f t="shared" si="203"/>
        <v>6.0222899999999999</v>
      </c>
      <c r="Q181">
        <f t="shared" si="183"/>
        <v>83</v>
      </c>
      <c r="R181" s="45">
        <f>1000*VLOOKUP(Q181, '[1]Mortality (Interventions) L'!$B$8:$AV$128, 19)</f>
        <v>50.657370751065649</v>
      </c>
      <c r="S181" s="46">
        <f>VLOOKUP(I181, '[1]Lapse Rates'!$A$4:$F$24, 3)</f>
        <v>4.66450453E-2</v>
      </c>
      <c r="T181" s="33">
        <f t="shared" si="209"/>
        <v>0.68749888403992654</v>
      </c>
      <c r="U181" s="33">
        <f t="shared" si="199"/>
        <v>3.482688585975445E-2</v>
      </c>
      <c r="V181" s="39">
        <f t="shared" si="193"/>
        <v>3.206841658974182E-2</v>
      </c>
      <c r="W181" s="32">
        <f t="shared" si="200"/>
        <v>0.62060358159043028</v>
      </c>
      <c r="X181" s="31"/>
      <c r="Y181" s="5">
        <f t="shared" si="206"/>
        <v>0</v>
      </c>
      <c r="Z181" s="5">
        <f t="shared" si="195"/>
        <v>4.140317654364809</v>
      </c>
      <c r="AA181" s="5">
        <f t="shared" si="201"/>
        <v>0</v>
      </c>
      <c r="AB181" s="5">
        <f t="shared" si="184"/>
        <v>3.7374547433762322</v>
      </c>
      <c r="AC181" s="32"/>
      <c r="AD181" s="5">
        <f t="shared" si="207"/>
        <v>7480.978102246555</v>
      </c>
      <c r="AE181" s="5">
        <f t="shared" si="186"/>
        <v>-74.809781022465543</v>
      </c>
      <c r="AF181" s="5">
        <f t="shared" si="204"/>
        <v>-934.3569159460917</v>
      </c>
      <c r="AG181" s="5">
        <f t="shared" si="210"/>
        <v>-20973.760644434064</v>
      </c>
      <c r="AH181" s="5">
        <f t="shared" si="211"/>
        <v>-14501.949239156065</v>
      </c>
      <c r="AI181" s="42">
        <f t="shared" si="205"/>
        <v>0</v>
      </c>
      <c r="AJ181" s="42">
        <f t="shared" si="208"/>
        <v>726.95127747397635</v>
      </c>
      <c r="AK181" s="42">
        <f t="shared" si="212"/>
        <v>-13774.997961682089</v>
      </c>
    </row>
    <row r="182" spans="1:39" ht="15" x14ac:dyDescent="0.2">
      <c r="I182" s="2">
        <f t="shared" si="190"/>
        <v>20</v>
      </c>
      <c r="J182" s="11">
        <f t="shared" si="179"/>
        <v>12054.35856988601</v>
      </c>
      <c r="K182" s="11">
        <f t="shared" si="191"/>
        <v>120.5435856988601</v>
      </c>
      <c r="L182" s="24">
        <f t="shared" si="198"/>
        <v>1505.561591429429</v>
      </c>
      <c r="M182" s="11">
        <f t="shared" si="177"/>
        <v>602229</v>
      </c>
      <c r="N182" s="78">
        <f t="shared" si="180"/>
        <v>0</v>
      </c>
      <c r="O182" s="35">
        <f t="shared" si="181"/>
        <v>0</v>
      </c>
      <c r="P182" s="35">
        <f t="shared" si="203"/>
        <v>6.0222899999999999</v>
      </c>
      <c r="Q182">
        <f t="shared" si="183"/>
        <v>84</v>
      </c>
      <c r="R182" s="45">
        <f>1000*VLOOKUP(Q182, '[1]Mortality (Interventions) L'!$B$8:$AV$128, 19)</f>
        <v>57.541881623410205</v>
      </c>
      <c r="S182" s="46">
        <f>VLOOKUP(I182, '[1]Lapse Rates'!$A$4:$F$24, 3)</f>
        <v>0</v>
      </c>
      <c r="T182" s="33">
        <f t="shared" si="209"/>
        <v>0.62060358159043028</v>
      </c>
      <c r="U182" s="33">
        <f t="shared" si="199"/>
        <v>3.5710697826940939E-2</v>
      </c>
      <c r="V182" s="39">
        <f t="shared" si="193"/>
        <v>0</v>
      </c>
      <c r="W182" s="32">
        <f t="shared" si="200"/>
        <v>0.58489288376348936</v>
      </c>
      <c r="X182" s="31"/>
      <c r="Y182" s="5">
        <f t="shared" si="206"/>
        <v>0</v>
      </c>
      <c r="Z182" s="5">
        <f t="shared" si="195"/>
        <v>3.7374547433762322</v>
      </c>
      <c r="AA182" s="5">
        <f t="shared" si="201"/>
        <v>0</v>
      </c>
      <c r="AB182" s="5">
        <f t="shared" si="184"/>
        <v>3.5223945649600243</v>
      </c>
      <c r="AC182" s="32"/>
      <c r="AD182" s="5">
        <f>$W182*J182</f>
        <v>7050.5085458597596</v>
      </c>
      <c r="AE182" s="5">
        <f t="shared" si="186"/>
        <v>-70.505085458597591</v>
      </c>
      <c r="AF182" s="5">
        <f t="shared" si="204"/>
        <v>-880.59226089470701</v>
      </c>
      <c r="AG182" s="5">
        <f t="shared" si="210"/>
        <v>-21506.017841620815</v>
      </c>
      <c r="AH182" s="5">
        <f t="shared" si="211"/>
        <v>-15406.606642114359</v>
      </c>
      <c r="AI182" s="42">
        <f t="shared" si="205"/>
        <v>0</v>
      </c>
      <c r="AJ182" s="42">
        <f t="shared" si="208"/>
        <v>685.10498377567922</v>
      </c>
      <c r="AK182" s="42">
        <f t="shared" si="212"/>
        <v>-14721.501658338679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215757.2559131122</v>
      </c>
      <c r="AE185" s="21">
        <f t="shared" ref="AE185:AK185" si="213">SUM(AE162:AE182)</f>
        <v>-6739.3319231743271</v>
      </c>
      <c r="AF185" s="21">
        <f t="shared" si="213"/>
        <v>-25817.430512026815</v>
      </c>
      <c r="AG185" s="21">
        <f t="shared" si="213"/>
        <v>-211613.26738868401</v>
      </c>
      <c r="AH185" s="21">
        <f t="shared" si="213"/>
        <v>-28412.773910772921</v>
      </c>
      <c r="AI185" s="21">
        <f t="shared" si="213"/>
        <v>0</v>
      </c>
      <c r="AJ185" s="21">
        <f t="shared" si="213"/>
        <v>19805.367559576855</v>
      </c>
      <c r="AK185" s="21">
        <f t="shared" si="213"/>
        <v>-8607.4063511960703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105629.27562933334</v>
      </c>
      <c r="AE187" s="21">
        <f t="shared" ref="AE187:AK187" si="214">AE162+NPV($D$6,AE163:AE182)</f>
        <v>-5648.7224699519002</v>
      </c>
      <c r="AF187" s="21">
        <f t="shared" si="214"/>
        <v>-12195.969905043543</v>
      </c>
      <c r="AG187" s="21">
        <f t="shared" si="214"/>
        <v>-67235.786622401356</v>
      </c>
      <c r="AH187" s="21">
        <f t="shared" si="214"/>
        <v>20548.796631936515</v>
      </c>
      <c r="AI187" s="21">
        <f t="shared" si="214"/>
        <v>0</v>
      </c>
      <c r="AJ187" s="21">
        <f t="shared" si="214"/>
        <v>9103.2387268955881</v>
      </c>
      <c r="AK187" s="21">
        <f t="shared" si="214"/>
        <v>29652.035358832105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158826.64337256114</v>
      </c>
      <c r="AE189" s="21">
        <f t="shared" ref="AE189:AK189" si="215">AE162+NPV($D$7,AE163:AE182)</f>
        <v>-6174.2235652786203</v>
      </c>
      <c r="AF189" s="21">
        <f t="shared" si="215"/>
        <v>-18759.357419950422</v>
      </c>
      <c r="AG189" s="21">
        <f t="shared" si="215"/>
        <v>-132283.42822565595</v>
      </c>
      <c r="AH189" s="21">
        <f t="shared" si="215"/>
        <v>1609.6341616761579</v>
      </c>
      <c r="AI189" s="21">
        <f t="shared" si="215"/>
        <v>0</v>
      </c>
      <c r="AJ189" s="21">
        <f t="shared" si="215"/>
        <v>14273.030382145946</v>
      </c>
      <c r="AK189" s="21">
        <f t="shared" si="215"/>
        <v>15882.664543822098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11782.688884526317</v>
      </c>
    </row>
    <row r="192" spans="1:39" ht="15" x14ac:dyDescent="0.2">
      <c r="G192" s="58" t="s">
        <v>115</v>
      </c>
      <c r="H192" s="57"/>
      <c r="I192" s="57"/>
      <c r="J192" s="11">
        <f>H$191</f>
        <v>11782.688884526317</v>
      </c>
      <c r="K192" s="11">
        <f>J192*$C$10</f>
        <v>4713.0755538105268</v>
      </c>
      <c r="L192" s="24">
        <f>$C$201</f>
        <v>1832.6101489471785</v>
      </c>
      <c r="M192" s="11">
        <f t="shared" ref="M192:M212" si="216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7">O192*W192</f>
        <v>0</v>
      </c>
      <c r="AB192" s="5">
        <f>P192*W192</f>
        <v>6.0222899999999999</v>
      </c>
      <c r="AC192" s="32"/>
      <c r="AD192" s="5">
        <f>$W192*J192</f>
        <v>11782.688884526317</v>
      </c>
      <c r="AE192" s="5">
        <f>-$W192*K192</f>
        <v>-4713.0755538105268</v>
      </c>
      <c r="AF192" s="5">
        <f>-$W192*L192</f>
        <v>-1832.6101489471785</v>
      </c>
      <c r="AG192" s="5"/>
      <c r="AH192" s="5">
        <f>SUM(AD192:AG192)</f>
        <v>5237.0031817686113</v>
      </c>
      <c r="AI192" s="42">
        <f>Y192-AA192</f>
        <v>0</v>
      </c>
      <c r="AJ192" s="42"/>
      <c r="AK192" s="42">
        <f>SUM(AH192:AJ192)</f>
        <v>5237.0031817686113</v>
      </c>
      <c r="AL192" s="6" t="s">
        <v>39</v>
      </c>
      <c r="AM192" s="36">
        <f>AK219</f>
        <v>15562.370524091384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8">H$191</f>
        <v>11782.688884526317</v>
      </c>
      <c r="K193" s="11"/>
      <c r="L193" s="24"/>
      <c r="M193" s="11">
        <f t="shared" si="216"/>
        <v>602229</v>
      </c>
      <c r="N193" s="78">
        <f t="shared" ref="N193:N212" si="219">N161</f>
        <v>0</v>
      </c>
      <c r="O193" s="35">
        <f t="shared" ref="O193:O212" si="220">M193*N193/1000</f>
        <v>0</v>
      </c>
      <c r="P193" s="35">
        <f t="shared" ref="P193:P194" si="221">$H$14*M193/1000</f>
        <v>6.0222899999999999</v>
      </c>
      <c r="Q193">
        <f t="shared" ref="Q193:Q212" si="222">Q5</f>
        <v>65</v>
      </c>
      <c r="R193" s="45">
        <f>1000*VLOOKUP(Q193, '[1]Mortality (Interventions) L'!$B$8:$AV$128, 22)</f>
        <v>5.5994091256266847</v>
      </c>
      <c r="S193" s="46">
        <f>AVERAGE(VLOOKUP(I192,'[1]Lapse Rates'!$A$4:$F$24,3),VLOOKUP(I193,'[1]Lapse Rates'!$A$4:$F$24,3))</f>
        <v>3.4608985999999998E-3</v>
      </c>
      <c r="T193" s="33">
        <f>W192</f>
        <v>1</v>
      </c>
      <c r="U193" s="33">
        <f>T193*R193/1000</f>
        <v>5.5994091256266849E-3</v>
      </c>
      <c r="V193" s="39">
        <f>MIN(S193*T193,T193-U193)</f>
        <v>3.4608985999999998E-3</v>
      </c>
      <c r="W193" s="32">
        <f>T193-SUM(U193:V193)</f>
        <v>0.99093969227437328</v>
      </c>
      <c r="X193" s="32"/>
      <c r="Y193" s="5">
        <f>AA192</f>
        <v>0</v>
      </c>
      <c r="Z193" s="5">
        <f>AB192</f>
        <v>6.0222899999999999</v>
      </c>
      <c r="AA193" s="5">
        <f t="shared" si="217"/>
        <v>0</v>
      </c>
      <c r="AB193" s="5">
        <f t="shared" ref="AB193:AB212" si="223">P193*W193</f>
        <v>5.9677261993870356</v>
      </c>
      <c r="AC193" s="32"/>
      <c r="AD193" s="5">
        <f t="shared" ref="AD193:AD195" si="224">$W193*J193</f>
        <v>11675.934097397187</v>
      </c>
      <c r="AE193" s="5">
        <f t="shared" ref="AE193:AE212" si="225">-$W193*K193</f>
        <v>0</v>
      </c>
      <c r="AF193" s="5">
        <f t="shared" ref="AF193:AF194" si="226">-$W193*L193</f>
        <v>0</v>
      </c>
      <c r="AG193" s="5">
        <f>-U193*M193</f>
        <v>-3372.126558317033</v>
      </c>
      <c r="AH193" s="5">
        <f t="shared" ref="AH193:AH201" si="227">SUM(AD193:AG193)</f>
        <v>8303.8075390801532</v>
      </c>
      <c r="AI193" s="42">
        <f>-M193*$W192*(N193-N192)/1000</f>
        <v>0</v>
      </c>
      <c r="AJ193" s="42">
        <f>$D$6*SUM(Y193:Z193,AD193:AE193)</f>
        <v>1145.9999216036642</v>
      </c>
      <c r="AK193" s="42">
        <f t="shared" ref="AK193" si="228">SUM(AH193:AJ193)</f>
        <v>9449.8074606838181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9">I193+1</f>
        <v>2</v>
      </c>
      <c r="J194" s="11">
        <f t="shared" si="218"/>
        <v>11782.688884526317</v>
      </c>
      <c r="K194" s="11">
        <f t="shared" ref="K194:K212" si="230">J194*$C$11</f>
        <v>117.82688884526317</v>
      </c>
      <c r="L194" s="24">
        <f>$C$202</f>
        <v>1479.1294824113888</v>
      </c>
      <c r="M194" s="11">
        <f t="shared" si="216"/>
        <v>602229</v>
      </c>
      <c r="N194" s="78">
        <f t="shared" si="219"/>
        <v>0</v>
      </c>
      <c r="O194" s="35">
        <f t="shared" si="220"/>
        <v>0</v>
      </c>
      <c r="P194" s="35">
        <f t="shared" si="221"/>
        <v>6.0222899999999999</v>
      </c>
      <c r="Q194">
        <f t="shared" si="222"/>
        <v>66</v>
      </c>
      <c r="R194" s="45">
        <f>1000*VLOOKUP(Q194, '[1]Mortality (Interventions) L'!$B$8:$AV$128, 22)</f>
        <v>6.2401957265124715</v>
      </c>
      <c r="S194" s="46">
        <f>VLOOKUP(I194, '[1]Lapse Rates'!$A$4:$F$24, 3)</f>
        <v>3.2267923000000001E-3</v>
      </c>
      <c r="T194" s="33">
        <f t="shared" ref="T194:T196" si="231">W193</f>
        <v>0.99093969227437328</v>
      </c>
      <c r="U194" s="33">
        <f>T194*R194/1000</f>
        <v>6.1836576329621275E-3</v>
      </c>
      <c r="V194" s="39">
        <f t="shared" ref="V194:V212" si="232">MIN(S194*T194,T194-U194)</f>
        <v>3.1975565687953175E-3</v>
      </c>
      <c r="W194" s="32">
        <f>T194-SUM(U194:V194)</f>
        <v>0.98155847807261587</v>
      </c>
      <c r="X194" s="32"/>
      <c r="Y194" s="5">
        <f t="shared" ref="Y194:Y195" si="233">AA193</f>
        <v>0</v>
      </c>
      <c r="Z194" s="5">
        <f t="shared" ref="Z194:Z212" si="234">AB193</f>
        <v>5.9677261993870356</v>
      </c>
      <c r="AA194" s="5">
        <f>O194*W194</f>
        <v>0</v>
      </c>
      <c r="AB194" s="5">
        <f t="shared" si="223"/>
        <v>5.9112298069119333</v>
      </c>
      <c r="AC194" s="32"/>
      <c r="AD194" s="5">
        <f t="shared" si="224"/>
        <v>11565.398169098778</v>
      </c>
      <c r="AE194" s="5">
        <f t="shared" si="225"/>
        <v>-115.65398169098779</v>
      </c>
      <c r="AF194" s="5">
        <f t="shared" si="226"/>
        <v>-1451.8520836280588</v>
      </c>
      <c r="AG194" s="5">
        <f t="shared" ref="AG194:AG197" si="235">-U194*M194</f>
        <v>-3723.9779526411489</v>
      </c>
      <c r="AH194" s="5">
        <f t="shared" si="227"/>
        <v>6273.9141511385824</v>
      </c>
      <c r="AI194" s="42">
        <f>-M194*($W193*N194-$W192*N193)/1000</f>
        <v>0</v>
      </c>
      <c r="AJ194" s="42">
        <f t="shared" ref="AJ194:AJ195" si="236">$D$6*SUM(Y194:Z194,AD194:AE194)</f>
        <v>1123.8053387248642</v>
      </c>
      <c r="AK194" s="42">
        <f>SUM(AH194:AJ194)</f>
        <v>7397.7194898634461</v>
      </c>
      <c r="AL194" s="48" t="s">
        <v>59</v>
      </c>
      <c r="AM194" s="54">
        <f>AK219/AD219</f>
        <v>0.10000000139521906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9"/>
        <v>3</v>
      </c>
      <c r="J195" s="11">
        <f t="shared" si="218"/>
        <v>11782.688884526317</v>
      </c>
      <c r="K195" s="11">
        <f t="shared" si="230"/>
        <v>117.82688884526317</v>
      </c>
      <c r="L195" s="24">
        <f t="shared" ref="L195:L212" si="237">$C$202</f>
        <v>1479.1294824113888</v>
      </c>
      <c r="M195" s="11">
        <f t="shared" si="216"/>
        <v>602229</v>
      </c>
      <c r="N195" s="78">
        <f t="shared" si="219"/>
        <v>0</v>
      </c>
      <c r="O195" s="35">
        <f t="shared" si="220"/>
        <v>0</v>
      </c>
      <c r="P195" s="35">
        <f>$H$14*M195/1000</f>
        <v>6.0222899999999999</v>
      </c>
      <c r="Q195">
        <f t="shared" si="222"/>
        <v>67</v>
      </c>
      <c r="R195" s="45">
        <f>1000*VLOOKUP(Q195, '[1]Mortality (Interventions) L'!$B$8:$AV$128, 22)</f>
        <v>6.9362641442242357</v>
      </c>
      <c r="S195" s="46">
        <f>VLOOKUP(I195, '[1]Lapse Rates'!$A$4:$F$24, 3)</f>
        <v>2.9657235000000001E-3</v>
      </c>
      <c r="T195" s="33">
        <f t="shared" si="231"/>
        <v>0.98155847807261587</v>
      </c>
      <c r="U195" s="33">
        <f t="shared" ref="U195:U212" si="238">T195*R195/1000</f>
        <v>6.8083488769143958E-3</v>
      </c>
      <c r="V195" s="39">
        <f t="shared" si="232"/>
        <v>2.9110310450441916E-3</v>
      </c>
      <c r="W195" s="32">
        <f t="shared" ref="W195:W212" si="239">T195-SUM(U195:V195)</f>
        <v>0.97183909815065728</v>
      </c>
      <c r="X195" s="32"/>
      <c r="Y195" s="5">
        <f t="shared" si="233"/>
        <v>0</v>
      </c>
      <c r="Z195" s="5">
        <f t="shared" si="234"/>
        <v>5.9112298069119333</v>
      </c>
      <c r="AA195" s="5">
        <f t="shared" ref="AA195:AA212" si="240">O195*W195</f>
        <v>0</v>
      </c>
      <c r="AB195" s="5">
        <f t="shared" si="223"/>
        <v>5.8526968824017214</v>
      </c>
      <c r="AC195" s="32"/>
      <c r="AD195" s="5">
        <f t="shared" si="224"/>
        <v>11450.877739327829</v>
      </c>
      <c r="AE195" s="5">
        <f t="shared" si="225"/>
        <v>-114.50877739327829</v>
      </c>
      <c r="AF195" s="5">
        <f>-$W195*L195</f>
        <v>-1437.4758622347326</v>
      </c>
      <c r="AG195" s="5">
        <f t="shared" si="235"/>
        <v>-4100.1851357952801</v>
      </c>
      <c r="AH195" s="5">
        <f t="shared" si="227"/>
        <v>5798.7079639045369</v>
      </c>
      <c r="AI195" s="42">
        <f>-M195*($W194*N195-$W193*N194)/1000</f>
        <v>0</v>
      </c>
      <c r="AJ195" s="42">
        <f t="shared" si="236"/>
        <v>1112.6776868098375</v>
      </c>
      <c r="AK195" s="42">
        <f t="shared" ref="AK195:AK202" si="241">SUM(AH195:AJ195)</f>
        <v>6911.3856507143746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9"/>
        <v>4</v>
      </c>
      <c r="J196" s="11">
        <f t="shared" si="218"/>
        <v>11782.688884526317</v>
      </c>
      <c r="K196" s="11">
        <f t="shared" si="230"/>
        <v>117.82688884526317</v>
      </c>
      <c r="L196" s="24">
        <f t="shared" si="237"/>
        <v>1479.1294824113888</v>
      </c>
      <c r="M196" s="11">
        <f t="shared" si="216"/>
        <v>602229</v>
      </c>
      <c r="N196" s="78">
        <f t="shared" si="219"/>
        <v>0</v>
      </c>
      <c r="O196" s="35">
        <f t="shared" si="220"/>
        <v>0</v>
      </c>
      <c r="P196" s="35">
        <f t="shared" ref="P196:P212" si="242">$H$14*M196/1000</f>
        <v>6.0222899999999999</v>
      </c>
      <c r="Q196">
        <f t="shared" si="222"/>
        <v>68</v>
      </c>
      <c r="R196" s="45">
        <f>1000*VLOOKUP(Q196, '[1]Mortality (Interventions) L'!$B$8:$AV$128, 22)</f>
        <v>7.6895413731962314</v>
      </c>
      <c r="S196" s="46">
        <f>VLOOKUP(I196, '[1]Lapse Rates'!$A$4:$F$24, 3)</f>
        <v>2.7812204999999998E-3</v>
      </c>
      <c r="T196" s="33">
        <f t="shared" si="231"/>
        <v>0.97183909815065728</v>
      </c>
      <c r="U196" s="33">
        <f t="shared" si="238"/>
        <v>7.4729969533191927E-3</v>
      </c>
      <c r="V196" s="39">
        <f t="shared" si="232"/>
        <v>2.7028988224781199E-3</v>
      </c>
      <c r="W196" s="32">
        <f t="shared" si="239"/>
        <v>0.96166320237485992</v>
      </c>
      <c r="X196" s="32"/>
      <c r="Y196" s="5">
        <f>AA195</f>
        <v>0</v>
      </c>
      <c r="Z196" s="5">
        <f t="shared" si="234"/>
        <v>5.8526968824017214</v>
      </c>
      <c r="AA196" s="5">
        <f t="shared" si="240"/>
        <v>0</v>
      </c>
      <c r="AB196" s="5">
        <f t="shared" si="223"/>
        <v>5.7914146870300947</v>
      </c>
      <c r="AC196" s="32"/>
      <c r="AD196" s="5">
        <f>$W196*J196</f>
        <v>11330.978325280244</v>
      </c>
      <c r="AE196" s="5">
        <f t="shared" si="225"/>
        <v>-113.30978325280245</v>
      </c>
      <c r="AF196" s="5">
        <f t="shared" ref="AF196:AF212" si="243">-$W196*L196</f>
        <v>-1422.4243947828052</v>
      </c>
      <c r="AG196" s="5">
        <f t="shared" si="235"/>
        <v>-4500.4554822004638</v>
      </c>
      <c r="AH196" s="5">
        <f t="shared" si="227"/>
        <v>5294.7886650441733</v>
      </c>
      <c r="AI196" s="42">
        <f t="shared" ref="AI196:AI212" si="244">-M196*($W195*N196-$W194*N195)/1000</f>
        <v>0</v>
      </c>
      <c r="AJ196" s="42">
        <f>$D$6*SUM(Y196:Z196,AD196:AE196)</f>
        <v>1101.0274335370559</v>
      </c>
      <c r="AK196" s="42">
        <f t="shared" si="241"/>
        <v>6395.8160985812292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9"/>
        <v>5</v>
      </c>
      <c r="J197" s="11">
        <f t="shared" si="218"/>
        <v>11782.688884526317</v>
      </c>
      <c r="K197" s="11">
        <f t="shared" si="230"/>
        <v>117.82688884526317</v>
      </c>
      <c r="L197" s="24">
        <f t="shared" si="237"/>
        <v>1479.1294824113888</v>
      </c>
      <c r="M197" s="11">
        <f t="shared" si="216"/>
        <v>602229</v>
      </c>
      <c r="N197" s="78">
        <f t="shared" si="219"/>
        <v>0</v>
      </c>
      <c r="O197" s="35">
        <f t="shared" si="220"/>
        <v>0</v>
      </c>
      <c r="P197" s="35">
        <f t="shared" si="242"/>
        <v>6.0222899999999999</v>
      </c>
      <c r="Q197">
        <f t="shared" si="222"/>
        <v>69</v>
      </c>
      <c r="R197" s="45">
        <f>1000*VLOOKUP(Q197, '[1]Mortality (Interventions) L'!$B$8:$AV$128, 22)</f>
        <v>8.5453196219985657</v>
      </c>
      <c r="S197" s="46">
        <f>VLOOKUP(I197, '[1]Lapse Rates'!$A$4:$F$24, 3)</f>
        <v>2.4845683E-3</v>
      </c>
      <c r="T197" s="33">
        <f>W196</f>
        <v>0.96166320237485992</v>
      </c>
      <c r="U197" s="33">
        <f t="shared" si="238"/>
        <v>8.2177194330078692E-3</v>
      </c>
      <c r="V197" s="39">
        <f t="shared" si="232"/>
        <v>2.3893179078970615E-3</v>
      </c>
      <c r="W197" s="32">
        <f t="shared" si="239"/>
        <v>0.95105616503395496</v>
      </c>
      <c r="X197" s="32"/>
      <c r="Y197" s="5">
        <f t="shared" ref="Y197:Y212" si="245">AA196</f>
        <v>0</v>
      </c>
      <c r="Z197" s="5">
        <f t="shared" si="234"/>
        <v>5.7914146870300947</v>
      </c>
      <c r="AA197" s="5">
        <f t="shared" si="240"/>
        <v>0</v>
      </c>
      <c r="AB197" s="5">
        <f t="shared" si="223"/>
        <v>5.7275360321223365</v>
      </c>
      <c r="AC197" s="32"/>
      <c r="AD197" s="5">
        <f t="shared" ref="AD197:AD211" si="246">$W197*J197</f>
        <v>11205.998904305807</v>
      </c>
      <c r="AE197" s="5">
        <f t="shared" si="225"/>
        <v>-112.05998904305808</v>
      </c>
      <c r="AF197" s="5">
        <f t="shared" si="243"/>
        <v>-1406.7352131308342</v>
      </c>
      <c r="AG197" s="5">
        <f t="shared" si="235"/>
        <v>-4948.9489564208961</v>
      </c>
      <c r="AH197" s="5">
        <f t="shared" si="227"/>
        <v>4738.2547457110177</v>
      </c>
      <c r="AI197" s="42">
        <f t="shared" si="244"/>
        <v>0</v>
      </c>
      <c r="AJ197" s="42">
        <f t="shared" ref="AJ197:AJ212" si="247">$D$6*SUM(Y197:Z197,AD197:AE197)</f>
        <v>1088.8835453680733</v>
      </c>
      <c r="AK197" s="42">
        <f t="shared" si="241"/>
        <v>5827.1382910790908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9"/>
        <v>6</v>
      </c>
      <c r="J198" s="11">
        <f t="shared" si="218"/>
        <v>11782.688884526317</v>
      </c>
      <c r="K198" s="11">
        <f t="shared" si="230"/>
        <v>117.82688884526317</v>
      </c>
      <c r="L198" s="24">
        <f t="shared" si="237"/>
        <v>1479.1294824113888</v>
      </c>
      <c r="M198" s="11">
        <f t="shared" si="216"/>
        <v>602229</v>
      </c>
      <c r="N198" s="78">
        <f t="shared" si="219"/>
        <v>0</v>
      </c>
      <c r="O198" s="35">
        <f t="shared" si="220"/>
        <v>0</v>
      </c>
      <c r="P198" s="35">
        <f t="shared" si="242"/>
        <v>6.0222899999999999</v>
      </c>
      <c r="Q198">
        <f t="shared" si="222"/>
        <v>70</v>
      </c>
      <c r="R198" s="45">
        <f>1000*VLOOKUP(Q198, '[1]Mortality (Interventions) L'!$B$8:$AV$128, 22)</f>
        <v>9.5192623734788597</v>
      </c>
      <c r="S198" s="46">
        <f>VLOOKUP(I198, '[1]Lapse Rates'!$A$4:$F$24, 3)</f>
        <v>2.4510465999999999E-3</v>
      </c>
      <c r="T198" s="33">
        <f t="shared" ref="T198:T212" si="248">W197</f>
        <v>0.95105616503395496</v>
      </c>
      <c r="U198" s="33">
        <f t="shared" si="238"/>
        <v>9.0533531668728282E-3</v>
      </c>
      <c r="V198" s="39">
        <f t="shared" si="232"/>
        <v>2.331082979715514E-3</v>
      </c>
      <c r="W198" s="32">
        <f t="shared" si="239"/>
        <v>0.93967172888736661</v>
      </c>
      <c r="X198" s="32"/>
      <c r="Y198" s="5">
        <f t="shared" si="245"/>
        <v>0</v>
      </c>
      <c r="Z198" s="5">
        <f t="shared" si="234"/>
        <v>5.7275360321223365</v>
      </c>
      <c r="AA198" s="5">
        <f t="shared" si="240"/>
        <v>0</v>
      </c>
      <c r="AB198" s="5">
        <f t="shared" si="223"/>
        <v>5.6589756561610987</v>
      </c>
      <c r="AC198" s="32"/>
      <c r="AD198" s="5">
        <f t="shared" si="246"/>
        <v>11071.8596350648</v>
      </c>
      <c r="AE198" s="5">
        <f t="shared" si="225"/>
        <v>-110.71859635064801</v>
      </c>
      <c r="AF198" s="5">
        <f t="shared" si="243"/>
        <v>-1389.8961579857855</v>
      </c>
      <c r="AG198" s="5">
        <f>-U198*M198</f>
        <v>-5452.1918243326563</v>
      </c>
      <c r="AH198" s="5">
        <f t="shared" si="227"/>
        <v>4119.0530563957109</v>
      </c>
      <c r="AI198" s="42">
        <f t="shared" si="244"/>
        <v>0</v>
      </c>
      <c r="AJ198" s="42">
        <f t="shared" si="247"/>
        <v>1075.8498071826098</v>
      </c>
      <c r="AK198" s="42">
        <f t="shared" si="241"/>
        <v>5194.9028635783206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9"/>
        <v>7</v>
      </c>
      <c r="J199" s="11">
        <f t="shared" si="218"/>
        <v>11782.688884526317</v>
      </c>
      <c r="K199" s="11">
        <f t="shared" si="230"/>
        <v>117.82688884526317</v>
      </c>
      <c r="L199" s="24">
        <f t="shared" si="237"/>
        <v>1479.1294824113888</v>
      </c>
      <c r="M199" s="11">
        <f t="shared" si="216"/>
        <v>602229</v>
      </c>
      <c r="N199" s="78">
        <f t="shared" si="219"/>
        <v>0</v>
      </c>
      <c r="O199" s="35">
        <f t="shared" si="220"/>
        <v>0</v>
      </c>
      <c r="P199" s="35">
        <f t="shared" si="242"/>
        <v>6.0222899999999999</v>
      </c>
      <c r="Q199">
        <f t="shared" si="222"/>
        <v>71</v>
      </c>
      <c r="R199" s="45">
        <f>1000*VLOOKUP(Q199, '[1]Mortality (Interventions) L'!$B$8:$AV$128, 22)</f>
        <v>10.64358915778682</v>
      </c>
      <c r="S199" s="46">
        <f>VLOOKUP(I199, '[1]Lapse Rates'!$A$4:$F$24, 3)</f>
        <v>2.2232648999999998E-3</v>
      </c>
      <c r="T199" s="33">
        <f t="shared" si="248"/>
        <v>0.93967172888736661</v>
      </c>
      <c r="U199" s="33">
        <f t="shared" si="238"/>
        <v>1.0001479825464373E-2</v>
      </c>
      <c r="V199" s="39">
        <f t="shared" si="232"/>
        <v>2.0891391723575981E-3</v>
      </c>
      <c r="W199" s="32">
        <f t="shared" si="239"/>
        <v>0.92758110988954467</v>
      </c>
      <c r="X199" s="32"/>
      <c r="Y199" s="5">
        <f t="shared" si="245"/>
        <v>0</v>
      </c>
      <c r="Z199" s="5">
        <f t="shared" si="234"/>
        <v>5.6589756561610987</v>
      </c>
      <c r="AA199" s="5">
        <f t="shared" si="240"/>
        <v>0</v>
      </c>
      <c r="AB199" s="5">
        <f t="shared" si="223"/>
        <v>5.5861624422767058</v>
      </c>
      <c r="AC199" s="32"/>
      <c r="AD199" s="5">
        <f t="shared" si="246"/>
        <v>10929.399632992121</v>
      </c>
      <c r="AE199" s="5">
        <f t="shared" si="225"/>
        <v>-109.29399632992123</v>
      </c>
      <c r="AF199" s="5">
        <f t="shared" si="243"/>
        <v>-1372.0125669655038</v>
      </c>
      <c r="AG199" s="5">
        <f t="shared" ref="AG199:AG212" si="249">-U199*M199</f>
        <v>-6023.1811938095834</v>
      </c>
      <c r="AH199" s="5">
        <f t="shared" si="227"/>
        <v>3424.9118758871118</v>
      </c>
      <c r="AI199" s="42">
        <f t="shared" si="244"/>
        <v>0</v>
      </c>
      <c r="AJ199" s="42">
        <f t="shared" si="247"/>
        <v>1062.0075084684313</v>
      </c>
      <c r="AK199" s="42">
        <f t="shared" si="241"/>
        <v>4486.9193843555431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9"/>
        <v>8</v>
      </c>
      <c r="J200" s="11">
        <f t="shared" si="218"/>
        <v>11782.688884526317</v>
      </c>
      <c r="K200" s="11">
        <f t="shared" si="230"/>
        <v>117.82688884526317</v>
      </c>
      <c r="L200" s="24">
        <f t="shared" si="237"/>
        <v>1479.1294824113888</v>
      </c>
      <c r="M200" s="11">
        <f t="shared" si="216"/>
        <v>602229</v>
      </c>
      <c r="N200" s="78">
        <f t="shared" si="219"/>
        <v>0</v>
      </c>
      <c r="O200" s="35">
        <f t="shared" si="220"/>
        <v>0</v>
      </c>
      <c r="P200" s="35">
        <f t="shared" si="242"/>
        <v>6.0222899999999999</v>
      </c>
      <c r="Q200">
        <f t="shared" si="222"/>
        <v>72</v>
      </c>
      <c r="R200" s="45">
        <f>1000*VLOOKUP(Q200, '[1]Mortality (Interventions) L'!$B$8:$AV$128, 22)</f>
        <v>11.950153417793711</v>
      </c>
      <c r="S200" s="46">
        <f>VLOOKUP(I200, '[1]Lapse Rates'!$A$4:$F$24, 3)</f>
        <v>2.1873403E-3</v>
      </c>
      <c r="T200" s="33">
        <f t="shared" si="248"/>
        <v>0.92758110988954467</v>
      </c>
      <c r="U200" s="33">
        <f t="shared" si="238"/>
        <v>1.1084736570627425E-2</v>
      </c>
      <c r="V200" s="39">
        <f t="shared" si="232"/>
        <v>2.0289355431801297E-3</v>
      </c>
      <c r="W200" s="32">
        <f t="shared" si="239"/>
        <v>0.91446743777573714</v>
      </c>
      <c r="X200" s="32"/>
      <c r="Y200" s="5">
        <f t="shared" si="245"/>
        <v>0</v>
      </c>
      <c r="Z200" s="5">
        <f t="shared" si="234"/>
        <v>5.5861624422767058</v>
      </c>
      <c r="AA200" s="5">
        <f t="shared" si="240"/>
        <v>0</v>
      </c>
      <c r="AB200" s="5">
        <f t="shared" si="223"/>
        <v>5.5071881058424443</v>
      </c>
      <c r="AC200" s="32"/>
      <c r="AD200" s="5">
        <f t="shared" si="246"/>
        <v>10774.885314341438</v>
      </c>
      <c r="AE200" s="5">
        <f t="shared" si="225"/>
        <v>-107.74885314341439</v>
      </c>
      <c r="AF200" s="5">
        <f t="shared" si="243"/>
        <v>-1352.615747919295</v>
      </c>
      <c r="AG200" s="5">
        <f t="shared" si="249"/>
        <v>-6675.5498201923838</v>
      </c>
      <c r="AH200" s="5">
        <f t="shared" si="227"/>
        <v>2638.9708930863453</v>
      </c>
      <c r="AI200" s="42">
        <f t="shared" si="244"/>
        <v>0</v>
      </c>
      <c r="AJ200" s="42">
        <f t="shared" si="247"/>
        <v>1046.9940893791136</v>
      </c>
      <c r="AK200" s="42">
        <f t="shared" si="241"/>
        <v>3685.9649824654589</v>
      </c>
    </row>
    <row r="201" spans="1:39" ht="15" x14ac:dyDescent="0.2">
      <c r="A201" s="12"/>
      <c r="B201" s="13">
        <v>1</v>
      </c>
      <c r="C201" s="10">
        <f>$H$191*0.14+$B$204</f>
        <v>1832.6101489471785</v>
      </c>
      <c r="D201" s="1"/>
      <c r="E201" s="81" t="s">
        <v>51</v>
      </c>
      <c r="F201" s="13"/>
      <c r="G201" s="8"/>
      <c r="I201" s="2">
        <f t="shared" si="229"/>
        <v>9</v>
      </c>
      <c r="J201" s="11">
        <f t="shared" si="218"/>
        <v>11782.688884526317</v>
      </c>
      <c r="K201" s="11">
        <f t="shared" si="230"/>
        <v>117.82688884526317</v>
      </c>
      <c r="L201" s="24">
        <f t="shared" si="237"/>
        <v>1479.1294824113888</v>
      </c>
      <c r="M201" s="11">
        <f t="shared" si="216"/>
        <v>602229</v>
      </c>
      <c r="N201" s="78">
        <f t="shared" si="219"/>
        <v>0</v>
      </c>
      <c r="O201" s="35">
        <f t="shared" si="220"/>
        <v>0</v>
      </c>
      <c r="P201" s="35">
        <f t="shared" si="242"/>
        <v>6.0222899999999999</v>
      </c>
      <c r="Q201">
        <f t="shared" si="222"/>
        <v>73</v>
      </c>
      <c r="R201" s="45">
        <f>1000*VLOOKUP(Q201, '[1]Mortality (Interventions) L'!$B$8:$AV$128, 22)</f>
        <v>13.469994795442</v>
      </c>
      <c r="S201" s="46">
        <f>VLOOKUP(I201, '[1]Lapse Rates'!$A$4:$F$24, 3)</f>
        <v>1.9768835000000002E-3</v>
      </c>
      <c r="T201" s="33">
        <f t="shared" si="248"/>
        <v>0.91446743777573714</v>
      </c>
      <c r="U201" s="33">
        <f t="shared" si="238"/>
        <v>1.2317871627440359E-2</v>
      </c>
      <c r="V201" s="39">
        <f t="shared" si="232"/>
        <v>1.8077955890261315E-3</v>
      </c>
      <c r="W201" s="32">
        <f t="shared" si="239"/>
        <v>0.90034177055927067</v>
      </c>
      <c r="X201" s="32"/>
      <c r="Y201" s="5">
        <f t="shared" si="245"/>
        <v>0</v>
      </c>
      <c r="Z201" s="5">
        <f t="shared" si="234"/>
        <v>5.5071881058424443</v>
      </c>
      <c r="AA201" s="5">
        <f t="shared" si="240"/>
        <v>0</v>
      </c>
      <c r="AB201" s="5">
        <f t="shared" si="223"/>
        <v>5.4221192414213899</v>
      </c>
      <c r="AC201" s="32"/>
      <c r="AD201" s="5">
        <f t="shared" si="246"/>
        <v>10608.446972243462</v>
      </c>
      <c r="AE201" s="5">
        <f t="shared" si="225"/>
        <v>-106.08446972243462</v>
      </c>
      <c r="AF201" s="5">
        <f t="shared" si="243"/>
        <v>-1331.7220570806874</v>
      </c>
      <c r="AG201" s="5">
        <f t="shared" si="249"/>
        <v>-7418.1795123217798</v>
      </c>
      <c r="AH201" s="5">
        <f t="shared" si="227"/>
        <v>1752.4609331185602</v>
      </c>
      <c r="AI201" s="42">
        <f t="shared" si="244"/>
        <v>0</v>
      </c>
      <c r="AJ201" s="42">
        <f t="shared" si="247"/>
        <v>1030.8220166504962</v>
      </c>
      <c r="AK201" s="42">
        <f t="shared" si="241"/>
        <v>2783.2829497690564</v>
      </c>
    </row>
    <row r="202" spans="1:39" ht="15" x14ac:dyDescent="0.2">
      <c r="A202" s="12"/>
      <c r="B202" s="70" t="s">
        <v>49</v>
      </c>
      <c r="C202" s="10">
        <f>$H$191*0.11+$B$204</f>
        <v>1479.1294824113888</v>
      </c>
      <c r="D202" s="1"/>
      <c r="E202" s="1"/>
      <c r="F202" s="1"/>
      <c r="I202" s="2">
        <f t="shared" si="229"/>
        <v>10</v>
      </c>
      <c r="J202" s="11">
        <f t="shared" si="218"/>
        <v>11782.688884526317</v>
      </c>
      <c r="K202" s="11">
        <f t="shared" si="230"/>
        <v>117.82688884526317</v>
      </c>
      <c r="L202" s="24">
        <f t="shared" si="237"/>
        <v>1479.1294824113888</v>
      </c>
      <c r="M202" s="11">
        <f t="shared" si="216"/>
        <v>602229</v>
      </c>
      <c r="N202" s="78">
        <f t="shared" si="219"/>
        <v>0</v>
      </c>
      <c r="O202" s="35">
        <f t="shared" si="220"/>
        <v>0</v>
      </c>
      <c r="P202" s="35">
        <f t="shared" si="242"/>
        <v>6.0222899999999999</v>
      </c>
      <c r="Q202">
        <f t="shared" si="222"/>
        <v>74</v>
      </c>
      <c r="R202" s="45">
        <f>1000*VLOOKUP(Q202, '[1]Mortality (Interventions) L'!$B$8:$AV$128, 22)</f>
        <v>15.290214302770488</v>
      </c>
      <c r="S202" s="46">
        <f>VLOOKUP(I202, '[1]Lapse Rates'!$A$4:$F$24, 3)</f>
        <v>1.6914747999999999E-3</v>
      </c>
      <c r="T202" s="33">
        <f t="shared" si="248"/>
        <v>0.90034177055927067</v>
      </c>
      <c r="U202" s="33">
        <f t="shared" si="238"/>
        <v>1.3766418617587066E-2</v>
      </c>
      <c r="V202" s="39">
        <f t="shared" si="232"/>
        <v>1.5229054162883883E-3</v>
      </c>
      <c r="W202" s="32">
        <f t="shared" si="239"/>
        <v>0.88505244652539516</v>
      </c>
      <c r="X202" s="32"/>
      <c r="Y202" s="5">
        <f t="shared" si="245"/>
        <v>0</v>
      </c>
      <c r="Z202" s="5">
        <f t="shared" si="234"/>
        <v>5.4221192414213899</v>
      </c>
      <c r="AA202" s="5">
        <f t="shared" si="240"/>
        <v>0</v>
      </c>
      <c r="AB202" s="5">
        <f t="shared" si="223"/>
        <v>5.3300424981854224</v>
      </c>
      <c r="AC202" s="32"/>
      <c r="AD202" s="5">
        <f t="shared" si="246"/>
        <v>10428.297623897595</v>
      </c>
      <c r="AE202" s="5">
        <f t="shared" si="225"/>
        <v>-104.28297623897596</v>
      </c>
      <c r="AF202" s="5">
        <f t="shared" si="243"/>
        <v>-1309.1071671360412</v>
      </c>
      <c r="AG202" s="5">
        <f t="shared" si="249"/>
        <v>-8290.5365176508403</v>
      </c>
      <c r="AH202" s="5">
        <f>SUM(AD202:AG202)</f>
        <v>724.37096287173881</v>
      </c>
      <c r="AI202" s="42">
        <f t="shared" si="244"/>
        <v>0</v>
      </c>
      <c r="AJ202" s="42">
        <f t="shared" si="247"/>
        <v>1013.317746832894</v>
      </c>
      <c r="AK202" s="42">
        <f t="shared" si="241"/>
        <v>1737.6887097046329</v>
      </c>
    </row>
    <row r="203" spans="1:39" ht="15" x14ac:dyDescent="0.2">
      <c r="D203" s="1"/>
      <c r="E203" s="1"/>
      <c r="F203" s="1"/>
      <c r="I203" s="2">
        <f t="shared" si="229"/>
        <v>11</v>
      </c>
      <c r="J203" s="11">
        <f t="shared" si="218"/>
        <v>11782.688884526317</v>
      </c>
      <c r="K203" s="11">
        <f t="shared" si="230"/>
        <v>117.82688884526317</v>
      </c>
      <c r="L203" s="24">
        <f t="shared" si="237"/>
        <v>1479.1294824113888</v>
      </c>
      <c r="M203" s="11">
        <f t="shared" si="216"/>
        <v>602229</v>
      </c>
      <c r="N203" s="78">
        <f t="shared" si="219"/>
        <v>0</v>
      </c>
      <c r="O203" s="35">
        <f t="shared" si="220"/>
        <v>0</v>
      </c>
      <c r="P203" s="35">
        <f t="shared" si="242"/>
        <v>6.0222899999999999</v>
      </c>
      <c r="Q203">
        <f t="shared" si="222"/>
        <v>75</v>
      </c>
      <c r="R203" s="45">
        <f>1000*VLOOKUP(Q203, '[1]Mortality (Interventions) L'!$B$8:$AV$128, 22)</f>
        <v>17.410120668912047</v>
      </c>
      <c r="S203" s="46">
        <f>VLOOKUP(I203, '[1]Lapse Rates'!$A$4:$F$24, 3)</f>
        <v>1.5867464999999999E-3</v>
      </c>
      <c r="T203" s="33">
        <f t="shared" si="248"/>
        <v>0.88505244652539516</v>
      </c>
      <c r="U203" s="33">
        <f t="shared" si="238"/>
        <v>1.5408869892322955E-2</v>
      </c>
      <c r="V203" s="39">
        <f t="shared" si="232"/>
        <v>1.4043538718406078E-3</v>
      </c>
      <c r="W203" s="32">
        <f t="shared" si="239"/>
        <v>0.86823922276123155</v>
      </c>
      <c r="X203" s="31"/>
      <c r="Y203" s="5">
        <f t="shared" si="245"/>
        <v>0</v>
      </c>
      <c r="Z203" s="5">
        <f t="shared" si="234"/>
        <v>5.3300424981854224</v>
      </c>
      <c r="AA203" s="5">
        <f t="shared" si="240"/>
        <v>0</v>
      </c>
      <c r="AB203" s="5">
        <f t="shared" si="223"/>
        <v>5.2287883888427373</v>
      </c>
      <c r="AC203" s="32"/>
      <c r="AD203" s="5">
        <f t="shared" si="246"/>
        <v>10230.192639138531</v>
      </c>
      <c r="AE203" s="5">
        <f t="shared" si="225"/>
        <v>-102.30192639138532</v>
      </c>
      <c r="AF203" s="5">
        <f t="shared" si="243"/>
        <v>-1284.238232172087</v>
      </c>
      <c r="AG203" s="5">
        <f t="shared" si="249"/>
        <v>-9279.6683063837609</v>
      </c>
      <c r="AH203" s="5">
        <f t="shared" ref="AH203:AH212" si="250">SUM(AD203:AG203)</f>
        <v>-436.01582580870127</v>
      </c>
      <c r="AI203" s="42">
        <f t="shared" si="244"/>
        <v>0</v>
      </c>
      <c r="AJ203" s="42">
        <f t="shared" si="247"/>
        <v>994.06895608956722</v>
      </c>
      <c r="AK203" s="42">
        <f t="shared" ref="AK203:AK212" si="251">SUM(AH203:AJ203)</f>
        <v>558.05313028086596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9"/>
        <v>12</v>
      </c>
      <c r="J204" s="11">
        <f t="shared" si="218"/>
        <v>11782.688884526317</v>
      </c>
      <c r="K204" s="11">
        <f t="shared" si="230"/>
        <v>117.82688884526317</v>
      </c>
      <c r="L204" s="24">
        <f t="shared" si="237"/>
        <v>1479.1294824113888</v>
      </c>
      <c r="M204" s="11">
        <f t="shared" si="216"/>
        <v>602229</v>
      </c>
      <c r="N204" s="78">
        <f t="shared" si="219"/>
        <v>0</v>
      </c>
      <c r="O204" s="35">
        <f t="shared" si="220"/>
        <v>0</v>
      </c>
      <c r="P204" s="35">
        <f t="shared" si="242"/>
        <v>6.0222899999999999</v>
      </c>
      <c r="Q204">
        <f t="shared" si="222"/>
        <v>76</v>
      </c>
      <c r="R204" s="45">
        <f>1000*VLOOKUP(Q204, '[1]Mortality (Interventions) L'!$B$8:$AV$128, 22)</f>
        <v>19.870854064916173</v>
      </c>
      <c r="S204" s="46">
        <f>VLOOKUP(I204, '[1]Lapse Rates'!$A$4:$F$24, 3)</f>
        <v>1.4412507000000001E-3</v>
      </c>
      <c r="T204" s="33">
        <f t="shared" si="248"/>
        <v>0.86823922276123155</v>
      </c>
      <c r="U204" s="33">
        <f t="shared" si="238"/>
        <v>1.7252654888924676E-2</v>
      </c>
      <c r="V204" s="39">
        <f t="shared" si="232"/>
        <v>1.251350387572081E-3</v>
      </c>
      <c r="W204" s="32">
        <f t="shared" si="239"/>
        <v>0.84973521748473479</v>
      </c>
      <c r="X204" s="31"/>
      <c r="Y204" s="5">
        <f t="shared" si="245"/>
        <v>0</v>
      </c>
      <c r="Z204" s="5">
        <f t="shared" si="234"/>
        <v>5.2287883888427373</v>
      </c>
      <c r="AA204" s="5">
        <f t="shared" si="240"/>
        <v>0</v>
      </c>
      <c r="AB204" s="5">
        <f t="shared" si="223"/>
        <v>5.1173519029061438</v>
      </c>
      <c r="AC204" s="32"/>
      <c r="AD204" s="5">
        <f t="shared" si="246"/>
        <v>10012.165701847936</v>
      </c>
      <c r="AE204" s="5">
        <f t="shared" si="225"/>
        <v>-100.12165701847937</v>
      </c>
      <c r="AF204" s="5">
        <f t="shared" si="243"/>
        <v>-1256.8684124249246</v>
      </c>
      <c r="AG204" s="5">
        <f t="shared" si="249"/>
        <v>-10390.049101102219</v>
      </c>
      <c r="AH204" s="5">
        <f t="shared" si="250"/>
        <v>-1734.8734686976859</v>
      </c>
      <c r="AI204" s="42">
        <f t="shared" si="244"/>
        <v>0</v>
      </c>
      <c r="AJ204" s="42">
        <f t="shared" si="247"/>
        <v>972.88446493871527</v>
      </c>
      <c r="AK204" s="42">
        <f t="shared" si="251"/>
        <v>-761.98900375897063</v>
      </c>
    </row>
    <row r="205" spans="1:39" ht="15" x14ac:dyDescent="0.2">
      <c r="A205" s="48"/>
      <c r="D205" s="1"/>
      <c r="E205" s="1"/>
      <c r="F205" s="1"/>
      <c r="I205" s="2">
        <f t="shared" si="229"/>
        <v>13</v>
      </c>
      <c r="J205" s="11">
        <f t="shared" si="218"/>
        <v>11782.688884526317</v>
      </c>
      <c r="K205" s="11">
        <f t="shared" si="230"/>
        <v>117.82688884526317</v>
      </c>
      <c r="L205" s="24">
        <f t="shared" si="237"/>
        <v>1479.1294824113888</v>
      </c>
      <c r="M205" s="11">
        <f t="shared" si="216"/>
        <v>602229</v>
      </c>
      <c r="N205" s="78">
        <f t="shared" si="219"/>
        <v>0</v>
      </c>
      <c r="O205" s="35">
        <f t="shared" si="220"/>
        <v>0</v>
      </c>
      <c r="P205" s="35">
        <f t="shared" si="242"/>
        <v>6.0222899999999999</v>
      </c>
      <c r="Q205">
        <f t="shared" si="222"/>
        <v>77</v>
      </c>
      <c r="R205" s="45">
        <f>1000*VLOOKUP(Q205, '[1]Mortality (Interventions) L'!$B$8:$AV$128, 22)</f>
        <v>22.7427307303155</v>
      </c>
      <c r="S205" s="46">
        <f>VLOOKUP(I205, '[1]Lapse Rates'!$A$4:$F$24, 3)</f>
        <v>1.3481251E-3</v>
      </c>
      <c r="T205" s="33">
        <f t="shared" si="248"/>
        <v>0.84973521748473479</v>
      </c>
      <c r="U205" s="33">
        <f t="shared" si="238"/>
        <v>1.9325299243321402E-2</v>
      </c>
      <c r="V205" s="39">
        <f t="shared" si="232"/>
        <v>1.1455493750451298E-3</v>
      </c>
      <c r="W205" s="32">
        <f t="shared" si="239"/>
        <v>0.82926436886636823</v>
      </c>
      <c r="X205" s="31"/>
      <c r="Y205" s="5">
        <f t="shared" si="245"/>
        <v>0</v>
      </c>
      <c r="Z205" s="5">
        <f t="shared" si="234"/>
        <v>5.1173519029061438</v>
      </c>
      <c r="AA205" s="5">
        <f t="shared" si="240"/>
        <v>0</v>
      </c>
      <c r="AB205" s="5">
        <f t="shared" si="223"/>
        <v>4.9940705159802405</v>
      </c>
      <c r="AC205" s="32"/>
      <c r="AD205" s="5">
        <f t="shared" si="246"/>
        <v>9770.9640613754873</v>
      </c>
      <c r="AE205" s="5">
        <f t="shared" si="225"/>
        <v>-97.709640613754885</v>
      </c>
      <c r="AF205" s="5">
        <f t="shared" si="243"/>
        <v>-1226.5893767035182</v>
      </c>
      <c r="AG205" s="5">
        <f t="shared" si="249"/>
        <v>-11638.255638006205</v>
      </c>
      <c r="AH205" s="5">
        <f t="shared" si="250"/>
        <v>-3191.5905939479908</v>
      </c>
      <c r="AI205" s="42">
        <f t="shared" si="244"/>
        <v>0</v>
      </c>
      <c r="AJ205" s="42">
        <f t="shared" si="247"/>
        <v>949.44827089840101</v>
      </c>
      <c r="AK205" s="42">
        <f t="shared" si="251"/>
        <v>-2242.1423230495898</v>
      </c>
    </row>
    <row r="206" spans="1:39" ht="15" x14ac:dyDescent="0.2">
      <c r="A206" s="48"/>
      <c r="D206" s="1"/>
      <c r="E206" s="1"/>
      <c r="F206" s="37"/>
      <c r="I206" s="2">
        <f t="shared" si="229"/>
        <v>14</v>
      </c>
      <c r="J206" s="11">
        <f t="shared" si="218"/>
        <v>11782.688884526317</v>
      </c>
      <c r="K206" s="11">
        <f t="shared" si="230"/>
        <v>117.82688884526317</v>
      </c>
      <c r="L206" s="24">
        <f t="shared" si="237"/>
        <v>1479.1294824113888</v>
      </c>
      <c r="M206" s="11">
        <f t="shared" si="216"/>
        <v>602229</v>
      </c>
      <c r="N206" s="78">
        <f t="shared" si="219"/>
        <v>0</v>
      </c>
      <c r="O206" s="35">
        <f t="shared" si="220"/>
        <v>0</v>
      </c>
      <c r="P206" s="35">
        <f t="shared" si="242"/>
        <v>6.0222899999999999</v>
      </c>
      <c r="Q206">
        <f t="shared" si="222"/>
        <v>78</v>
      </c>
      <c r="R206" s="45">
        <f>1000*VLOOKUP(Q206, '[1]Mortality (Interventions) L'!$B$8:$AV$128, 22)</f>
        <v>25.997776869819763</v>
      </c>
      <c r="S206" s="46">
        <f>VLOOKUP(I206, '[1]Lapse Rates'!$A$4:$F$24, 3)</f>
        <v>1.1365788999999999E-3</v>
      </c>
      <c r="T206" s="33">
        <f t="shared" si="248"/>
        <v>0.82926436886636823</v>
      </c>
      <c r="U206" s="33">
        <f t="shared" si="238"/>
        <v>2.1559030027879754E-2</v>
      </c>
      <c r="V206" s="39">
        <f t="shared" si="232"/>
        <v>9.4252438417533101E-4</v>
      </c>
      <c r="W206" s="32">
        <f t="shared" si="239"/>
        <v>0.80676281445431319</v>
      </c>
      <c r="X206" s="31"/>
      <c r="Y206" s="5">
        <f t="shared" si="245"/>
        <v>0</v>
      </c>
      <c r="Z206" s="5">
        <f t="shared" si="234"/>
        <v>4.9940705159802405</v>
      </c>
      <c r="AA206" s="5">
        <f t="shared" si="240"/>
        <v>0</v>
      </c>
      <c r="AB206" s="5">
        <f t="shared" si="223"/>
        <v>4.858559629860066</v>
      </c>
      <c r="AC206" s="32"/>
      <c r="AD206" s="5">
        <f t="shared" si="246"/>
        <v>9505.8352463200026</v>
      </c>
      <c r="AE206" s="5">
        <f t="shared" si="225"/>
        <v>-95.058352463200038</v>
      </c>
      <c r="AF206" s="5">
        <f t="shared" si="243"/>
        <v>-1193.3066641725636</v>
      </c>
      <c r="AG206" s="5">
        <f t="shared" si="249"/>
        <v>-12983.473094659996</v>
      </c>
      <c r="AH206" s="5">
        <f t="shared" si="250"/>
        <v>-4766.0028649757569</v>
      </c>
      <c r="AI206" s="42">
        <f t="shared" si="244"/>
        <v>0</v>
      </c>
      <c r="AJ206" s="42">
        <f t="shared" si="247"/>
        <v>923.68713160497009</v>
      </c>
      <c r="AK206" s="42">
        <f t="shared" si="251"/>
        <v>-3842.3157333707868</v>
      </c>
    </row>
    <row r="207" spans="1:39" ht="15" x14ac:dyDescent="0.2">
      <c r="A207" s="48"/>
      <c r="D207" s="1"/>
      <c r="E207" s="1"/>
      <c r="F207" s="1"/>
      <c r="I207" s="2">
        <f t="shared" si="229"/>
        <v>15</v>
      </c>
      <c r="J207" s="11">
        <f t="shared" si="218"/>
        <v>11782.688884526317</v>
      </c>
      <c r="K207" s="11">
        <f t="shared" si="230"/>
        <v>117.82688884526317</v>
      </c>
      <c r="L207" s="24">
        <f t="shared" si="237"/>
        <v>1479.1294824113888</v>
      </c>
      <c r="M207" s="11">
        <f t="shared" si="216"/>
        <v>602229</v>
      </c>
      <c r="N207" s="78">
        <f t="shared" si="219"/>
        <v>0</v>
      </c>
      <c r="O207" s="35">
        <f t="shared" si="220"/>
        <v>0</v>
      </c>
      <c r="P207" s="35">
        <f t="shared" si="242"/>
        <v>6.0222899999999999</v>
      </c>
      <c r="Q207">
        <f t="shared" si="222"/>
        <v>79</v>
      </c>
      <c r="R207" s="45">
        <f>1000*VLOOKUP(Q207, '[1]Mortality (Interventions) L'!$B$8:$AV$128, 22)</f>
        <v>29.670373223849413</v>
      </c>
      <c r="S207" s="46">
        <f>VLOOKUP(I207, '[1]Lapse Rates'!$A$4:$F$24, 3)</f>
        <v>1.0075606E-3</v>
      </c>
      <c r="T207" s="33">
        <f t="shared" si="248"/>
        <v>0.80676281445431319</v>
      </c>
      <c r="U207" s="33">
        <f t="shared" si="238"/>
        <v>2.3936953807982646E-2</v>
      </c>
      <c r="V207" s="39">
        <f t="shared" si="232"/>
        <v>8.1286242538927645E-4</v>
      </c>
      <c r="W207" s="32">
        <f t="shared" si="239"/>
        <v>0.78201299822094128</v>
      </c>
      <c r="X207" s="31"/>
      <c r="Y207" s="5">
        <f t="shared" si="245"/>
        <v>0</v>
      </c>
      <c r="Z207" s="5">
        <f t="shared" si="234"/>
        <v>4.858559629860066</v>
      </c>
      <c r="AA207" s="5">
        <f t="shared" si="240"/>
        <v>0</v>
      </c>
      <c r="AB207" s="5">
        <f t="shared" si="223"/>
        <v>4.7095090590559927</v>
      </c>
      <c r="AC207" s="32"/>
      <c r="AD207" s="5">
        <f t="shared" si="246"/>
        <v>9214.2158616929828</v>
      </c>
      <c r="AE207" s="5">
        <f t="shared" si="225"/>
        <v>-92.142158616929834</v>
      </c>
      <c r="AF207" s="5">
        <f t="shared" si="243"/>
        <v>-1156.6984812975193</v>
      </c>
      <c r="AG207" s="5">
        <f t="shared" si="249"/>
        <v>-14415.527754827581</v>
      </c>
      <c r="AH207" s="5">
        <f t="shared" si="250"/>
        <v>-6450.1525330490458</v>
      </c>
      <c r="AI207" s="42">
        <f t="shared" si="244"/>
        <v>0</v>
      </c>
      <c r="AJ207" s="42">
        <f t="shared" si="247"/>
        <v>895.35205497145023</v>
      </c>
      <c r="AK207" s="42">
        <f t="shared" si="251"/>
        <v>-5554.8004780775955</v>
      </c>
    </row>
    <row r="208" spans="1:39" ht="15" x14ac:dyDescent="0.2">
      <c r="I208" s="2">
        <f t="shared" si="229"/>
        <v>16</v>
      </c>
      <c r="J208" s="11">
        <f t="shared" si="218"/>
        <v>11782.688884526317</v>
      </c>
      <c r="K208" s="11">
        <f t="shared" si="230"/>
        <v>117.82688884526317</v>
      </c>
      <c r="L208" s="24">
        <f t="shared" si="237"/>
        <v>1479.1294824113888</v>
      </c>
      <c r="M208" s="11">
        <f t="shared" si="216"/>
        <v>602229</v>
      </c>
      <c r="N208" s="78">
        <f t="shared" si="219"/>
        <v>0</v>
      </c>
      <c r="O208" s="35">
        <f t="shared" si="220"/>
        <v>0</v>
      </c>
      <c r="P208" s="35">
        <f t="shared" si="242"/>
        <v>6.0222899999999999</v>
      </c>
      <c r="Q208">
        <f t="shared" si="222"/>
        <v>80</v>
      </c>
      <c r="R208" s="45">
        <f>1000*VLOOKUP(Q208, '[1]Mortality (Interventions) L'!$B$8:$AV$128, 22)</f>
        <v>33.741227684867667</v>
      </c>
      <c r="S208" s="46">
        <f>VLOOKUP(I208, '[1]Lapse Rates'!$A$4:$F$24, 3)</f>
        <v>8.9731130000000002E-4</v>
      </c>
      <c r="T208" s="33">
        <f t="shared" si="248"/>
        <v>0.78201299822094128</v>
      </c>
      <c r="U208" s="33">
        <f t="shared" si="238"/>
        <v>2.6386078625498792E-2</v>
      </c>
      <c r="V208" s="39">
        <f t="shared" si="232"/>
        <v>7.0170910005053048E-4</v>
      </c>
      <c r="W208" s="32">
        <f t="shared" si="239"/>
        <v>0.75492521049539196</v>
      </c>
      <c r="X208" s="31"/>
      <c r="Y208" s="5">
        <f t="shared" si="245"/>
        <v>0</v>
      </c>
      <c r="Z208" s="5">
        <f t="shared" si="234"/>
        <v>4.7095090590559927</v>
      </c>
      <c r="AA208" s="5">
        <f t="shared" si="240"/>
        <v>0</v>
      </c>
      <c r="AB208" s="5">
        <f t="shared" si="223"/>
        <v>4.546378545914294</v>
      </c>
      <c r="AC208" s="32"/>
      <c r="AD208" s="5">
        <f t="shared" si="246"/>
        <v>8895.0488863527444</v>
      </c>
      <c r="AE208" s="5">
        <f t="shared" si="225"/>
        <v>-88.950488863527454</v>
      </c>
      <c r="AF208" s="5">
        <f t="shared" si="243"/>
        <v>-1116.632135859358</v>
      </c>
      <c r="AG208" s="5">
        <f t="shared" si="249"/>
        <v>-15890.461744555512</v>
      </c>
      <c r="AH208" s="5">
        <f t="shared" si="250"/>
        <v>-8200.9954829256531</v>
      </c>
      <c r="AI208" s="42">
        <f t="shared" si="244"/>
        <v>0</v>
      </c>
      <c r="AJ208" s="42">
        <f t="shared" si="247"/>
        <v>864.34025563238561</v>
      </c>
      <c r="AK208" s="42">
        <f t="shared" si="251"/>
        <v>-7336.6552272932677</v>
      </c>
    </row>
    <row r="209" spans="1:39" ht="15" x14ac:dyDescent="0.2">
      <c r="I209" s="2">
        <f t="shared" si="229"/>
        <v>17</v>
      </c>
      <c r="J209" s="11">
        <f t="shared" si="218"/>
        <v>11782.688884526317</v>
      </c>
      <c r="K209" s="11">
        <f t="shared" si="230"/>
        <v>117.82688884526317</v>
      </c>
      <c r="L209" s="24">
        <f t="shared" si="237"/>
        <v>1479.1294824113888</v>
      </c>
      <c r="M209" s="11">
        <f t="shared" si="216"/>
        <v>602229</v>
      </c>
      <c r="N209" s="78">
        <f t="shared" si="219"/>
        <v>0</v>
      </c>
      <c r="O209" s="35">
        <f t="shared" si="220"/>
        <v>0</v>
      </c>
      <c r="P209" s="35">
        <f t="shared" si="242"/>
        <v>6.0222899999999999</v>
      </c>
      <c r="Q209">
        <f t="shared" si="222"/>
        <v>81</v>
      </c>
      <c r="R209" s="45">
        <f>1000*VLOOKUP(Q209, '[1]Mortality (Interventions) L'!$B$8:$AV$128, 22)</f>
        <v>38.280685483194901</v>
      </c>
      <c r="S209" s="46">
        <f>VLOOKUP(I209, '[1]Lapse Rates'!$A$4:$F$24, 3)</f>
        <v>7.4594940000000001E-4</v>
      </c>
      <c r="T209" s="33">
        <f t="shared" si="248"/>
        <v>0.75492521049539196</v>
      </c>
      <c r="U209" s="33">
        <f t="shared" si="238"/>
        <v>2.8899054546308808E-2</v>
      </c>
      <c r="V209" s="39">
        <f t="shared" si="232"/>
        <v>5.631360078139113E-4</v>
      </c>
      <c r="W209" s="32">
        <f t="shared" si="239"/>
        <v>0.72546301994126927</v>
      </c>
      <c r="X209" s="31"/>
      <c r="Y209" s="5">
        <f t="shared" si="245"/>
        <v>0</v>
      </c>
      <c r="Z209" s="5">
        <f t="shared" si="234"/>
        <v>4.546378545914294</v>
      </c>
      <c r="AA209" s="5">
        <f t="shared" si="240"/>
        <v>0</v>
      </c>
      <c r="AB209" s="5">
        <f t="shared" si="223"/>
        <v>4.3689486903621066</v>
      </c>
      <c r="AC209" s="32"/>
      <c r="AD209" s="5">
        <f t="shared" si="246"/>
        <v>8547.9050611968869</v>
      </c>
      <c r="AE209" s="5">
        <f t="shared" si="225"/>
        <v>-85.479050611968873</v>
      </c>
      <c r="AF209" s="5">
        <f t="shared" si="243"/>
        <v>-1073.0537411943326</v>
      </c>
      <c r="AG209" s="5">
        <f t="shared" si="249"/>
        <v>-17403.848720369006</v>
      </c>
      <c r="AH209" s="5">
        <f t="shared" si="250"/>
        <v>-10014.476450978418</v>
      </c>
      <c r="AI209" s="42">
        <f t="shared" si="244"/>
        <v>0</v>
      </c>
      <c r="AJ209" s="42">
        <f t="shared" si="247"/>
        <v>830.60999137373483</v>
      </c>
      <c r="AK209" s="42">
        <f t="shared" si="251"/>
        <v>-9183.8664596046838</v>
      </c>
    </row>
    <row r="210" spans="1:39" ht="15" x14ac:dyDescent="0.2">
      <c r="I210" s="2">
        <f t="shared" si="229"/>
        <v>18</v>
      </c>
      <c r="J210" s="11">
        <f t="shared" si="218"/>
        <v>11782.688884526317</v>
      </c>
      <c r="K210" s="11">
        <f t="shared" si="230"/>
        <v>117.82688884526317</v>
      </c>
      <c r="L210" s="24">
        <f t="shared" si="237"/>
        <v>1479.1294824113888</v>
      </c>
      <c r="M210" s="11">
        <f t="shared" si="216"/>
        <v>602229</v>
      </c>
      <c r="N210" s="78">
        <f t="shared" si="219"/>
        <v>0</v>
      </c>
      <c r="O210" s="35">
        <f t="shared" si="220"/>
        <v>0</v>
      </c>
      <c r="P210" s="35">
        <f t="shared" si="242"/>
        <v>6.0222899999999999</v>
      </c>
      <c r="Q210">
        <f t="shared" si="222"/>
        <v>82</v>
      </c>
      <c r="R210" s="45">
        <f>1000*VLOOKUP(Q210, '[1]Mortality (Interventions) L'!$B$8:$AV$128, 22)</f>
        <v>43.448309354047261</v>
      </c>
      <c r="S210" s="46">
        <f>VLOOKUP(I210, '[1]Lapse Rates'!$A$4:$F$24, 3)</f>
        <v>5.9837330000000002E-4</v>
      </c>
      <c r="T210" s="33">
        <f t="shared" si="248"/>
        <v>0.72546301994126927</v>
      </c>
      <c r="U210" s="33">
        <f t="shared" si="238"/>
        <v>3.1520141715329623E-2</v>
      </c>
      <c r="V210" s="39">
        <f t="shared" si="232"/>
        <v>4.3409770127022314E-4</v>
      </c>
      <c r="W210" s="32">
        <f t="shared" si="239"/>
        <v>0.69350878052466947</v>
      </c>
      <c r="X210" s="31"/>
      <c r="Y210" s="5">
        <f t="shared" si="245"/>
        <v>0</v>
      </c>
      <c r="Z210" s="5">
        <f t="shared" si="234"/>
        <v>4.3689486903621066</v>
      </c>
      <c r="AA210" s="5">
        <f t="shared" si="240"/>
        <v>0</v>
      </c>
      <c r="AB210" s="5">
        <f t="shared" si="223"/>
        <v>4.1765109938659117</v>
      </c>
      <c r="AC210" s="32"/>
      <c r="AD210" s="5">
        <f t="shared" si="246"/>
        <v>8171.3981996094235</v>
      </c>
      <c r="AE210" s="5">
        <f t="shared" si="225"/>
        <v>-81.713981996094248</v>
      </c>
      <c r="AF210" s="5">
        <f t="shared" si="243"/>
        <v>-1025.7892835852078</v>
      </c>
      <c r="AG210" s="5">
        <f t="shared" si="249"/>
        <v>-18982.343425081242</v>
      </c>
      <c r="AH210" s="5">
        <f t="shared" si="250"/>
        <v>-11918.448491053121</v>
      </c>
      <c r="AI210" s="42">
        <f t="shared" si="244"/>
        <v>0</v>
      </c>
      <c r="AJ210" s="42">
        <f t="shared" si="247"/>
        <v>794.0266156143922</v>
      </c>
      <c r="AK210" s="42">
        <f t="shared" si="251"/>
        <v>-11124.421875438729</v>
      </c>
    </row>
    <row r="211" spans="1:39" ht="15" x14ac:dyDescent="0.2">
      <c r="I211" s="2">
        <f t="shared" si="229"/>
        <v>19</v>
      </c>
      <c r="J211" s="11">
        <f t="shared" si="218"/>
        <v>11782.688884526317</v>
      </c>
      <c r="K211" s="11">
        <f t="shared" si="230"/>
        <v>117.82688884526317</v>
      </c>
      <c r="L211" s="24">
        <f t="shared" si="237"/>
        <v>1479.1294824113888</v>
      </c>
      <c r="M211" s="11">
        <f t="shared" si="216"/>
        <v>602229</v>
      </c>
      <c r="N211" s="78">
        <f t="shared" si="219"/>
        <v>0</v>
      </c>
      <c r="O211" s="35">
        <f t="shared" si="220"/>
        <v>0</v>
      </c>
      <c r="P211" s="35">
        <f t="shared" si="242"/>
        <v>6.0222899999999999</v>
      </c>
      <c r="Q211">
        <f t="shared" si="222"/>
        <v>83</v>
      </c>
      <c r="R211" s="45">
        <f>1000*VLOOKUP(Q211, '[1]Mortality (Interventions) L'!$B$8:$AV$128, 22)</f>
        <v>49.324282047090243</v>
      </c>
      <c r="S211" s="46">
        <f>VLOOKUP(I211, '[1]Lapse Rates'!$A$4:$F$24, 3)</f>
        <v>4.66450453E-2</v>
      </c>
      <c r="T211" s="33">
        <f t="shared" si="248"/>
        <v>0.69350878052466947</v>
      </c>
      <c r="U211" s="33">
        <f t="shared" si="238"/>
        <v>3.4206822692732404E-2</v>
      </c>
      <c r="V211" s="39">
        <f t="shared" si="232"/>
        <v>3.2348748483520963E-2</v>
      </c>
      <c r="W211" s="32">
        <f t="shared" si="239"/>
        <v>0.62695320934841614</v>
      </c>
      <c r="X211" s="31"/>
      <c r="Y211" s="5">
        <f t="shared" si="245"/>
        <v>0</v>
      </c>
      <c r="Z211" s="5">
        <f t="shared" si="234"/>
        <v>4.1765109938659117</v>
      </c>
      <c r="AA211" s="5">
        <f t="shared" si="240"/>
        <v>0</v>
      </c>
      <c r="AB211" s="5">
        <f t="shared" si="223"/>
        <v>3.7756940431268728</v>
      </c>
      <c r="AC211" s="32"/>
      <c r="AD211" s="5">
        <f t="shared" si="246"/>
        <v>7387.1946109076835</v>
      </c>
      <c r="AE211" s="5">
        <f t="shared" si="225"/>
        <v>-73.871946109076845</v>
      </c>
      <c r="AF211" s="5">
        <f t="shared" si="243"/>
        <v>-927.34497603968191</v>
      </c>
      <c r="AG211" s="5">
        <f t="shared" si="249"/>
        <v>-20600.340623421544</v>
      </c>
      <c r="AH211" s="5">
        <f t="shared" si="250"/>
        <v>-14214.362934662618</v>
      </c>
      <c r="AI211" s="42">
        <f t="shared" si="244"/>
        <v>0</v>
      </c>
      <c r="AJ211" s="42">
        <f t="shared" si="247"/>
        <v>717.84666914524166</v>
      </c>
      <c r="AK211" s="42">
        <f t="shared" si="251"/>
        <v>-13496.516265517377</v>
      </c>
    </row>
    <row r="212" spans="1:39" ht="15" x14ac:dyDescent="0.2">
      <c r="I212" s="2">
        <f t="shared" si="229"/>
        <v>20</v>
      </c>
      <c r="J212" s="11">
        <f t="shared" si="218"/>
        <v>11782.688884526317</v>
      </c>
      <c r="K212" s="11">
        <f t="shared" si="230"/>
        <v>117.82688884526317</v>
      </c>
      <c r="L212" s="24">
        <f t="shared" si="237"/>
        <v>1479.1294824113888</v>
      </c>
      <c r="M212" s="11">
        <f t="shared" si="216"/>
        <v>602229</v>
      </c>
      <c r="N212" s="78">
        <f t="shared" si="219"/>
        <v>0</v>
      </c>
      <c r="O212" s="35">
        <f t="shared" si="220"/>
        <v>0</v>
      </c>
      <c r="P212" s="35">
        <f t="shared" si="242"/>
        <v>6.0222899999999999</v>
      </c>
      <c r="Q212">
        <f t="shared" si="222"/>
        <v>84</v>
      </c>
      <c r="R212" s="45">
        <f>1000*VLOOKUP(Q212, '[1]Mortality (Interventions) L'!$B$8:$AV$128, 22)</f>
        <v>56.027621580688887</v>
      </c>
      <c r="S212" s="46">
        <f>VLOOKUP(I212, '[1]Lapse Rates'!$A$4:$F$24, 3)</f>
        <v>0</v>
      </c>
      <c r="T212" s="33">
        <f t="shared" si="248"/>
        <v>0.62695320934841614</v>
      </c>
      <c r="U212" s="33">
        <f t="shared" si="238"/>
        <v>3.5126697162171476E-2</v>
      </c>
      <c r="V212" s="39">
        <f t="shared" si="232"/>
        <v>0</v>
      </c>
      <c r="W212" s="32">
        <f t="shared" si="239"/>
        <v>0.59182651218624471</v>
      </c>
      <c r="X212" s="31"/>
      <c r="Y212" s="5">
        <f t="shared" si="245"/>
        <v>0</v>
      </c>
      <c r="Z212" s="5">
        <f t="shared" si="234"/>
        <v>3.7756940431268728</v>
      </c>
      <c r="AA212" s="5">
        <f t="shared" si="240"/>
        <v>0</v>
      </c>
      <c r="AB212" s="5">
        <f t="shared" si="223"/>
        <v>3.5641508860740996</v>
      </c>
      <c r="AC212" s="32"/>
      <c r="AD212" s="5">
        <f>$W212*J212</f>
        <v>6973.3076667048445</v>
      </c>
      <c r="AE212" s="5">
        <f t="shared" si="225"/>
        <v>-69.733076667048451</v>
      </c>
      <c r="AF212" s="5">
        <f t="shared" si="243"/>
        <v>-875.38804264737769</v>
      </c>
      <c r="AG212" s="5">
        <f t="shared" si="249"/>
        <v>-21154.315705277364</v>
      </c>
      <c r="AH212" s="5">
        <f t="shared" si="250"/>
        <v>-15126.129157886946</v>
      </c>
      <c r="AI212" s="42">
        <f t="shared" si="244"/>
        <v>0</v>
      </c>
      <c r="AJ212" s="42">
        <f t="shared" si="247"/>
        <v>677.61106286833865</v>
      </c>
      <c r="AK212" s="42">
        <f t="shared" si="251"/>
        <v>-14448.518095018608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211532.99323362211</v>
      </c>
      <c r="AE215" s="21">
        <f t="shared" ref="AE215:AK215" si="252">SUM(AE192:AE212)</f>
        <v>-6593.8192563275152</v>
      </c>
      <c r="AF215" s="21">
        <f t="shared" si="252"/>
        <v>-25442.360745907499</v>
      </c>
      <c r="AG215" s="21">
        <f t="shared" si="252"/>
        <v>-207243.61706736649</v>
      </c>
      <c r="AH215" s="21">
        <f t="shared" si="252"/>
        <v>-27746.803835979397</v>
      </c>
      <c r="AI215" s="21">
        <f t="shared" si="252"/>
        <v>0</v>
      </c>
      <c r="AJ215" s="21">
        <f t="shared" si="252"/>
        <v>19421.260567694237</v>
      </c>
      <c r="AK215" s="21">
        <f t="shared" si="252"/>
        <v>-8325.5432682851642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103418.13923543964</v>
      </c>
      <c r="AE217" s="21">
        <f t="shared" ref="AE217:AK217" si="253">AE192+NPV($D$6,AE193:AE212)</f>
        <v>-5523.1015435468053</v>
      </c>
      <c r="AF217" s="21">
        <f t="shared" si="253"/>
        <v>-12001.200142966707</v>
      </c>
      <c r="AG217" s="21">
        <f t="shared" si="253"/>
        <v>-65839.878404036674</v>
      </c>
      <c r="AH217" s="21">
        <f t="shared" si="253"/>
        <v>20053.959144889435</v>
      </c>
      <c r="AI217" s="21">
        <f t="shared" si="253"/>
        <v>0</v>
      </c>
      <c r="AJ217" s="21">
        <f t="shared" si="253"/>
        <v>8914.647299809847</v>
      </c>
      <c r="AK217" s="21">
        <f t="shared" si="253"/>
        <v>28968.606444699282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155623.70306962228</v>
      </c>
      <c r="AE219" s="21">
        <f t="shared" ref="AE219:AK219" si="254">AE192+NPV($D$7,AE193:AE212)</f>
        <v>-6038.829892912936</v>
      </c>
      <c r="AF219" s="21">
        <f t="shared" si="254"/>
        <v>-18475.350601650156</v>
      </c>
      <c r="AG219" s="21">
        <f t="shared" si="254"/>
        <v>-129535.26287040336</v>
      </c>
      <c r="AH219" s="21">
        <f t="shared" si="254"/>
        <v>1574.2597046558626</v>
      </c>
      <c r="AI219" s="21">
        <f t="shared" si="254"/>
        <v>0</v>
      </c>
      <c r="AJ219" s="21">
        <f t="shared" si="254"/>
        <v>13988.11081943552</v>
      </c>
      <c r="AK219" s="21">
        <f t="shared" si="254"/>
        <v>15562.370524091384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13330.035077601849</v>
      </c>
    </row>
    <row r="223" spans="1:39" ht="15" x14ac:dyDescent="0.2">
      <c r="G223" s="58" t="s">
        <v>116</v>
      </c>
      <c r="H223" s="57"/>
      <c r="I223" s="57"/>
      <c r="J223" s="11">
        <f>H$222</f>
        <v>13330.035077601849</v>
      </c>
      <c r="K223" s="11">
        <f>J223*$C$10</f>
        <v>5332.0140310407405</v>
      </c>
      <c r="L223" s="24">
        <f>$C$232</f>
        <v>1859.0309978207808</v>
      </c>
      <c r="M223" s="11">
        <f t="shared" ref="M223:M243" si="255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56">O223*W223</f>
        <v>0</v>
      </c>
      <c r="AB223" s="5">
        <f>P223*W223</f>
        <v>6.0222899999999999</v>
      </c>
      <c r="AC223" s="32"/>
      <c r="AD223" s="5">
        <f>$W223*J223</f>
        <v>13330.035077601849</v>
      </c>
      <c r="AE223" s="5">
        <f>-$W223*K223</f>
        <v>-5332.0140310407405</v>
      </c>
      <c r="AF223" s="5">
        <f>-$W223*L223</f>
        <v>-1859.0309978207808</v>
      </c>
      <c r="AG223" s="5"/>
      <c r="AH223" s="5">
        <f>SUM(AD223:AG223)</f>
        <v>6138.9900487403283</v>
      </c>
      <c r="AI223" s="42">
        <f>Y223-AA223</f>
        <v>0</v>
      </c>
      <c r="AJ223" s="42"/>
      <c r="AK223" s="42">
        <f>SUM(AH223:AJ223)</f>
        <v>6138.9900487403283</v>
      </c>
      <c r="AL223" s="6" t="s">
        <v>39</v>
      </c>
      <c r="AM223" s="36">
        <f>AK250</f>
        <v>17299.059047756593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57">H$222</f>
        <v>13330.035077601849</v>
      </c>
      <c r="K224" s="11"/>
      <c r="L224" s="24"/>
      <c r="M224" s="11">
        <f t="shared" si="255"/>
        <v>602229</v>
      </c>
      <c r="N224" s="78">
        <f t="shared" ref="N224:N243" si="258">N192</f>
        <v>0</v>
      </c>
      <c r="O224" s="35">
        <f t="shared" ref="O224:O243" si="259">M224*N224/1000</f>
        <v>0</v>
      </c>
      <c r="P224" s="35">
        <f t="shared" ref="P224:P225" si="260">$H$14*M224/1000</f>
        <v>6.0222899999999999</v>
      </c>
      <c r="Q224">
        <f t="shared" ref="Q224:Q243" si="261">Q5</f>
        <v>65</v>
      </c>
      <c r="R224" s="45">
        <f>1000*VLOOKUP(Q224, '[1]Mortality (Interventions) L'!$B$8:$AV$128, 25)</f>
        <v>6.7684278575495549</v>
      </c>
      <c r="S224" s="46">
        <f>AVERAGE(VLOOKUP(I223,'[1]Lapse Rates'!$A$4:$F$24,3),VLOOKUP(I224,'[1]Lapse Rates'!$A$4:$F$24,3))</f>
        <v>3.4608985999999998E-3</v>
      </c>
      <c r="T224" s="33">
        <f>W223</f>
        <v>1</v>
      </c>
      <c r="U224" s="33">
        <f>T224*R224/1000</f>
        <v>6.7684278575495553E-3</v>
      </c>
      <c r="V224" s="39">
        <f>MIN(S224*T224,T224-U224)</f>
        <v>3.4608985999999998E-3</v>
      </c>
      <c r="W224" s="32">
        <f>T224-SUM(U224:V224)</f>
        <v>0.98977067354245041</v>
      </c>
      <c r="X224" s="32"/>
      <c r="Y224" s="5">
        <f>AA223</f>
        <v>0</v>
      </c>
      <c r="Z224" s="5">
        <f>AB223</f>
        <v>6.0222899999999999</v>
      </c>
      <c r="AA224" s="5">
        <f t="shared" si="256"/>
        <v>0</v>
      </c>
      <c r="AB224" s="5">
        <f t="shared" ref="AB224:AB243" si="262">P224*W224</f>
        <v>5.960686029567964</v>
      </c>
      <c r="AC224" s="32"/>
      <c r="AD224" s="5">
        <f t="shared" ref="AD224:AD226" si="263">$W224*J224</f>
        <v>13193.677797102473</v>
      </c>
      <c r="AE224" s="5">
        <f t="shared" ref="AE224:AE243" si="264">-$W224*K224</f>
        <v>0</v>
      </c>
      <c r="AF224" s="5">
        <f t="shared" ref="AF224:AF225" si="265">-$W224*L224</f>
        <v>0</v>
      </c>
      <c r="AG224" s="5">
        <f>-U224*M224</f>
        <v>-4076.1435402242109</v>
      </c>
      <c r="AH224" s="5">
        <f t="shared" ref="AH224:AH232" si="266">SUM(AD224:AG224)</f>
        <v>9117.5342568782617</v>
      </c>
      <c r="AI224" s="42">
        <f>-M224*$W223*(N224-N223)/1000</f>
        <v>0</v>
      </c>
      <c r="AJ224" s="42">
        <f>$D$6*SUM(Y224:Z224,AD224:AE224)</f>
        <v>1294.8905785447528</v>
      </c>
      <c r="AK224" s="42">
        <f t="shared" ref="AK224" si="267">SUM(AH224:AJ224)</f>
        <v>10412.424835423015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68">I224+1</f>
        <v>2</v>
      </c>
      <c r="J225" s="11">
        <f t="shared" si="257"/>
        <v>13330.035077601849</v>
      </c>
      <c r="K225" s="11">
        <f t="shared" ref="K225:K243" si="269">J225*$C$11</f>
        <v>133.30035077601849</v>
      </c>
      <c r="L225" s="24">
        <f>$C$233</f>
        <v>1459.1299454927253</v>
      </c>
      <c r="M225" s="11">
        <f t="shared" si="255"/>
        <v>602229</v>
      </c>
      <c r="N225" s="78">
        <f t="shared" si="258"/>
        <v>0</v>
      </c>
      <c r="O225" s="35">
        <f t="shared" si="259"/>
        <v>0</v>
      </c>
      <c r="P225" s="35">
        <f t="shared" si="260"/>
        <v>6.0222899999999999</v>
      </c>
      <c r="Q225">
        <f t="shared" si="261"/>
        <v>66</v>
      </c>
      <c r="R225" s="45">
        <f>1000*VLOOKUP(Q225, '[1]Mortality (Interventions) L'!$B$8:$AV$128, 25)</f>
        <v>7.5112253870489543</v>
      </c>
      <c r="S225" s="46">
        <f>VLOOKUP(I225, '[1]Lapse Rates'!$A$4:$F$24, 3)</f>
        <v>3.2267923000000001E-3</v>
      </c>
      <c r="T225" s="33">
        <f t="shared" ref="T225:T227" si="270">W224</f>
        <v>0.98977067354245041</v>
      </c>
      <c r="U225" s="33">
        <f>T225*R225/1000</f>
        <v>7.4343906104685966E-3</v>
      </c>
      <c r="V225" s="39">
        <f t="shared" ref="V225:V243" si="271">MIN(S225*T225,T225-U225)</f>
        <v>3.1937843881525928E-3</v>
      </c>
      <c r="W225" s="32">
        <f>T225-SUM(U225:V225)</f>
        <v>0.97914249854382918</v>
      </c>
      <c r="X225" s="32"/>
      <c r="Y225" s="5">
        <f t="shared" ref="Y225:Y226" si="272">AA224</f>
        <v>0</v>
      </c>
      <c r="Z225" s="5">
        <f t="shared" ref="Z225:Z243" si="273">AB224</f>
        <v>5.960686029567964</v>
      </c>
      <c r="AA225" s="5">
        <f>O225*W225</f>
        <v>0</v>
      </c>
      <c r="AB225" s="5">
        <f t="shared" si="262"/>
        <v>5.8966800775555166</v>
      </c>
      <c r="AC225" s="32"/>
      <c r="AD225" s="5">
        <f t="shared" si="263"/>
        <v>13052.003851559961</v>
      </c>
      <c r="AE225" s="5">
        <f t="shared" si="264"/>
        <v>-130.52003851559959</v>
      </c>
      <c r="AF225" s="5">
        <f t="shared" si="265"/>
        <v>-1428.6961405298682</v>
      </c>
      <c r="AG225" s="5">
        <f t="shared" ref="AG225:AG228" si="274">-U225*M225</f>
        <v>-4477.2056229518921</v>
      </c>
      <c r="AH225" s="5">
        <f t="shared" si="266"/>
        <v>7015.5820495626003</v>
      </c>
      <c r="AI225" s="42">
        <f>-M225*($W224*N225-$W223*N224)/1000</f>
        <v>0</v>
      </c>
      <c r="AJ225" s="42">
        <f t="shared" ref="AJ225:AJ226" si="275">$D$6*SUM(Y225:Z225,AD225:AE225)</f>
        <v>1268.1823053591525</v>
      </c>
      <c r="AK225" s="42">
        <f>SUM(AH225:AJ225)</f>
        <v>8283.7643549217537</v>
      </c>
      <c r="AL225" s="48" t="s">
        <v>59</v>
      </c>
      <c r="AM225" s="54">
        <f>AK250/AD250</f>
        <v>0.10000000013331349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68"/>
        <v>3</v>
      </c>
      <c r="J226" s="11">
        <f t="shared" si="257"/>
        <v>13330.035077601849</v>
      </c>
      <c r="K226" s="11">
        <f t="shared" si="269"/>
        <v>133.30035077601849</v>
      </c>
      <c r="L226" s="24">
        <f t="shared" ref="L226:L243" si="276">$C$233</f>
        <v>1459.1299454927253</v>
      </c>
      <c r="M226" s="11">
        <f t="shared" si="255"/>
        <v>602229</v>
      </c>
      <c r="N226" s="78">
        <f t="shared" si="258"/>
        <v>0</v>
      </c>
      <c r="O226" s="35">
        <f t="shared" si="259"/>
        <v>0</v>
      </c>
      <c r="P226" s="35">
        <f>$H$14*M226/1000</f>
        <v>6.0222899999999999</v>
      </c>
      <c r="Q226">
        <f t="shared" si="261"/>
        <v>67</v>
      </c>
      <c r="R226" s="45">
        <f>1000*VLOOKUP(Q226, '[1]Mortality (Interventions) L'!$B$8:$AV$128, 25)</f>
        <v>8.3140549082056889</v>
      </c>
      <c r="S226" s="46">
        <f>VLOOKUP(I226, '[1]Lapse Rates'!$A$4:$F$24, 3)</f>
        <v>2.9657235000000001E-3</v>
      </c>
      <c r="T226" s="33">
        <f t="shared" si="270"/>
        <v>0.97914249854382918</v>
      </c>
      <c r="U226" s="33">
        <f t="shared" ref="U226:U243" si="277">T226*R226/1000</f>
        <v>8.1406444958511039E-3</v>
      </c>
      <c r="V226" s="39">
        <f t="shared" si="271"/>
        <v>2.9038659177801503E-3</v>
      </c>
      <c r="W226" s="32">
        <f t="shared" ref="W226:W243" si="278">T226-SUM(U226:V226)</f>
        <v>0.96809798813019787</v>
      </c>
      <c r="X226" s="32"/>
      <c r="Y226" s="5">
        <f t="shared" si="272"/>
        <v>0</v>
      </c>
      <c r="Z226" s="5">
        <f t="shared" si="273"/>
        <v>5.8966800775555166</v>
      </c>
      <c r="AA226" s="5">
        <f t="shared" ref="AA226:AA243" si="279">O226*W226</f>
        <v>0</v>
      </c>
      <c r="AB226" s="5">
        <f t="shared" si="262"/>
        <v>5.8301668329366096</v>
      </c>
      <c r="AC226" s="32"/>
      <c r="AD226" s="5">
        <f t="shared" si="263"/>
        <v>12904.780140331317</v>
      </c>
      <c r="AE226" s="5">
        <f t="shared" si="264"/>
        <v>-129.04780140331317</v>
      </c>
      <c r="AF226" s="5">
        <f>-$W226*L226</f>
        <v>-1412.5807646520327</v>
      </c>
      <c r="AG226" s="5">
        <f t="shared" si="274"/>
        <v>-4902.5321940919148</v>
      </c>
      <c r="AH226" s="5">
        <f t="shared" si="266"/>
        <v>6460.6193801840564</v>
      </c>
      <c r="AI226" s="42">
        <f>-M226*($W225*N226-$W224*N225)/1000</f>
        <v>0</v>
      </c>
      <c r="AJ226" s="42">
        <f t="shared" si="275"/>
        <v>1253.8778067644455</v>
      </c>
      <c r="AK226" s="42">
        <f t="shared" ref="AK226:AK233" si="280">SUM(AH226:AJ226)</f>
        <v>7714.4971869485016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68"/>
        <v>4</v>
      </c>
      <c r="J227" s="11">
        <f t="shared" si="257"/>
        <v>13330.035077601849</v>
      </c>
      <c r="K227" s="11">
        <f t="shared" si="269"/>
        <v>133.30035077601849</v>
      </c>
      <c r="L227" s="24">
        <f t="shared" si="276"/>
        <v>1459.1299454927253</v>
      </c>
      <c r="M227" s="11">
        <f t="shared" si="255"/>
        <v>602229</v>
      </c>
      <c r="N227" s="78">
        <f t="shared" si="258"/>
        <v>0</v>
      </c>
      <c r="O227" s="35">
        <f t="shared" si="259"/>
        <v>0</v>
      </c>
      <c r="P227" s="35">
        <f t="shared" ref="P227:P243" si="281">$H$14*M227/1000</f>
        <v>6.0222899999999999</v>
      </c>
      <c r="Q227">
        <f t="shared" si="261"/>
        <v>68</v>
      </c>
      <c r="R227" s="45">
        <f>1000*VLOOKUP(Q227, '[1]Mortality (Interventions) L'!$B$8:$AV$128, 25)</f>
        <v>9.1784643478279442</v>
      </c>
      <c r="S227" s="46">
        <f>VLOOKUP(I227, '[1]Lapse Rates'!$A$4:$F$24, 3)</f>
        <v>2.7812204999999998E-3</v>
      </c>
      <c r="T227" s="33">
        <f t="shared" si="270"/>
        <v>0.96809798813019787</v>
      </c>
      <c r="U227" s="33">
        <f t="shared" si="277"/>
        <v>8.8856528692569815E-3</v>
      </c>
      <c r="V227" s="39">
        <f t="shared" si="271"/>
        <v>2.6924939705964628E-3</v>
      </c>
      <c r="W227" s="32">
        <f t="shared" si="278"/>
        <v>0.9565198412903444</v>
      </c>
      <c r="X227" s="32"/>
      <c r="Y227" s="5">
        <f>AA226</f>
        <v>0</v>
      </c>
      <c r="Z227" s="5">
        <f t="shared" si="273"/>
        <v>5.8301668329366096</v>
      </c>
      <c r="AA227" s="5">
        <f t="shared" si="279"/>
        <v>0</v>
      </c>
      <c r="AB227" s="5">
        <f t="shared" si="262"/>
        <v>5.7604398750044279</v>
      </c>
      <c r="AC227" s="32"/>
      <c r="AD227" s="5">
        <f>$W227*J227</f>
        <v>12750.443036822444</v>
      </c>
      <c r="AE227" s="5">
        <f t="shared" si="264"/>
        <v>-127.50443036822445</v>
      </c>
      <c r="AF227" s="5">
        <f t="shared" ref="AF227:AF243" si="282">-$W227*L227</f>
        <v>-1395.6867438846905</v>
      </c>
      <c r="AG227" s="5">
        <f t="shared" si="274"/>
        <v>-5351.1978417997625</v>
      </c>
      <c r="AH227" s="5">
        <f t="shared" si="266"/>
        <v>5876.0540207697659</v>
      </c>
      <c r="AI227" s="42">
        <f t="shared" ref="AI227:AI243" si="283">-M227*($W226*N227-$W225*N226)/1000</f>
        <v>0</v>
      </c>
      <c r="AJ227" s="42">
        <f>$D$6*SUM(Y227:Z227,AD227:AE227)</f>
        <v>1238.88221665947</v>
      </c>
      <c r="AK227" s="42">
        <f t="shared" si="280"/>
        <v>7114.9362374292359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68"/>
        <v>5</v>
      </c>
      <c r="J228" s="11">
        <f t="shared" si="257"/>
        <v>13330.035077601849</v>
      </c>
      <c r="K228" s="11">
        <f t="shared" si="269"/>
        <v>133.30035077601849</v>
      </c>
      <c r="L228" s="24">
        <f t="shared" si="276"/>
        <v>1459.1299454927253</v>
      </c>
      <c r="M228" s="11">
        <f t="shared" si="255"/>
        <v>602229</v>
      </c>
      <c r="N228" s="78">
        <f t="shared" si="258"/>
        <v>0</v>
      </c>
      <c r="O228" s="35">
        <f t="shared" si="259"/>
        <v>0</v>
      </c>
      <c r="P228" s="35">
        <f t="shared" si="281"/>
        <v>6.0222899999999999</v>
      </c>
      <c r="Q228">
        <f t="shared" si="261"/>
        <v>69</v>
      </c>
      <c r="R228" s="45">
        <f>1000*VLOOKUP(Q228, '[1]Mortality (Interventions) L'!$B$8:$AV$128, 25)</f>
        <v>10.157522593434763</v>
      </c>
      <c r="S228" s="46">
        <f>VLOOKUP(I228, '[1]Lapse Rates'!$A$4:$F$24, 3)</f>
        <v>2.4845683E-3</v>
      </c>
      <c r="T228" s="33">
        <f>W227</f>
        <v>0.9565198412903444</v>
      </c>
      <c r="U228" s="33">
        <f t="shared" si="277"/>
        <v>9.7158718989753066E-3</v>
      </c>
      <c r="V228" s="39">
        <f t="shared" si="271"/>
        <v>2.3765388759910207E-3</v>
      </c>
      <c r="W228" s="32">
        <f t="shared" si="278"/>
        <v>0.94442743051537803</v>
      </c>
      <c r="X228" s="32"/>
      <c r="Y228" s="5">
        <f t="shared" ref="Y228:Y243" si="284">AA227</f>
        <v>0</v>
      </c>
      <c r="Z228" s="5">
        <f t="shared" si="273"/>
        <v>5.7604398750044279</v>
      </c>
      <c r="AA228" s="5">
        <f t="shared" si="279"/>
        <v>0</v>
      </c>
      <c r="AB228" s="5">
        <f t="shared" si="262"/>
        <v>5.6876158705184556</v>
      </c>
      <c r="AC228" s="32"/>
      <c r="AD228" s="5">
        <f t="shared" ref="AD228:AD242" si="285">$W228*J228</f>
        <v>12589.250777019373</v>
      </c>
      <c r="AE228" s="5">
        <f t="shared" si="264"/>
        <v>-125.89250777019372</v>
      </c>
      <c r="AF228" s="5">
        <f t="shared" si="282"/>
        <v>-1378.0423452097382</v>
      </c>
      <c r="AG228" s="5">
        <f t="shared" si="274"/>
        <v>-5851.1798178480003</v>
      </c>
      <c r="AH228" s="5">
        <f t="shared" si="266"/>
        <v>5234.1361061914413</v>
      </c>
      <c r="AI228" s="42">
        <f t="shared" si="283"/>
        <v>0</v>
      </c>
      <c r="AJ228" s="42">
        <f t="shared" ref="AJ228:AJ243" si="286">$D$6*SUM(Y228:Z228,AD228:AE228)</f>
        <v>1223.2205453650827</v>
      </c>
      <c r="AK228" s="42">
        <f t="shared" si="280"/>
        <v>6457.3566515565235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68"/>
        <v>6</v>
      </c>
      <c r="J229" s="11">
        <f t="shared" si="257"/>
        <v>13330.035077601849</v>
      </c>
      <c r="K229" s="11">
        <f t="shared" si="269"/>
        <v>133.30035077601849</v>
      </c>
      <c r="L229" s="24">
        <f t="shared" si="276"/>
        <v>1459.1299454927253</v>
      </c>
      <c r="M229" s="11">
        <f t="shared" si="255"/>
        <v>602229</v>
      </c>
      <c r="N229" s="78">
        <f t="shared" si="258"/>
        <v>0</v>
      </c>
      <c r="O229" s="35">
        <f t="shared" si="259"/>
        <v>0</v>
      </c>
      <c r="P229" s="35">
        <f t="shared" si="281"/>
        <v>6.0222899999999999</v>
      </c>
      <c r="Q229">
        <f t="shared" si="261"/>
        <v>70</v>
      </c>
      <c r="R229" s="45">
        <f>1000*VLOOKUP(Q229, '[1]Mortality (Interventions) L'!$B$8:$AV$128, 25)</f>
        <v>11.388222557498139</v>
      </c>
      <c r="S229" s="46">
        <f>VLOOKUP(I229, '[1]Lapse Rates'!$A$4:$F$24, 3)</f>
        <v>2.4510465999999999E-3</v>
      </c>
      <c r="T229" s="33">
        <f t="shared" ref="T229:T243" si="287">W228</f>
        <v>0.94442743051537803</v>
      </c>
      <c r="U229" s="33">
        <f t="shared" si="277"/>
        <v>1.0755349768115234E-2</v>
      </c>
      <c r="V229" s="39">
        <f t="shared" si="271"/>
        <v>2.3148356425114537E-3</v>
      </c>
      <c r="W229" s="32">
        <f t="shared" si="278"/>
        <v>0.93135724510475137</v>
      </c>
      <c r="X229" s="32"/>
      <c r="Y229" s="5">
        <f t="shared" si="284"/>
        <v>0</v>
      </c>
      <c r="Z229" s="5">
        <f t="shared" si="273"/>
        <v>5.6876158705184556</v>
      </c>
      <c r="AA229" s="5">
        <f t="shared" si="279"/>
        <v>0</v>
      </c>
      <c r="AB229" s="5">
        <f t="shared" si="262"/>
        <v>5.6089034236218929</v>
      </c>
      <c r="AC229" s="32"/>
      <c r="AD229" s="5">
        <f t="shared" si="285"/>
        <v>12415.02474702496</v>
      </c>
      <c r="AE229" s="5">
        <f t="shared" si="264"/>
        <v>-124.15024747024958</v>
      </c>
      <c r="AF229" s="5">
        <f t="shared" si="282"/>
        <v>-1358.9712462839507</v>
      </c>
      <c r="AG229" s="5">
        <f>-U229*M229</f>
        <v>-6477.1835355022695</v>
      </c>
      <c r="AH229" s="5">
        <f t="shared" si="266"/>
        <v>4454.7197177684893</v>
      </c>
      <c r="AI229" s="42">
        <f t="shared" si="283"/>
        <v>0</v>
      </c>
      <c r="AJ229" s="42">
        <f t="shared" si="286"/>
        <v>1206.292743523215</v>
      </c>
      <c r="AK229" s="42">
        <f t="shared" si="280"/>
        <v>5661.0124612917043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68"/>
        <v>7</v>
      </c>
      <c r="J230" s="11">
        <f t="shared" si="257"/>
        <v>13330.035077601849</v>
      </c>
      <c r="K230" s="11">
        <f t="shared" si="269"/>
        <v>133.30035077601849</v>
      </c>
      <c r="L230" s="24">
        <f t="shared" si="276"/>
        <v>1459.1299454927253</v>
      </c>
      <c r="M230" s="11">
        <f t="shared" si="255"/>
        <v>602229</v>
      </c>
      <c r="N230" s="78">
        <f t="shared" si="258"/>
        <v>0</v>
      </c>
      <c r="O230" s="35">
        <f t="shared" si="259"/>
        <v>0</v>
      </c>
      <c r="P230" s="35">
        <f t="shared" si="281"/>
        <v>6.0222899999999999</v>
      </c>
      <c r="Q230">
        <f t="shared" si="261"/>
        <v>71</v>
      </c>
      <c r="R230" s="45">
        <f>1000*VLOOKUP(Q230, '[1]Mortality (Interventions) L'!$B$8:$AV$128, 25)</f>
        <v>12.680769647688729</v>
      </c>
      <c r="S230" s="46">
        <f>VLOOKUP(I230, '[1]Lapse Rates'!$A$4:$F$24, 3)</f>
        <v>2.2232648999999998E-3</v>
      </c>
      <c r="T230" s="33">
        <f t="shared" si="287"/>
        <v>0.93135724510475137</v>
      </c>
      <c r="U230" s="33">
        <f t="shared" si="277"/>
        <v>1.1810326684879323E-2</v>
      </c>
      <c r="V230" s="39">
        <f t="shared" si="271"/>
        <v>2.0706538724020902E-3</v>
      </c>
      <c r="W230" s="32">
        <f t="shared" si="278"/>
        <v>0.91747626454747</v>
      </c>
      <c r="X230" s="32"/>
      <c r="Y230" s="5">
        <f t="shared" si="284"/>
        <v>0</v>
      </c>
      <c r="Z230" s="5">
        <f t="shared" si="273"/>
        <v>5.6089034236218929</v>
      </c>
      <c r="AA230" s="5">
        <f t="shared" si="279"/>
        <v>0</v>
      </c>
      <c r="AB230" s="5">
        <f t="shared" si="262"/>
        <v>5.525308133221583</v>
      </c>
      <c r="AC230" s="32"/>
      <c r="AD230" s="5">
        <f t="shared" si="285"/>
        <v>12229.99078928489</v>
      </c>
      <c r="AE230" s="5">
        <f t="shared" si="264"/>
        <v>-122.29990789284889</v>
      </c>
      <c r="AF230" s="5">
        <f t="shared" si="282"/>
        <v>-1338.7170918800191</v>
      </c>
      <c r="AG230" s="5">
        <f t="shared" ref="AG230:AG243" si="288">-U230*M230</f>
        <v>-7112.5212291081898</v>
      </c>
      <c r="AH230" s="5">
        <f t="shared" si="266"/>
        <v>3656.4525604038317</v>
      </c>
      <c r="AI230" s="42">
        <f t="shared" si="283"/>
        <v>0</v>
      </c>
      <c r="AJ230" s="42">
        <f t="shared" si="286"/>
        <v>1188.3147088904163</v>
      </c>
      <c r="AK230" s="42">
        <f t="shared" si="280"/>
        <v>4844.7672692942479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68"/>
        <v>8</v>
      </c>
      <c r="J231" s="11">
        <f t="shared" si="257"/>
        <v>13330.035077601849</v>
      </c>
      <c r="K231" s="11">
        <f t="shared" si="269"/>
        <v>133.30035077601849</v>
      </c>
      <c r="L231" s="24">
        <f t="shared" si="276"/>
        <v>1459.1299454927253</v>
      </c>
      <c r="M231" s="11">
        <f t="shared" si="255"/>
        <v>602229</v>
      </c>
      <c r="N231" s="78">
        <f t="shared" si="258"/>
        <v>0</v>
      </c>
      <c r="O231" s="35">
        <f t="shared" si="259"/>
        <v>0</v>
      </c>
      <c r="P231" s="35">
        <f t="shared" si="281"/>
        <v>6.0222899999999999</v>
      </c>
      <c r="Q231">
        <f t="shared" si="261"/>
        <v>72</v>
      </c>
      <c r="R231" s="45">
        <f>1000*VLOOKUP(Q231, '[1]Mortality (Interventions) L'!$B$8:$AV$128, 25)</f>
        <v>14.17892299032818</v>
      </c>
      <c r="S231" s="46">
        <f>VLOOKUP(I231, '[1]Lapse Rates'!$A$4:$F$24, 3)</f>
        <v>2.1873403E-3</v>
      </c>
      <c r="T231" s="33">
        <f t="shared" si="287"/>
        <v>0.91747626454747</v>
      </c>
      <c r="U231" s="33">
        <f t="shared" si="277"/>
        <v>1.3008825300472543E-2</v>
      </c>
      <c r="V231" s="39">
        <f t="shared" si="271"/>
        <v>2.0068328077381425E-3</v>
      </c>
      <c r="W231" s="32">
        <f t="shared" si="278"/>
        <v>0.90246060643925929</v>
      </c>
      <c r="X231" s="32"/>
      <c r="Y231" s="5">
        <f t="shared" si="284"/>
        <v>0</v>
      </c>
      <c r="Z231" s="5">
        <f t="shared" si="273"/>
        <v>5.525308133221583</v>
      </c>
      <c r="AA231" s="5">
        <f t="shared" si="279"/>
        <v>0</v>
      </c>
      <c r="AB231" s="5">
        <f t="shared" si="262"/>
        <v>5.4348794855530871</v>
      </c>
      <c r="AC231" s="32"/>
      <c r="AD231" s="5">
        <f t="shared" si="285"/>
        <v>12029.831539989164</v>
      </c>
      <c r="AE231" s="5">
        <f t="shared" si="264"/>
        <v>-120.29831539989164</v>
      </c>
      <c r="AF231" s="5">
        <f t="shared" si="282"/>
        <v>-1316.8072954830482</v>
      </c>
      <c r="AG231" s="5">
        <f t="shared" si="288"/>
        <v>-7834.291851878279</v>
      </c>
      <c r="AH231" s="5">
        <f t="shared" si="266"/>
        <v>2758.4340772279447</v>
      </c>
      <c r="AI231" s="42">
        <f t="shared" si="283"/>
        <v>0</v>
      </c>
      <c r="AJ231" s="42">
        <f t="shared" si="286"/>
        <v>1168.8672420600767</v>
      </c>
      <c r="AK231" s="42">
        <f t="shared" si="280"/>
        <v>3927.3013192880217</v>
      </c>
    </row>
    <row r="232" spans="1:39" ht="15" x14ac:dyDescent="0.2">
      <c r="A232" s="12"/>
      <c r="B232" s="13">
        <v>1</v>
      </c>
      <c r="C232" s="10">
        <f>$H$222*0.14+$B$235</f>
        <v>1859.0309978207808</v>
      </c>
      <c r="D232" s="1"/>
      <c r="E232" s="81" t="s">
        <v>51</v>
      </c>
      <c r="F232" s="13"/>
      <c r="G232" s="8"/>
      <c r="I232" s="2">
        <f t="shared" si="268"/>
        <v>9</v>
      </c>
      <c r="J232" s="11">
        <f t="shared" si="257"/>
        <v>13330.035077601849</v>
      </c>
      <c r="K232" s="11">
        <f t="shared" si="269"/>
        <v>133.30035077601849</v>
      </c>
      <c r="L232" s="24">
        <f t="shared" si="276"/>
        <v>1459.1299454927253</v>
      </c>
      <c r="M232" s="11">
        <f t="shared" si="255"/>
        <v>602229</v>
      </c>
      <c r="N232" s="78">
        <f t="shared" si="258"/>
        <v>0</v>
      </c>
      <c r="O232" s="35">
        <f t="shared" si="259"/>
        <v>0</v>
      </c>
      <c r="P232" s="35">
        <f t="shared" si="281"/>
        <v>6.0222899999999999</v>
      </c>
      <c r="Q232">
        <f t="shared" si="261"/>
        <v>73</v>
      </c>
      <c r="R232" s="45">
        <f>1000*VLOOKUP(Q232, '[1]Mortality (Interventions) L'!$B$8:$AV$128, 25)</f>
        <v>15.916837105907268</v>
      </c>
      <c r="S232" s="46">
        <f>VLOOKUP(I232, '[1]Lapse Rates'!$A$4:$F$24, 3)</f>
        <v>1.9768835000000002E-3</v>
      </c>
      <c r="T232" s="33">
        <f t="shared" si="287"/>
        <v>0.90246060643925929</v>
      </c>
      <c r="U232" s="33">
        <f t="shared" si="277"/>
        <v>1.4364318467191979E-2</v>
      </c>
      <c r="V232" s="39">
        <f t="shared" si="271"/>
        <v>1.7840594822697655E-3</v>
      </c>
      <c r="W232" s="32">
        <f t="shared" si="278"/>
        <v>0.88631222848979752</v>
      </c>
      <c r="X232" s="32"/>
      <c r="Y232" s="5">
        <f t="shared" si="284"/>
        <v>0</v>
      </c>
      <c r="Z232" s="5">
        <f t="shared" si="273"/>
        <v>5.4348794855530871</v>
      </c>
      <c r="AA232" s="5">
        <f t="shared" si="279"/>
        <v>0</v>
      </c>
      <c r="AB232" s="5">
        <f t="shared" si="262"/>
        <v>5.3376292705118225</v>
      </c>
      <c r="AC232" s="32"/>
      <c r="AD232" s="5">
        <f t="shared" si="285"/>
        <v>11814.573095476466</v>
      </c>
      <c r="AE232" s="5">
        <f t="shared" si="264"/>
        <v>-118.14573095476466</v>
      </c>
      <c r="AF232" s="5">
        <f t="shared" si="282"/>
        <v>-1293.2447136458541</v>
      </c>
      <c r="AG232" s="5">
        <f t="shared" si="288"/>
        <v>-8650.6091461785581</v>
      </c>
      <c r="AH232" s="5">
        <f t="shared" si="266"/>
        <v>1752.5735046972895</v>
      </c>
      <c r="AI232" s="42">
        <f t="shared" si="283"/>
        <v>0</v>
      </c>
      <c r="AJ232" s="42">
        <f t="shared" si="286"/>
        <v>1147.9526861371116</v>
      </c>
      <c r="AK232" s="42">
        <f t="shared" si="280"/>
        <v>2900.5261908344009</v>
      </c>
    </row>
    <row r="233" spans="1:39" ht="15" x14ac:dyDescent="0.2">
      <c r="A233" s="12"/>
      <c r="B233" s="70" t="s">
        <v>49</v>
      </c>
      <c r="C233" s="10">
        <f>$H$222*0.11+$B$235</f>
        <v>1459.1299454927253</v>
      </c>
      <c r="D233" s="1"/>
      <c r="E233" s="1"/>
      <c r="F233" s="1"/>
      <c r="I233" s="2">
        <f t="shared" si="268"/>
        <v>10</v>
      </c>
      <c r="J233" s="11">
        <f t="shared" si="257"/>
        <v>13330.035077601849</v>
      </c>
      <c r="K233" s="11">
        <f t="shared" si="269"/>
        <v>133.30035077601849</v>
      </c>
      <c r="L233" s="24">
        <f t="shared" si="276"/>
        <v>1459.1299454927253</v>
      </c>
      <c r="M233" s="11">
        <f t="shared" si="255"/>
        <v>602229</v>
      </c>
      <c r="N233" s="78">
        <f t="shared" si="258"/>
        <v>0</v>
      </c>
      <c r="O233" s="35">
        <f t="shared" si="259"/>
        <v>0</v>
      </c>
      <c r="P233" s="35">
        <f t="shared" si="281"/>
        <v>6.0222899999999999</v>
      </c>
      <c r="Q233">
        <f t="shared" si="261"/>
        <v>74</v>
      </c>
      <c r="R233" s="45">
        <f>1000*VLOOKUP(Q233, '[1]Mortality (Interventions) L'!$B$8:$AV$128, 25)</f>
        <v>17.994084940132968</v>
      </c>
      <c r="S233" s="46">
        <f>VLOOKUP(I233, '[1]Lapse Rates'!$A$4:$F$24, 3)</f>
        <v>1.6914747999999999E-3</v>
      </c>
      <c r="T233" s="33">
        <f t="shared" si="287"/>
        <v>0.88631222848979752</v>
      </c>
      <c r="U233" s="33">
        <f t="shared" si="277"/>
        <v>1.5948377522923954E-2</v>
      </c>
      <c r="V233" s="39">
        <f t="shared" si="271"/>
        <v>1.4991747994223346E-3</v>
      </c>
      <c r="W233" s="32">
        <f t="shared" si="278"/>
        <v>0.86886467616745122</v>
      </c>
      <c r="X233" s="32"/>
      <c r="Y233" s="5">
        <f t="shared" si="284"/>
        <v>0</v>
      </c>
      <c r="Z233" s="5">
        <f t="shared" si="273"/>
        <v>5.3376292705118225</v>
      </c>
      <c r="AA233" s="5">
        <f t="shared" si="279"/>
        <v>0</v>
      </c>
      <c r="AB233" s="5">
        <f t="shared" si="262"/>
        <v>5.2325550506364795</v>
      </c>
      <c r="AC233" s="32"/>
      <c r="AD233" s="5">
        <f t="shared" si="285"/>
        <v>11581.996611001296</v>
      </c>
      <c r="AE233" s="5">
        <f t="shared" si="264"/>
        <v>-115.81996611001296</v>
      </c>
      <c r="AF233" s="5">
        <f t="shared" si="282"/>
        <v>-1267.7864675767676</v>
      </c>
      <c r="AG233" s="5">
        <f t="shared" si="288"/>
        <v>-9604.5754472529698</v>
      </c>
      <c r="AH233" s="5">
        <f>SUM(AD233:AG233)</f>
        <v>593.81473006154556</v>
      </c>
      <c r="AI233" s="42">
        <f t="shared" si="283"/>
        <v>0</v>
      </c>
      <c r="AJ233" s="42">
        <f t="shared" si="286"/>
        <v>1125.3555502952722</v>
      </c>
      <c r="AK233" s="42">
        <f t="shared" si="280"/>
        <v>1719.1702803568178</v>
      </c>
    </row>
    <row r="234" spans="1:39" ht="15" x14ac:dyDescent="0.2">
      <c r="D234" s="1"/>
      <c r="E234" s="1"/>
      <c r="F234" s="1"/>
      <c r="I234" s="2">
        <f t="shared" si="268"/>
        <v>11</v>
      </c>
      <c r="J234" s="11">
        <f t="shared" si="257"/>
        <v>13330.035077601849</v>
      </c>
      <c r="K234" s="11">
        <f t="shared" si="269"/>
        <v>133.30035077601849</v>
      </c>
      <c r="L234" s="24">
        <f t="shared" si="276"/>
        <v>1459.1299454927253</v>
      </c>
      <c r="M234" s="11">
        <f t="shared" si="255"/>
        <v>602229</v>
      </c>
      <c r="N234" s="78">
        <f t="shared" si="258"/>
        <v>0</v>
      </c>
      <c r="O234" s="35">
        <f t="shared" si="259"/>
        <v>0</v>
      </c>
      <c r="P234" s="35">
        <f t="shared" si="281"/>
        <v>6.0222899999999999</v>
      </c>
      <c r="Q234">
        <f t="shared" si="261"/>
        <v>75</v>
      </c>
      <c r="R234" s="45">
        <f>1000*VLOOKUP(Q234, '[1]Mortality (Interventions) L'!$B$8:$AV$128, 25)</f>
        <v>20.40572526212566</v>
      </c>
      <c r="S234" s="46">
        <f>VLOOKUP(I234, '[1]Lapse Rates'!$A$4:$F$24, 3)</f>
        <v>1.5867464999999999E-3</v>
      </c>
      <c r="T234" s="33">
        <f t="shared" si="287"/>
        <v>0.86886467616745122</v>
      </c>
      <c r="U234" s="33">
        <f t="shared" si="277"/>
        <v>1.7729813871838789E-2</v>
      </c>
      <c r="V234" s="39">
        <f t="shared" si="271"/>
        <v>1.3786679838823366E-3</v>
      </c>
      <c r="W234" s="32">
        <f t="shared" si="278"/>
        <v>0.84975619431173011</v>
      </c>
      <c r="X234" s="31"/>
      <c r="Y234" s="5">
        <f t="shared" si="284"/>
        <v>0</v>
      </c>
      <c r="Z234" s="5">
        <f t="shared" si="273"/>
        <v>5.2325550506364795</v>
      </c>
      <c r="AA234" s="5">
        <f t="shared" si="279"/>
        <v>0</v>
      </c>
      <c r="AB234" s="5">
        <f t="shared" si="262"/>
        <v>5.1174782314415888</v>
      </c>
      <c r="AC234" s="32"/>
      <c r="AD234" s="5">
        <f t="shared" si="285"/>
        <v>11327.279877584815</v>
      </c>
      <c r="AE234" s="5">
        <f t="shared" si="264"/>
        <v>-113.27279877584814</v>
      </c>
      <c r="AF234" s="5">
        <f t="shared" si="282"/>
        <v>-1239.9047094881803</v>
      </c>
      <c r="AG234" s="5">
        <f t="shared" si="288"/>
        <v>-10677.408078223601</v>
      </c>
      <c r="AH234" s="5">
        <f t="shared" ref="AH234:AH243" si="289">SUM(AD234:AG234)</f>
        <v>-703.30570890281524</v>
      </c>
      <c r="AI234" s="42">
        <f t="shared" si="283"/>
        <v>0</v>
      </c>
      <c r="AJ234" s="42">
        <f t="shared" si="286"/>
        <v>1100.607408081627</v>
      </c>
      <c r="AK234" s="42">
        <f t="shared" ref="AK234:AK243" si="290">SUM(AH234:AJ234)</f>
        <v>397.30169917881176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68"/>
        <v>12</v>
      </c>
      <c r="J235" s="11">
        <f t="shared" si="257"/>
        <v>13330.035077601849</v>
      </c>
      <c r="K235" s="11">
        <f t="shared" si="269"/>
        <v>133.30035077601849</v>
      </c>
      <c r="L235" s="24">
        <f t="shared" si="276"/>
        <v>1459.1299454927253</v>
      </c>
      <c r="M235" s="11">
        <f t="shared" si="255"/>
        <v>602229</v>
      </c>
      <c r="N235" s="78">
        <f t="shared" si="258"/>
        <v>0</v>
      </c>
      <c r="O235" s="35">
        <f t="shared" si="259"/>
        <v>0</v>
      </c>
      <c r="P235" s="35">
        <f t="shared" si="281"/>
        <v>6.0222899999999999</v>
      </c>
      <c r="Q235">
        <f t="shared" si="261"/>
        <v>76</v>
      </c>
      <c r="R235" s="45">
        <f>1000*VLOOKUP(Q235, '[1]Mortality (Interventions) L'!$B$8:$AV$128, 25)</f>
        <v>23.195727574174086</v>
      </c>
      <c r="S235" s="46">
        <f>VLOOKUP(I235, '[1]Lapse Rates'!$A$4:$F$24, 3)</f>
        <v>1.4412507000000001E-3</v>
      </c>
      <c r="T235" s="33">
        <f t="shared" si="287"/>
        <v>0.84975619431173011</v>
      </c>
      <c r="U235" s="33">
        <f t="shared" si="277"/>
        <v>1.9710713187721829E-2</v>
      </c>
      <c r="V235" s="39">
        <f t="shared" si="271"/>
        <v>1.2247117098811171E-3</v>
      </c>
      <c r="W235" s="32">
        <f t="shared" si="278"/>
        <v>0.82882076941412719</v>
      </c>
      <c r="X235" s="31"/>
      <c r="Y235" s="5">
        <f t="shared" si="284"/>
        <v>0</v>
      </c>
      <c r="Z235" s="5">
        <f t="shared" si="273"/>
        <v>5.1174782314415888</v>
      </c>
      <c r="AA235" s="5">
        <f t="shared" si="279"/>
        <v>0</v>
      </c>
      <c r="AB235" s="5">
        <f t="shared" si="262"/>
        <v>4.9913990314350043</v>
      </c>
      <c r="AC235" s="32"/>
      <c r="AD235" s="5">
        <f t="shared" si="285"/>
        <v>11048.209929335269</v>
      </c>
      <c r="AE235" s="5">
        <f t="shared" si="264"/>
        <v>-110.48209929335269</v>
      </c>
      <c r="AF235" s="5">
        <f t="shared" si="282"/>
        <v>-1209.3572040984741</v>
      </c>
      <c r="AG235" s="5">
        <f t="shared" si="288"/>
        <v>-11870.363092328529</v>
      </c>
      <c r="AH235" s="5">
        <f t="shared" si="289"/>
        <v>-2141.992466385087</v>
      </c>
      <c r="AI235" s="42">
        <f t="shared" si="283"/>
        <v>0</v>
      </c>
      <c r="AJ235" s="42">
        <f t="shared" si="286"/>
        <v>1073.4931247416164</v>
      </c>
      <c r="AK235" s="42">
        <f t="shared" si="290"/>
        <v>-1068.4993416434706</v>
      </c>
    </row>
    <row r="236" spans="1:39" ht="15" x14ac:dyDescent="0.2">
      <c r="A236" s="48"/>
      <c r="D236" s="1"/>
      <c r="E236" s="1"/>
      <c r="F236" s="1"/>
      <c r="I236" s="2">
        <f t="shared" si="268"/>
        <v>13</v>
      </c>
      <c r="J236" s="11">
        <f t="shared" si="257"/>
        <v>13330.035077601849</v>
      </c>
      <c r="K236" s="11">
        <f t="shared" si="269"/>
        <v>133.30035077601849</v>
      </c>
      <c r="L236" s="24">
        <f t="shared" si="276"/>
        <v>1459.1299454927253</v>
      </c>
      <c r="M236" s="11">
        <f t="shared" si="255"/>
        <v>602229</v>
      </c>
      <c r="N236" s="78">
        <f t="shared" si="258"/>
        <v>0</v>
      </c>
      <c r="O236" s="35">
        <f t="shared" si="259"/>
        <v>0</v>
      </c>
      <c r="P236" s="35">
        <f t="shared" si="281"/>
        <v>6.0222899999999999</v>
      </c>
      <c r="Q236">
        <f t="shared" si="261"/>
        <v>77</v>
      </c>
      <c r="R236" s="45">
        <f>1000*VLOOKUP(Q236, '[1]Mortality (Interventions) L'!$B$8:$AV$128, 25)</f>
        <v>26.441274252002035</v>
      </c>
      <c r="S236" s="46">
        <f>VLOOKUP(I236, '[1]Lapse Rates'!$A$4:$F$24, 3)</f>
        <v>1.3481251E-3</v>
      </c>
      <c r="T236" s="33">
        <f t="shared" si="287"/>
        <v>0.82882076941412719</v>
      </c>
      <c r="U236" s="33">
        <f t="shared" si="277"/>
        <v>2.1915077269834278E-2</v>
      </c>
      <c r="V236" s="39">
        <f t="shared" si="271"/>
        <v>1.1173540826484971E-3</v>
      </c>
      <c r="W236" s="32">
        <f t="shared" si="278"/>
        <v>0.8057883380616444</v>
      </c>
      <c r="X236" s="31"/>
      <c r="Y236" s="5">
        <f t="shared" si="284"/>
        <v>0</v>
      </c>
      <c r="Z236" s="5">
        <f t="shared" si="273"/>
        <v>4.9913990314350043</v>
      </c>
      <c r="AA236" s="5">
        <f t="shared" si="279"/>
        <v>0</v>
      </c>
      <c r="AB236" s="5">
        <f t="shared" si="262"/>
        <v>4.8526910504252605</v>
      </c>
      <c r="AC236" s="32"/>
      <c r="AD236" s="5">
        <f t="shared" si="285"/>
        <v>10741.186811484218</v>
      </c>
      <c r="AE236" s="5">
        <f t="shared" si="264"/>
        <v>-107.41186811484216</v>
      </c>
      <c r="AF236" s="5">
        <f t="shared" si="282"/>
        <v>-1175.7498937945609</v>
      </c>
      <c r="AG236" s="5">
        <f t="shared" si="288"/>
        <v>-13197.895069135027</v>
      </c>
      <c r="AH236" s="5">
        <f t="shared" si="289"/>
        <v>-3739.8700195602123</v>
      </c>
      <c r="AI236" s="42">
        <f t="shared" si="283"/>
        <v>0</v>
      </c>
      <c r="AJ236" s="42">
        <f t="shared" si="286"/>
        <v>1043.6629781895194</v>
      </c>
      <c r="AK236" s="42">
        <f t="shared" si="290"/>
        <v>-2696.2070413706929</v>
      </c>
    </row>
    <row r="237" spans="1:39" ht="15" x14ac:dyDescent="0.2">
      <c r="A237" s="48"/>
      <c r="D237" s="1"/>
      <c r="E237" s="1"/>
      <c r="F237" s="37"/>
      <c r="I237" s="2">
        <f t="shared" si="268"/>
        <v>14</v>
      </c>
      <c r="J237" s="11">
        <f t="shared" si="257"/>
        <v>13330.035077601849</v>
      </c>
      <c r="K237" s="11">
        <f t="shared" si="269"/>
        <v>133.30035077601849</v>
      </c>
      <c r="L237" s="24">
        <f t="shared" si="276"/>
        <v>1459.1299454927253</v>
      </c>
      <c r="M237" s="11">
        <f t="shared" si="255"/>
        <v>602229</v>
      </c>
      <c r="N237" s="78">
        <f t="shared" si="258"/>
        <v>0</v>
      </c>
      <c r="O237" s="35">
        <f t="shared" si="259"/>
        <v>0</v>
      </c>
      <c r="P237" s="35">
        <f t="shared" si="281"/>
        <v>6.0222899999999999</v>
      </c>
      <c r="Q237">
        <f t="shared" si="261"/>
        <v>78</v>
      </c>
      <c r="R237" s="45">
        <f>1000*VLOOKUP(Q237, '[1]Mortality (Interventions) L'!$B$8:$AV$128, 25)</f>
        <v>30.104493587586056</v>
      </c>
      <c r="S237" s="46">
        <f>VLOOKUP(I237, '[1]Lapse Rates'!$A$4:$F$24, 3)</f>
        <v>1.1365788999999999E-3</v>
      </c>
      <c r="T237" s="33">
        <f t="shared" si="287"/>
        <v>0.8057883380616444</v>
      </c>
      <c r="U237" s="33">
        <f t="shared" si="277"/>
        <v>2.4257849856128399E-2</v>
      </c>
      <c r="V237" s="39">
        <f t="shared" si="271"/>
        <v>9.1584202290693193E-4</v>
      </c>
      <c r="W237" s="32">
        <f t="shared" si="278"/>
        <v>0.78061464618260912</v>
      </c>
      <c r="X237" s="31"/>
      <c r="Y237" s="5">
        <f t="shared" si="284"/>
        <v>0</v>
      </c>
      <c r="Z237" s="5">
        <f t="shared" si="273"/>
        <v>4.8526910504252605</v>
      </c>
      <c r="AA237" s="5">
        <f t="shared" si="279"/>
        <v>0</v>
      </c>
      <c r="AB237" s="5">
        <f t="shared" si="262"/>
        <v>4.7010877775590654</v>
      </c>
      <c r="AC237" s="32"/>
      <c r="AD237" s="5">
        <f t="shared" si="285"/>
        <v>10405.620615703936</v>
      </c>
      <c r="AE237" s="5">
        <f t="shared" si="264"/>
        <v>-104.05620615703936</v>
      </c>
      <c r="AF237" s="5">
        <f t="shared" si="282"/>
        <v>-1139.0182061352534</v>
      </c>
      <c r="AG237" s="5">
        <f t="shared" si="288"/>
        <v>-14608.780661006349</v>
      </c>
      <c r="AH237" s="5">
        <f t="shared" si="289"/>
        <v>-5446.2344575947063</v>
      </c>
      <c r="AI237" s="42">
        <f t="shared" si="283"/>
        <v>0</v>
      </c>
      <c r="AJ237" s="42">
        <f t="shared" si="286"/>
        <v>1011.0595175685974</v>
      </c>
      <c r="AK237" s="42">
        <f t="shared" si="290"/>
        <v>-4435.1749400261087</v>
      </c>
    </row>
    <row r="238" spans="1:39" ht="15" x14ac:dyDescent="0.2">
      <c r="A238" s="48"/>
      <c r="D238" s="1"/>
      <c r="E238" s="1"/>
      <c r="F238" s="1"/>
      <c r="I238" s="2">
        <f t="shared" si="268"/>
        <v>15</v>
      </c>
      <c r="J238" s="11">
        <f t="shared" si="257"/>
        <v>13330.035077601849</v>
      </c>
      <c r="K238" s="11">
        <f t="shared" si="269"/>
        <v>133.30035077601849</v>
      </c>
      <c r="L238" s="24">
        <f t="shared" si="276"/>
        <v>1459.1299454927253</v>
      </c>
      <c r="M238" s="11">
        <f t="shared" si="255"/>
        <v>602229</v>
      </c>
      <c r="N238" s="78">
        <f t="shared" si="258"/>
        <v>0</v>
      </c>
      <c r="O238" s="35">
        <f t="shared" si="259"/>
        <v>0</v>
      </c>
      <c r="P238" s="35">
        <f t="shared" si="281"/>
        <v>6.0222899999999999</v>
      </c>
      <c r="Q238">
        <f t="shared" si="261"/>
        <v>79</v>
      </c>
      <c r="R238" s="45">
        <f>1000*VLOOKUP(Q238, '[1]Mortality (Interventions) L'!$B$8:$AV$128, 25)</f>
        <v>34.220034777167477</v>
      </c>
      <c r="S238" s="46">
        <f>VLOOKUP(I238, '[1]Lapse Rates'!$A$4:$F$24, 3)</f>
        <v>1.0075606E-3</v>
      </c>
      <c r="T238" s="33">
        <f t="shared" si="287"/>
        <v>0.78061464618260912</v>
      </c>
      <c r="U238" s="33">
        <f t="shared" si="277"/>
        <v>2.6712660339935169E-2</v>
      </c>
      <c r="V238" s="39">
        <f t="shared" si="271"/>
        <v>7.8651656127653731E-4</v>
      </c>
      <c r="W238" s="32">
        <f t="shared" si="278"/>
        <v>0.75311546928139739</v>
      </c>
      <c r="X238" s="31"/>
      <c r="Y238" s="5">
        <f t="shared" si="284"/>
        <v>0</v>
      </c>
      <c r="Z238" s="5">
        <f t="shared" si="273"/>
        <v>4.7010877775590654</v>
      </c>
      <c r="AA238" s="5">
        <f t="shared" si="279"/>
        <v>0</v>
      </c>
      <c r="AB238" s="5">
        <f t="shared" si="262"/>
        <v>4.5354797594986662</v>
      </c>
      <c r="AC238" s="32"/>
      <c r="AD238" s="5">
        <f t="shared" si="285"/>
        <v>10039.055623005605</v>
      </c>
      <c r="AE238" s="5">
        <f t="shared" si="264"/>
        <v>-100.39055623005605</v>
      </c>
      <c r="AF238" s="5">
        <f t="shared" si="282"/>
        <v>-1098.8933336422936</v>
      </c>
      <c r="AG238" s="5">
        <f t="shared" si="288"/>
        <v>-16087.138723858818</v>
      </c>
      <c r="AH238" s="5">
        <f t="shared" si="289"/>
        <v>-7247.3669907255626</v>
      </c>
      <c r="AI238" s="42">
        <f t="shared" si="283"/>
        <v>0</v>
      </c>
      <c r="AJ238" s="42">
        <f t="shared" si="286"/>
        <v>975.44421976166007</v>
      </c>
      <c r="AK238" s="42">
        <f t="shared" si="290"/>
        <v>-6271.9227709639026</v>
      </c>
    </row>
    <row r="239" spans="1:39" ht="15" x14ac:dyDescent="0.2">
      <c r="I239" s="2">
        <f t="shared" si="268"/>
        <v>16</v>
      </c>
      <c r="J239" s="11">
        <f t="shared" si="257"/>
        <v>13330.035077601849</v>
      </c>
      <c r="K239" s="11">
        <f t="shared" si="269"/>
        <v>133.30035077601849</v>
      </c>
      <c r="L239" s="24">
        <f t="shared" si="276"/>
        <v>1459.1299454927253</v>
      </c>
      <c r="M239" s="11">
        <f t="shared" si="255"/>
        <v>602229</v>
      </c>
      <c r="N239" s="78">
        <f t="shared" si="258"/>
        <v>0</v>
      </c>
      <c r="O239" s="35">
        <f t="shared" si="259"/>
        <v>0</v>
      </c>
      <c r="P239" s="35">
        <f t="shared" si="281"/>
        <v>6.0222899999999999</v>
      </c>
      <c r="Q239">
        <f t="shared" si="261"/>
        <v>80</v>
      </c>
      <c r="R239" s="45">
        <f>1000*VLOOKUP(Q239, '[1]Mortality (Interventions) L'!$B$8:$AV$128, 25)</f>
        <v>38.760338930840916</v>
      </c>
      <c r="S239" s="46">
        <f>VLOOKUP(I239, '[1]Lapse Rates'!$A$4:$F$24, 3)</f>
        <v>8.9731130000000002E-4</v>
      </c>
      <c r="T239" s="33">
        <f t="shared" si="287"/>
        <v>0.75311546928139739</v>
      </c>
      <c r="U239" s="33">
        <f t="shared" si="277"/>
        <v>2.9191010843406275E-2</v>
      </c>
      <c r="V239" s="39">
        <f t="shared" si="271"/>
        <v>6.7577902079100081E-4</v>
      </c>
      <c r="W239" s="32">
        <f t="shared" si="278"/>
        <v>0.72324867941720006</v>
      </c>
      <c r="X239" s="31"/>
      <c r="Y239" s="5">
        <f t="shared" si="284"/>
        <v>0</v>
      </c>
      <c r="Z239" s="5">
        <f t="shared" si="273"/>
        <v>4.5354797594986662</v>
      </c>
      <c r="AA239" s="5">
        <f t="shared" si="279"/>
        <v>0</v>
      </c>
      <c r="AB239" s="5">
        <f t="shared" si="262"/>
        <v>4.35561328956741</v>
      </c>
      <c r="AC239" s="32"/>
      <c r="AD239" s="5">
        <f t="shared" si="285"/>
        <v>9640.9302664604911</v>
      </c>
      <c r="AE239" s="5">
        <f t="shared" si="264"/>
        <v>-96.409302664604908</v>
      </c>
      <c r="AF239" s="5">
        <f t="shared" si="282"/>
        <v>-1055.3138061757047</v>
      </c>
      <c r="AG239" s="5">
        <f t="shared" si="288"/>
        <v>-17579.673269213719</v>
      </c>
      <c r="AH239" s="5">
        <f t="shared" si="289"/>
        <v>-9090.4661115935378</v>
      </c>
      <c r="AI239" s="42">
        <f t="shared" si="283"/>
        <v>0</v>
      </c>
      <c r="AJ239" s="42">
        <f t="shared" si="286"/>
        <v>936.76243711278346</v>
      </c>
      <c r="AK239" s="42">
        <f t="shared" si="290"/>
        <v>-8153.7036744807547</v>
      </c>
    </row>
    <row r="240" spans="1:39" ht="15" x14ac:dyDescent="0.2">
      <c r="I240" s="2">
        <f t="shared" si="268"/>
        <v>17</v>
      </c>
      <c r="J240" s="11">
        <f t="shared" si="257"/>
        <v>13330.035077601849</v>
      </c>
      <c r="K240" s="11">
        <f t="shared" si="269"/>
        <v>133.30035077601849</v>
      </c>
      <c r="L240" s="24">
        <f t="shared" si="276"/>
        <v>1459.1299454927253</v>
      </c>
      <c r="M240" s="11">
        <f t="shared" si="255"/>
        <v>602229</v>
      </c>
      <c r="N240" s="78">
        <f t="shared" si="258"/>
        <v>0</v>
      </c>
      <c r="O240" s="35">
        <f t="shared" si="259"/>
        <v>0</v>
      </c>
      <c r="P240" s="35">
        <f t="shared" si="281"/>
        <v>6.0222899999999999</v>
      </c>
      <c r="Q240">
        <f t="shared" si="261"/>
        <v>81</v>
      </c>
      <c r="R240" s="45">
        <f>1000*VLOOKUP(Q240, '[1]Mortality (Interventions) L'!$B$8:$AV$128, 25)</f>
        <v>43.800847103875348</v>
      </c>
      <c r="S240" s="46">
        <f>VLOOKUP(I240, '[1]Lapse Rates'!$A$4:$F$24, 3)</f>
        <v>7.4594940000000001E-4</v>
      </c>
      <c r="T240" s="33">
        <f t="shared" si="287"/>
        <v>0.72324867941720006</v>
      </c>
      <c r="U240" s="33">
        <f t="shared" si="277"/>
        <v>3.1678904825232536E-2</v>
      </c>
      <c r="V240" s="39">
        <f t="shared" si="271"/>
        <v>5.3950691846205276E-4</v>
      </c>
      <c r="W240" s="32">
        <f t="shared" si="278"/>
        <v>0.6910302676735055</v>
      </c>
      <c r="X240" s="31"/>
      <c r="Y240" s="5">
        <f t="shared" si="284"/>
        <v>0</v>
      </c>
      <c r="Z240" s="5">
        <f t="shared" si="273"/>
        <v>4.35561328956741</v>
      </c>
      <c r="AA240" s="5">
        <f t="shared" si="279"/>
        <v>0</v>
      </c>
      <c r="AB240" s="5">
        <f t="shared" si="262"/>
        <v>4.1615846707074757</v>
      </c>
      <c r="AC240" s="32"/>
      <c r="AD240" s="5">
        <f t="shared" si="285"/>
        <v>9211.4577077724243</v>
      </c>
      <c r="AE240" s="5">
        <f t="shared" si="264"/>
        <v>-92.114577077724235</v>
      </c>
      <c r="AF240" s="5">
        <f t="shared" si="282"/>
        <v>-1008.3029568042655</v>
      </c>
      <c r="AG240" s="5">
        <f t="shared" si="288"/>
        <v>-19077.955173994964</v>
      </c>
      <c r="AH240" s="5">
        <f t="shared" si="289"/>
        <v>-10966.915000104529</v>
      </c>
      <c r="AI240" s="42">
        <f t="shared" si="283"/>
        <v>0</v>
      </c>
      <c r="AJ240" s="42">
        <f t="shared" si="286"/>
        <v>895.03484678485677</v>
      </c>
      <c r="AK240" s="42">
        <f t="shared" si="290"/>
        <v>-10071.880153319673</v>
      </c>
    </row>
    <row r="241" spans="1:39" ht="15" x14ac:dyDescent="0.2">
      <c r="I241" s="2">
        <f t="shared" si="268"/>
        <v>18</v>
      </c>
      <c r="J241" s="11">
        <f t="shared" si="257"/>
        <v>13330.035077601849</v>
      </c>
      <c r="K241" s="11">
        <f t="shared" si="269"/>
        <v>133.30035077601849</v>
      </c>
      <c r="L241" s="24">
        <f t="shared" si="276"/>
        <v>1459.1299454927253</v>
      </c>
      <c r="M241" s="11">
        <f t="shared" si="255"/>
        <v>602229</v>
      </c>
      <c r="N241" s="78">
        <f t="shared" si="258"/>
        <v>0</v>
      </c>
      <c r="O241" s="35">
        <f t="shared" si="259"/>
        <v>0</v>
      </c>
      <c r="P241" s="35">
        <f t="shared" si="281"/>
        <v>6.0222899999999999</v>
      </c>
      <c r="Q241">
        <f t="shared" si="261"/>
        <v>82</v>
      </c>
      <c r="R241" s="45">
        <f>1000*VLOOKUP(Q241, '[1]Mortality (Interventions) L'!$B$8:$AV$128, 25)</f>
        <v>49.517489688691683</v>
      </c>
      <c r="S241" s="46">
        <f>VLOOKUP(I241, '[1]Lapse Rates'!$A$4:$F$24, 3)</f>
        <v>5.9837330000000002E-4</v>
      </c>
      <c r="T241" s="33">
        <f t="shared" si="287"/>
        <v>0.6910302676735055</v>
      </c>
      <c r="U241" s="33">
        <f t="shared" si="277"/>
        <v>3.4218084154096669E-2</v>
      </c>
      <c r="V241" s="39">
        <f t="shared" si="271"/>
        <v>4.1349406166767881E-4</v>
      </c>
      <c r="W241" s="32">
        <f t="shared" si="278"/>
        <v>0.65639868945774116</v>
      </c>
      <c r="X241" s="31"/>
      <c r="Y241" s="5">
        <f t="shared" si="284"/>
        <v>0</v>
      </c>
      <c r="Z241" s="5">
        <f t="shared" si="273"/>
        <v>4.1615846707074757</v>
      </c>
      <c r="AA241" s="5">
        <f t="shared" si="279"/>
        <v>0</v>
      </c>
      <c r="AB241" s="5">
        <f t="shared" si="262"/>
        <v>3.95302326353446</v>
      </c>
      <c r="AC241" s="32"/>
      <c r="AD241" s="5">
        <f t="shared" si="285"/>
        <v>8749.8175553635738</v>
      </c>
      <c r="AE241" s="5">
        <f t="shared" si="264"/>
        <v>-87.498175553635733</v>
      </c>
      <c r="AF241" s="5">
        <f t="shared" si="282"/>
        <v>-957.77098396997019</v>
      </c>
      <c r="AG241" s="5">
        <f t="shared" si="288"/>
        <v>-20607.122602037482</v>
      </c>
      <c r="AH241" s="5">
        <f t="shared" si="289"/>
        <v>-12902.574206197514</v>
      </c>
      <c r="AI241" s="42">
        <f t="shared" si="283"/>
        <v>0</v>
      </c>
      <c r="AJ241" s="42">
        <f t="shared" si="286"/>
        <v>850.18178261555147</v>
      </c>
      <c r="AK241" s="42">
        <f t="shared" si="290"/>
        <v>-12052.392423581963</v>
      </c>
    </row>
    <row r="242" spans="1:39" ht="15" x14ac:dyDescent="0.2">
      <c r="I242" s="2">
        <f t="shared" si="268"/>
        <v>19</v>
      </c>
      <c r="J242" s="11">
        <f t="shared" si="257"/>
        <v>13330.035077601849</v>
      </c>
      <c r="K242" s="11">
        <f t="shared" si="269"/>
        <v>133.30035077601849</v>
      </c>
      <c r="L242" s="24">
        <f t="shared" si="276"/>
        <v>1459.1299454927253</v>
      </c>
      <c r="M242" s="11">
        <f t="shared" si="255"/>
        <v>602229</v>
      </c>
      <c r="N242" s="78">
        <f t="shared" si="258"/>
        <v>0</v>
      </c>
      <c r="O242" s="35">
        <f t="shared" si="259"/>
        <v>0</v>
      </c>
      <c r="P242" s="35">
        <f t="shared" si="281"/>
        <v>6.0222899999999999</v>
      </c>
      <c r="Q242">
        <f t="shared" si="261"/>
        <v>83</v>
      </c>
      <c r="R242" s="45">
        <f>1000*VLOOKUP(Q242, '[1]Mortality (Interventions) L'!$B$8:$AV$128, 25)</f>
        <v>55.993318394468233</v>
      </c>
      <c r="S242" s="46">
        <f>VLOOKUP(I242, '[1]Lapse Rates'!$A$4:$F$24, 3)</f>
        <v>4.66450453E-2</v>
      </c>
      <c r="T242" s="33">
        <f t="shared" si="287"/>
        <v>0.65639868945774116</v>
      </c>
      <c r="U242" s="33">
        <f t="shared" si="277"/>
        <v>3.6753940812518975E-2</v>
      </c>
      <c r="V242" s="39">
        <f t="shared" si="271"/>
        <v>3.0617746604616969E-2</v>
      </c>
      <c r="W242" s="32">
        <f t="shared" si="278"/>
        <v>0.58902700204060521</v>
      </c>
      <c r="X242" s="31"/>
      <c r="Y242" s="5">
        <f t="shared" si="284"/>
        <v>0</v>
      </c>
      <c r="Z242" s="5">
        <f t="shared" si="273"/>
        <v>3.95302326353446</v>
      </c>
      <c r="AA242" s="5">
        <f t="shared" si="279"/>
        <v>0</v>
      </c>
      <c r="AB242" s="5">
        <f t="shared" si="262"/>
        <v>3.5472914241191162</v>
      </c>
      <c r="AC242" s="32"/>
      <c r="AD242" s="5">
        <f t="shared" si="285"/>
        <v>7851.7505988559233</v>
      </c>
      <c r="AE242" s="5">
        <f t="shared" si="264"/>
        <v>-78.517505988559236</v>
      </c>
      <c r="AF242" s="5">
        <f t="shared" si="282"/>
        <v>-859.46693738125168</v>
      </c>
      <c r="AG242" s="5">
        <f t="shared" si="288"/>
        <v>-22134.289021582488</v>
      </c>
      <c r="AH242" s="5">
        <f t="shared" si="289"/>
        <v>-15220.522866096377</v>
      </c>
      <c r="AI242" s="42">
        <f t="shared" si="283"/>
        <v>0</v>
      </c>
      <c r="AJ242" s="42">
        <f t="shared" si="286"/>
        <v>762.94195799244119</v>
      </c>
      <c r="AK242" s="42">
        <f t="shared" si="290"/>
        <v>-14457.580908103935</v>
      </c>
    </row>
    <row r="243" spans="1:39" ht="15" x14ac:dyDescent="0.2">
      <c r="I243" s="2">
        <f t="shared" si="268"/>
        <v>20</v>
      </c>
      <c r="J243" s="11">
        <f t="shared" si="257"/>
        <v>13330.035077601849</v>
      </c>
      <c r="K243" s="11">
        <f t="shared" si="269"/>
        <v>133.30035077601849</v>
      </c>
      <c r="L243" s="24">
        <f t="shared" si="276"/>
        <v>1459.1299454927253</v>
      </c>
      <c r="M243" s="11">
        <f t="shared" si="255"/>
        <v>602229</v>
      </c>
      <c r="N243" s="78">
        <f t="shared" si="258"/>
        <v>0</v>
      </c>
      <c r="O243" s="35">
        <f t="shared" si="259"/>
        <v>0</v>
      </c>
      <c r="P243" s="35">
        <f t="shared" si="281"/>
        <v>6.0222899999999999</v>
      </c>
      <c r="Q243">
        <f t="shared" si="261"/>
        <v>84</v>
      </c>
      <c r="R243" s="45">
        <f>1000*VLOOKUP(Q243, '[1]Mortality (Interventions) L'!$B$8:$AV$128, 25)</f>
        <v>63.353997854499688</v>
      </c>
      <c r="S243" s="46">
        <f>VLOOKUP(I243, '[1]Lapse Rates'!$A$4:$F$24, 3)</f>
        <v>0</v>
      </c>
      <c r="T243" s="33">
        <f t="shared" si="287"/>
        <v>0.58902700204060521</v>
      </c>
      <c r="U243" s="33">
        <f t="shared" si="277"/>
        <v>3.7317215423522891E-2</v>
      </c>
      <c r="V243" s="39">
        <f t="shared" si="271"/>
        <v>0</v>
      </c>
      <c r="W243" s="32">
        <f t="shared" si="278"/>
        <v>0.55170978661708237</v>
      </c>
      <c r="X243" s="31"/>
      <c r="Y243" s="5">
        <f t="shared" si="284"/>
        <v>0</v>
      </c>
      <c r="Z243" s="5">
        <f t="shared" si="273"/>
        <v>3.5472914241191162</v>
      </c>
      <c r="AA243" s="5">
        <f t="shared" si="279"/>
        <v>0</v>
      </c>
      <c r="AB243" s="5">
        <f t="shared" si="262"/>
        <v>3.3225563308461887</v>
      </c>
      <c r="AC243" s="32"/>
      <c r="AD243" s="5">
        <f>$W243*J243</f>
        <v>7354.3108082619392</v>
      </c>
      <c r="AE243" s="5">
        <f t="shared" si="264"/>
        <v>-73.543108082619398</v>
      </c>
      <c r="AF243" s="5">
        <f t="shared" si="282"/>
        <v>-805.01627087438646</v>
      </c>
      <c r="AG243" s="5">
        <f t="shared" si="288"/>
        <v>-22473.509327292766</v>
      </c>
      <c r="AH243" s="5">
        <f t="shared" si="289"/>
        <v>-15997.757897987833</v>
      </c>
      <c r="AI243" s="42">
        <f t="shared" si="283"/>
        <v>0</v>
      </c>
      <c r="AJ243" s="42">
        <f t="shared" si="286"/>
        <v>714.59130067629746</v>
      </c>
      <c r="AK243" s="42">
        <f t="shared" si="290"/>
        <v>-15283.166597311536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234261.22725704237</v>
      </c>
      <c r="AE246" s="21">
        <f t="shared" ref="AE246:AK246" si="291">SUM(AE223:AE243)</f>
        <v>-7409.3891748641199</v>
      </c>
      <c r="AF246" s="21">
        <f t="shared" si="291"/>
        <v>-24598.358109331086</v>
      </c>
      <c r="AG246" s="21">
        <f t="shared" si="291"/>
        <v>-232651.57524550977</v>
      </c>
      <c r="AH246" s="21">
        <f t="shared" si="291"/>
        <v>-30398.09527266262</v>
      </c>
      <c r="AI246" s="21">
        <f t="shared" si="291"/>
        <v>0</v>
      </c>
      <c r="AJ246" s="21">
        <f t="shared" si="291"/>
        <v>21479.615957123944</v>
      </c>
      <c r="AK246" s="21">
        <f t="shared" si="291"/>
        <v>-8918.4793155386724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115536.68779550296</v>
      </c>
      <c r="AE248" s="21">
        <f t="shared" ref="AE248:AK248" si="292">AE223+NPV($D$6,AE224:AE243)</f>
        <v>-6233.930500874314</v>
      </c>
      <c r="AF248" s="21">
        <f t="shared" si="292"/>
        <v>-11731.573131475932</v>
      </c>
      <c r="AG248" s="21">
        <f t="shared" si="292"/>
        <v>-75381.354802291578</v>
      </c>
      <c r="AH248" s="21">
        <f t="shared" si="292"/>
        <v>22189.829360861157</v>
      </c>
      <c r="AI248" s="21">
        <f t="shared" si="292"/>
        <v>0</v>
      </c>
      <c r="AJ248" s="21">
        <f t="shared" si="292"/>
        <v>9942.612081410196</v>
      </c>
      <c r="AK248" s="21">
        <f t="shared" si="292"/>
        <v>32132.441442271363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172990.59024694614</v>
      </c>
      <c r="AE250" s="21">
        <f t="shared" ref="AE250:AK250" si="293">AE223+NPV($D$7,AE224:AE243)</f>
        <v>-6801.3197580657952</v>
      </c>
      <c r="AF250" s="21">
        <f t="shared" si="293"/>
        <v>-17942.31939807846</v>
      </c>
      <c r="AG250" s="21">
        <f t="shared" si="293"/>
        <v>-146473.69733371973</v>
      </c>
      <c r="AH250" s="21">
        <f t="shared" si="293"/>
        <v>1773.2537570821587</v>
      </c>
      <c r="AI250" s="21">
        <f t="shared" si="293"/>
        <v>0</v>
      </c>
      <c r="AJ250" s="21">
        <f t="shared" si="293"/>
        <v>15525.805290674449</v>
      </c>
      <c r="AK250" s="21">
        <f t="shared" si="293"/>
        <v>17299.059047756593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13027.069296017831</v>
      </c>
    </row>
    <row r="254" spans="1:39" ht="15" x14ac:dyDescent="0.2">
      <c r="G254" s="58" t="s">
        <v>117</v>
      </c>
      <c r="H254" s="57"/>
      <c r="I254" s="57"/>
      <c r="J254" s="11">
        <f>H$253</f>
        <v>13027.069296017831</v>
      </c>
      <c r="K254" s="11">
        <f>J254*$C$10</f>
        <v>5210.827718407133</v>
      </c>
      <c r="L254" s="24">
        <f>$C$263</f>
        <v>1820.0673447705447</v>
      </c>
      <c r="M254" s="11">
        <f t="shared" ref="M254:M274" si="294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95">O254*W254</f>
        <v>0</v>
      </c>
      <c r="AB254" s="5">
        <f>P254*W254</f>
        <v>6.0222899999999999</v>
      </c>
      <c r="AC254" s="32"/>
      <c r="AD254" s="5">
        <f>$W254*J254</f>
        <v>13027.069296017831</v>
      </c>
      <c r="AE254" s="5">
        <f>-$W254*K254</f>
        <v>-5210.827718407133</v>
      </c>
      <c r="AF254" s="5">
        <f>-$W254*L254</f>
        <v>-1820.0673447705447</v>
      </c>
      <c r="AG254" s="5"/>
      <c r="AH254" s="5">
        <f>SUM(AD254:AG254)</f>
        <v>5996.1742328401533</v>
      </c>
      <c r="AI254" s="42">
        <f>Y254-AA254</f>
        <v>0</v>
      </c>
      <c r="AJ254" s="42"/>
      <c r="AK254" s="42">
        <f>SUM(AH254:AJ254)</f>
        <v>5996.1742328401533</v>
      </c>
      <c r="AL254" s="6" t="s">
        <v>39</v>
      </c>
      <c r="AM254" s="36">
        <f>AK281</f>
        <v>16952.138020667779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96">H$253</f>
        <v>13027.069296017831</v>
      </c>
      <c r="K255" s="11"/>
      <c r="L255" s="24"/>
      <c r="M255" s="11">
        <f t="shared" si="294"/>
        <v>602229</v>
      </c>
      <c r="N255" s="78">
        <f t="shared" ref="N255:N274" si="297">N223</f>
        <v>0</v>
      </c>
      <c r="O255" s="35">
        <f t="shared" ref="O255:O274" si="298">M255*N255/1000</f>
        <v>0</v>
      </c>
      <c r="P255" s="35">
        <f t="shared" ref="P255:P256" si="299">$H$14*M255/1000</f>
        <v>6.0222899999999999</v>
      </c>
      <c r="Q255">
        <f t="shared" ref="Q255:Q274" si="300">Q5</f>
        <v>65</v>
      </c>
      <c r="R255" s="45">
        <f>1000*VLOOKUP(Q255, '[1]Mortality (Interventions) L'!$B$8:$AV$128, 28)</f>
        <v>6.6604210300354678</v>
      </c>
      <c r="S255" s="46">
        <f>AVERAGE(VLOOKUP(I254,'[1]Lapse Rates'!$A$4:$F$24,3),VLOOKUP(I255,'[1]Lapse Rates'!$A$4:$F$24,3))</f>
        <v>3.4608985999999998E-3</v>
      </c>
      <c r="T255" s="33">
        <f>W254</f>
        <v>1</v>
      </c>
      <c r="U255" s="33">
        <f>T255*R255/1000</f>
        <v>6.6604210300354677E-3</v>
      </c>
      <c r="V255" s="39">
        <f>MIN(S255*T255,T255-U255)</f>
        <v>3.4608985999999998E-3</v>
      </c>
      <c r="W255" s="32">
        <f>T255-SUM(U255:V255)</f>
        <v>0.98987868036996451</v>
      </c>
      <c r="X255" s="32"/>
      <c r="Y255" s="5">
        <f>AA254</f>
        <v>0</v>
      </c>
      <c r="Z255" s="5">
        <f>AB254</f>
        <v>6.0222899999999999</v>
      </c>
      <c r="AA255" s="5">
        <f t="shared" si="295"/>
        <v>0</v>
      </c>
      <c r="AB255" s="5">
        <f t="shared" ref="AB255:AB274" si="301">P255*W255</f>
        <v>5.9613364780052338</v>
      </c>
      <c r="AC255" s="32"/>
      <c r="AD255" s="5">
        <f t="shared" ref="AD255:AD257" si="302">$W255*J255</f>
        <v>12895.218163830214</v>
      </c>
      <c r="AE255" s="5">
        <f t="shared" ref="AE255:AE274" si="303">-$W255*K255</f>
        <v>0</v>
      </c>
      <c r="AF255" s="5">
        <f t="shared" ref="AF255:AF256" si="304">-$W255*L255</f>
        <v>0</v>
      </c>
      <c r="AG255" s="5">
        <f>-U255*M255</f>
        <v>-4011.0986964972299</v>
      </c>
      <c r="AH255" s="5">
        <f t="shared" ref="AH255:AH263" si="305">SUM(AD255:AG255)</f>
        <v>8884.1194673329846</v>
      </c>
      <c r="AI255" s="42">
        <f>-M255*$W254*(N255-N254)/1000</f>
        <v>0</v>
      </c>
      <c r="AJ255" s="42">
        <f>$D$6*SUM(Y255:Z255,AD255:AE255)</f>
        <v>1265.6116885207441</v>
      </c>
      <c r="AK255" s="42">
        <f t="shared" ref="AK255" si="306">SUM(AH255:AJ255)</f>
        <v>10149.731155853729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307">I255+1</f>
        <v>2</v>
      </c>
      <c r="J256" s="11">
        <f t="shared" si="296"/>
        <v>13027.069296017831</v>
      </c>
      <c r="K256" s="11">
        <f t="shared" ref="K256:K274" si="308">J256*$C$11</f>
        <v>130.27069296017831</v>
      </c>
      <c r="L256" s="24">
        <f>$C$264</f>
        <v>1429.2552658900095</v>
      </c>
      <c r="M256" s="11">
        <f t="shared" si="294"/>
        <v>602229</v>
      </c>
      <c r="N256" s="78">
        <f t="shared" si="297"/>
        <v>0</v>
      </c>
      <c r="O256" s="35">
        <f t="shared" si="298"/>
        <v>0</v>
      </c>
      <c r="P256" s="35">
        <f t="shared" si="299"/>
        <v>6.0222899999999999</v>
      </c>
      <c r="Q256">
        <f t="shared" si="300"/>
        <v>66</v>
      </c>
      <c r="R256" s="45">
        <f>1000*VLOOKUP(Q256, '[1]Mortality (Interventions) L'!$B$8:$AV$128, 28)</f>
        <v>7.3913654074683866</v>
      </c>
      <c r="S256" s="46">
        <f>VLOOKUP(I256, '[1]Lapse Rates'!$A$4:$F$24, 3)</f>
        <v>3.2267923000000001E-3</v>
      </c>
      <c r="T256" s="33">
        <f t="shared" ref="T256:T258" si="309">W255</f>
        <v>0.98987868036996451</v>
      </c>
      <c r="U256" s="33">
        <f>T256*R256/1000</f>
        <v>7.3165550356770115E-3</v>
      </c>
      <c r="V256" s="39">
        <f t="shared" ref="V256:V274" si="310">MIN(S256*T256,T256-U256)</f>
        <v>3.1941329037519627E-3</v>
      </c>
      <c r="W256" s="32">
        <f>T256-SUM(U256:V256)</f>
        <v>0.97936799243053552</v>
      </c>
      <c r="X256" s="32"/>
      <c r="Y256" s="5">
        <f t="shared" ref="Y256:Y257" si="311">AA255</f>
        <v>0</v>
      </c>
      <c r="Z256" s="5">
        <f t="shared" ref="Z256:Z274" si="312">AB255</f>
        <v>5.9613364780052338</v>
      </c>
      <c r="AA256" s="5">
        <f>O256*W256</f>
        <v>0</v>
      </c>
      <c r="AB256" s="5">
        <f t="shared" si="301"/>
        <v>5.8980380671344896</v>
      </c>
      <c r="AC256" s="32"/>
      <c r="AD256" s="5">
        <f t="shared" si="302"/>
        <v>12758.294703694453</v>
      </c>
      <c r="AE256" s="5">
        <f t="shared" si="303"/>
        <v>-127.58294703694453</v>
      </c>
      <c r="AF256" s="5">
        <f t="shared" si="304"/>
        <v>-1399.7668604254698</v>
      </c>
      <c r="AG256" s="5">
        <f t="shared" ref="AG256:AG259" si="313">-U256*M256</f>
        <v>-4406.241622580731</v>
      </c>
      <c r="AH256" s="5">
        <f t="shared" si="305"/>
        <v>6824.7032736513074</v>
      </c>
      <c r="AI256" s="42">
        <f>-M256*($W255*N256-$W254*N255)/1000</f>
        <v>0</v>
      </c>
      <c r="AJ256" s="42">
        <f t="shared" ref="AJ256:AJ257" si="314">$D$6*SUM(Y256:Z256,AD256:AE256)</f>
        <v>1239.657630436594</v>
      </c>
      <c r="AK256" s="42">
        <f>SUM(AH256:AJ256)</f>
        <v>8064.3609040879019</v>
      </c>
      <c r="AL256" s="48" t="s">
        <v>59</v>
      </c>
      <c r="AM256" s="54">
        <f>AK281/AD281</f>
        <v>0.10000000033964987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307"/>
        <v>3</v>
      </c>
      <c r="J257" s="11">
        <f t="shared" si="296"/>
        <v>13027.069296017831</v>
      </c>
      <c r="K257" s="11">
        <f t="shared" si="308"/>
        <v>130.27069296017831</v>
      </c>
      <c r="L257" s="24">
        <f t="shared" ref="L257:L274" si="315">$C$264</f>
        <v>1429.2552658900095</v>
      </c>
      <c r="M257" s="11">
        <f t="shared" si="294"/>
        <v>602229</v>
      </c>
      <c r="N257" s="78">
        <f t="shared" si="297"/>
        <v>0</v>
      </c>
      <c r="O257" s="35">
        <f t="shared" si="298"/>
        <v>0</v>
      </c>
      <c r="P257" s="35">
        <f>$H$14*M257/1000</f>
        <v>6.0222899999999999</v>
      </c>
      <c r="Q257">
        <f t="shared" si="300"/>
        <v>67</v>
      </c>
      <c r="R257" s="45">
        <f>1000*VLOOKUP(Q257, '[1]Mortality (Interventions) L'!$B$8:$AV$128, 28)</f>
        <v>8.1813838192449602</v>
      </c>
      <c r="S257" s="46">
        <f>VLOOKUP(I257, '[1]Lapse Rates'!$A$4:$F$24, 3)</f>
        <v>2.9657235000000001E-3</v>
      </c>
      <c r="T257" s="33">
        <f t="shared" si="309"/>
        <v>0.97936799243053552</v>
      </c>
      <c r="U257" s="33">
        <f t="shared" ref="U257:U274" si="316">T257*R257/1000</f>
        <v>8.0125854463576045E-3</v>
      </c>
      <c r="V257" s="39">
        <f t="shared" si="310"/>
        <v>2.9045346702990613E-3</v>
      </c>
      <c r="W257" s="32">
        <f t="shared" ref="W257:W274" si="317">T257-SUM(U257:V257)</f>
        <v>0.96845087231387883</v>
      </c>
      <c r="X257" s="32"/>
      <c r="Y257" s="5">
        <f t="shared" si="311"/>
        <v>0</v>
      </c>
      <c r="Z257" s="5">
        <f t="shared" si="312"/>
        <v>5.8980380671344896</v>
      </c>
      <c r="AA257" s="5">
        <f t="shared" ref="AA257:AA274" si="318">O257*W257</f>
        <v>0</v>
      </c>
      <c r="AB257" s="5">
        <f t="shared" si="301"/>
        <v>5.8322920038271491</v>
      </c>
      <c r="AC257" s="32"/>
      <c r="AD257" s="5">
        <f t="shared" si="302"/>
        <v>12616.076623421815</v>
      </c>
      <c r="AE257" s="5">
        <f t="shared" si="303"/>
        <v>-126.16076623421816</v>
      </c>
      <c r="AF257" s="5">
        <f>-$W257*L257</f>
        <v>-1384.1635090103846</v>
      </c>
      <c r="AG257" s="5">
        <f t="shared" si="313"/>
        <v>-4825.411320774494</v>
      </c>
      <c r="AH257" s="5">
        <f t="shared" si="305"/>
        <v>6280.3410274027192</v>
      </c>
      <c r="AI257" s="42">
        <f>-M257*($W256*N257-$W255*N256)/1000</f>
        <v>0</v>
      </c>
      <c r="AJ257" s="42">
        <f t="shared" si="314"/>
        <v>1225.8393431244892</v>
      </c>
      <c r="AK257" s="42">
        <f t="shared" ref="AK257:AK264" si="319">SUM(AH257:AJ257)</f>
        <v>7506.1803705272087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307"/>
        <v>4</v>
      </c>
      <c r="J258" s="11">
        <f t="shared" si="296"/>
        <v>13027.069296017831</v>
      </c>
      <c r="K258" s="11">
        <f t="shared" si="308"/>
        <v>130.27069296017831</v>
      </c>
      <c r="L258" s="24">
        <f t="shared" si="315"/>
        <v>1429.2552658900095</v>
      </c>
      <c r="M258" s="11">
        <f t="shared" si="294"/>
        <v>602229</v>
      </c>
      <c r="N258" s="78">
        <f t="shared" si="297"/>
        <v>0</v>
      </c>
      <c r="O258" s="35">
        <f t="shared" si="298"/>
        <v>0</v>
      </c>
      <c r="P258" s="35">
        <f t="shared" ref="P258:P274" si="320">$H$14*M258/1000</f>
        <v>6.0222899999999999</v>
      </c>
      <c r="Q258">
        <f t="shared" si="300"/>
        <v>68</v>
      </c>
      <c r="R258" s="45">
        <f>1000*VLOOKUP(Q258, '[1]Mortality (Interventions) L'!$B$8:$AV$128, 28)</f>
        <v>9.0319994912136696</v>
      </c>
      <c r="S258" s="46">
        <f>VLOOKUP(I258, '[1]Lapse Rates'!$A$4:$F$24, 3)</f>
        <v>2.7812204999999998E-3</v>
      </c>
      <c r="T258" s="33">
        <f t="shared" si="309"/>
        <v>0.96845087231387883</v>
      </c>
      <c r="U258" s="33">
        <f t="shared" si="316"/>
        <v>8.7470477860043892E-3</v>
      </c>
      <c r="V258" s="39">
        <f t="shared" si="310"/>
        <v>2.6934754193222422E-3</v>
      </c>
      <c r="W258" s="32">
        <f t="shared" si="317"/>
        <v>0.95701034910855221</v>
      </c>
      <c r="X258" s="32"/>
      <c r="Y258" s="5">
        <f>AA257</f>
        <v>0</v>
      </c>
      <c r="Z258" s="5">
        <f t="shared" si="312"/>
        <v>5.8322920038271491</v>
      </c>
      <c r="AA258" s="5">
        <f t="shared" si="318"/>
        <v>0</v>
      </c>
      <c r="AB258" s="5">
        <f t="shared" si="301"/>
        <v>5.7633938553329429</v>
      </c>
      <c r="AC258" s="32"/>
      <c r="AD258" s="5">
        <f>$W258*J258</f>
        <v>12467.040134843326</v>
      </c>
      <c r="AE258" s="5">
        <f t="shared" si="303"/>
        <v>-124.67040134843326</v>
      </c>
      <c r="AF258" s="5">
        <f t="shared" ref="AF258:AF274" si="321">-$W258*L258</f>
        <v>-1367.8120809746345</v>
      </c>
      <c r="AG258" s="5">
        <f t="shared" si="313"/>
        <v>-5267.7258411176372</v>
      </c>
      <c r="AH258" s="5">
        <f t="shared" si="305"/>
        <v>5706.8318114026206</v>
      </c>
      <c r="AI258" s="42">
        <f t="shared" ref="AI258:AI274" si="322">-M258*($W257*N258-$W256*N257)/1000</f>
        <v>0</v>
      </c>
      <c r="AJ258" s="42">
        <f>$D$6*SUM(Y258:Z258,AD258:AE258)</f>
        <v>1211.3586187014243</v>
      </c>
      <c r="AK258" s="42">
        <f t="shared" si="319"/>
        <v>6918.1904301040449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307"/>
        <v>5</v>
      </c>
      <c r="J259" s="11">
        <f t="shared" si="296"/>
        <v>13027.069296017831</v>
      </c>
      <c r="K259" s="11">
        <f t="shared" si="308"/>
        <v>130.27069296017831</v>
      </c>
      <c r="L259" s="24">
        <f t="shared" si="315"/>
        <v>1429.2552658900095</v>
      </c>
      <c r="M259" s="11">
        <f t="shared" si="294"/>
        <v>602229</v>
      </c>
      <c r="N259" s="78">
        <f t="shared" si="297"/>
        <v>0</v>
      </c>
      <c r="O259" s="35">
        <f t="shared" si="298"/>
        <v>0</v>
      </c>
      <c r="P259" s="35">
        <f t="shared" si="320"/>
        <v>6.0222899999999999</v>
      </c>
      <c r="Q259">
        <f t="shared" si="300"/>
        <v>69</v>
      </c>
      <c r="R259" s="45">
        <f>1000*VLOOKUP(Q259, '[1]Mortality (Interventions) L'!$B$8:$AV$128, 28)</f>
        <v>9.9954344669437827</v>
      </c>
      <c r="S259" s="46">
        <f>VLOOKUP(I259, '[1]Lapse Rates'!$A$4:$F$24, 3)</f>
        <v>2.4845683E-3</v>
      </c>
      <c r="T259" s="33">
        <f>W258</f>
        <v>0.95701034910855221</v>
      </c>
      <c r="U259" s="33">
        <f t="shared" si="316"/>
        <v>9.5657342287015241E-3</v>
      </c>
      <c r="V259" s="39">
        <f t="shared" si="310"/>
        <v>2.3777575761670419E-3</v>
      </c>
      <c r="W259" s="32">
        <f t="shared" si="317"/>
        <v>0.94506685730368367</v>
      </c>
      <c r="X259" s="32"/>
      <c r="Y259" s="5">
        <f t="shared" ref="Y259:Y274" si="323">AA258</f>
        <v>0</v>
      </c>
      <c r="Z259" s="5">
        <f t="shared" si="312"/>
        <v>5.7633938553329429</v>
      </c>
      <c r="AA259" s="5">
        <f t="shared" si="318"/>
        <v>0</v>
      </c>
      <c r="AB259" s="5">
        <f t="shared" si="301"/>
        <v>5.6914666840714014</v>
      </c>
      <c r="AC259" s="32"/>
      <c r="AD259" s="5">
        <f t="shared" ref="AD259:AD273" si="324">$W259*J259</f>
        <v>12311.451439464883</v>
      </c>
      <c r="AE259" s="5">
        <f t="shared" si="303"/>
        <v>-123.11451439464882</v>
      </c>
      <c r="AF259" s="5">
        <f t="shared" si="321"/>
        <v>-1350.7417824194119</v>
      </c>
      <c r="AG259" s="5">
        <f t="shared" si="313"/>
        <v>-5760.7625588166902</v>
      </c>
      <c r="AH259" s="5">
        <f t="shared" si="305"/>
        <v>5076.8325838341316</v>
      </c>
      <c r="AI259" s="42">
        <f t="shared" si="322"/>
        <v>0</v>
      </c>
      <c r="AJ259" s="42">
        <f t="shared" ref="AJ259:AJ274" si="325">$D$6*SUM(Y259:Z259,AD259:AE259)</f>
        <v>1196.2412412865983</v>
      </c>
      <c r="AK259" s="42">
        <f t="shared" si="319"/>
        <v>6273.0738251207295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307"/>
        <v>6</v>
      </c>
      <c r="J260" s="11">
        <f t="shared" si="296"/>
        <v>13027.069296017831</v>
      </c>
      <c r="K260" s="11">
        <f t="shared" si="308"/>
        <v>130.27069296017831</v>
      </c>
      <c r="L260" s="24">
        <f t="shared" si="315"/>
        <v>1429.2552658900095</v>
      </c>
      <c r="M260" s="11">
        <f t="shared" si="294"/>
        <v>602229</v>
      </c>
      <c r="N260" s="78">
        <f t="shared" si="297"/>
        <v>0</v>
      </c>
      <c r="O260" s="35">
        <f t="shared" si="298"/>
        <v>0</v>
      </c>
      <c r="P260" s="35">
        <f t="shared" si="320"/>
        <v>6.0222899999999999</v>
      </c>
      <c r="Q260">
        <f t="shared" si="300"/>
        <v>70</v>
      </c>
      <c r="R260" s="45">
        <f>1000*VLOOKUP(Q260, '[1]Mortality (Interventions) L'!$B$8:$AV$128, 28)</f>
        <v>11.088532490195558</v>
      </c>
      <c r="S260" s="46">
        <f>VLOOKUP(I260, '[1]Lapse Rates'!$A$4:$F$24, 3)</f>
        <v>2.4510465999999999E-3</v>
      </c>
      <c r="T260" s="33">
        <f t="shared" ref="T260:T274" si="326">W259</f>
        <v>0.94506685730368367</v>
      </c>
      <c r="U260" s="33">
        <f t="shared" si="316"/>
        <v>1.0479404552618907E-2</v>
      </c>
      <c r="V260" s="39">
        <f t="shared" si="310"/>
        <v>2.3164029073668791E-3</v>
      </c>
      <c r="W260" s="32">
        <f t="shared" si="317"/>
        <v>0.93227104984369791</v>
      </c>
      <c r="X260" s="32"/>
      <c r="Y260" s="5">
        <f t="shared" si="323"/>
        <v>0</v>
      </c>
      <c r="Z260" s="5">
        <f t="shared" si="312"/>
        <v>5.6914666840714014</v>
      </c>
      <c r="AA260" s="5">
        <f t="shared" si="318"/>
        <v>0</v>
      </c>
      <c r="AB260" s="5">
        <f t="shared" si="301"/>
        <v>5.6144066207632033</v>
      </c>
      <c r="AC260" s="32"/>
      <c r="AD260" s="5">
        <f t="shared" si="324"/>
        <v>12144.759568985146</v>
      </c>
      <c r="AE260" s="5">
        <f t="shared" si="303"/>
        <v>-121.44759568985145</v>
      </c>
      <c r="AF260" s="5">
        <f t="shared" si="321"/>
        <v>-1332.4533072259128</v>
      </c>
      <c r="AG260" s="5">
        <f>-U260*M260</f>
        <v>-6311.0013243191315</v>
      </c>
      <c r="AH260" s="5">
        <f t="shared" si="305"/>
        <v>4379.8573417502503</v>
      </c>
      <c r="AI260" s="42">
        <f t="shared" si="322"/>
        <v>0</v>
      </c>
      <c r="AJ260" s="42">
        <f t="shared" si="325"/>
        <v>1180.0452374619758</v>
      </c>
      <c r="AK260" s="42">
        <f t="shared" si="319"/>
        <v>5559.9025792122266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307"/>
        <v>7</v>
      </c>
      <c r="J261" s="11">
        <f t="shared" si="296"/>
        <v>13027.069296017831</v>
      </c>
      <c r="K261" s="11">
        <f t="shared" si="308"/>
        <v>130.27069296017831</v>
      </c>
      <c r="L261" s="24">
        <f t="shared" si="315"/>
        <v>1429.2552658900095</v>
      </c>
      <c r="M261" s="11">
        <f t="shared" si="294"/>
        <v>602229</v>
      </c>
      <c r="N261" s="78">
        <f t="shared" si="297"/>
        <v>0</v>
      </c>
      <c r="O261" s="35">
        <f t="shared" si="298"/>
        <v>0</v>
      </c>
      <c r="P261" s="35">
        <f t="shared" si="320"/>
        <v>6.0222899999999999</v>
      </c>
      <c r="Q261">
        <f t="shared" si="300"/>
        <v>71</v>
      </c>
      <c r="R261" s="45">
        <f>1000*VLOOKUP(Q261, '[1]Mortality (Interventions) L'!$B$8:$AV$128, 28)</f>
        <v>12.347065183275868</v>
      </c>
      <c r="S261" s="46">
        <f>VLOOKUP(I261, '[1]Lapse Rates'!$A$4:$F$24, 3)</f>
        <v>2.2232648999999998E-3</v>
      </c>
      <c r="T261" s="33">
        <f t="shared" si="326"/>
        <v>0.93227104984369791</v>
      </c>
      <c r="U261" s="33">
        <f t="shared" si="316"/>
        <v>1.1510811420901164E-2</v>
      </c>
      <c r="V261" s="39">
        <f t="shared" si="310"/>
        <v>2.0726855024036438E-3</v>
      </c>
      <c r="W261" s="32">
        <f t="shared" si="317"/>
        <v>0.91868755292039306</v>
      </c>
      <c r="X261" s="32"/>
      <c r="Y261" s="5">
        <f t="shared" si="323"/>
        <v>0</v>
      </c>
      <c r="Z261" s="5">
        <f t="shared" si="312"/>
        <v>5.6144066207632033</v>
      </c>
      <c r="AA261" s="5">
        <f t="shared" si="318"/>
        <v>0</v>
      </c>
      <c r="AB261" s="5">
        <f t="shared" si="301"/>
        <v>5.5326028630769537</v>
      </c>
      <c r="AC261" s="32"/>
      <c r="AD261" s="5">
        <f t="shared" si="324"/>
        <v>11967.80641328301</v>
      </c>
      <c r="AE261" s="5">
        <f t="shared" si="303"/>
        <v>-119.67806413283009</v>
      </c>
      <c r="AF261" s="5">
        <f t="shared" si="321"/>
        <v>-1313.0390227190785</v>
      </c>
      <c r="AG261" s="5">
        <f t="shared" ref="AG261:AG274" si="327">-U261*M261</f>
        <v>-6932.1444511978871</v>
      </c>
      <c r="AH261" s="5">
        <f t="shared" si="305"/>
        <v>3602.9448752332146</v>
      </c>
      <c r="AI261" s="42">
        <f t="shared" si="322"/>
        <v>0</v>
      </c>
      <c r="AJ261" s="42">
        <f t="shared" si="325"/>
        <v>1162.8521643411295</v>
      </c>
      <c r="AK261" s="42">
        <f t="shared" si="319"/>
        <v>4765.7970395743441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307"/>
        <v>8</v>
      </c>
      <c r="J262" s="11">
        <f t="shared" si="296"/>
        <v>13027.069296017831</v>
      </c>
      <c r="K262" s="11">
        <f t="shared" si="308"/>
        <v>130.27069296017831</v>
      </c>
      <c r="L262" s="24">
        <f t="shared" si="315"/>
        <v>1429.2552658900095</v>
      </c>
      <c r="M262" s="11">
        <f t="shared" si="294"/>
        <v>602229</v>
      </c>
      <c r="N262" s="78">
        <f t="shared" si="297"/>
        <v>0</v>
      </c>
      <c r="O262" s="35">
        <f t="shared" si="298"/>
        <v>0</v>
      </c>
      <c r="P262" s="35">
        <f t="shared" si="320"/>
        <v>6.0222899999999999</v>
      </c>
      <c r="Q262">
        <f t="shared" si="300"/>
        <v>72</v>
      </c>
      <c r="R262" s="45">
        <f>1000*VLOOKUP(Q262, '[1]Mortality (Interventions) L'!$B$8:$AV$128, 28)</f>
        <v>13.805793437951124</v>
      </c>
      <c r="S262" s="46">
        <f>VLOOKUP(I262, '[1]Lapse Rates'!$A$4:$F$24, 3)</f>
        <v>2.1873403E-3</v>
      </c>
      <c r="T262" s="33">
        <f t="shared" si="326"/>
        <v>0.91868755292039306</v>
      </c>
      <c r="U262" s="33">
        <f t="shared" si="316"/>
        <v>1.2683210589635738E-2</v>
      </c>
      <c r="V262" s="39">
        <f t="shared" si="310"/>
        <v>2.0094823076111583E-3</v>
      </c>
      <c r="W262" s="32">
        <f t="shared" si="317"/>
        <v>0.90399486002314611</v>
      </c>
      <c r="X262" s="32"/>
      <c r="Y262" s="5">
        <f t="shared" si="323"/>
        <v>0</v>
      </c>
      <c r="Z262" s="5">
        <f t="shared" si="312"/>
        <v>5.5326028630769537</v>
      </c>
      <c r="AA262" s="5">
        <f t="shared" si="318"/>
        <v>0</v>
      </c>
      <c r="AB262" s="5">
        <f t="shared" si="301"/>
        <v>5.4441192055687928</v>
      </c>
      <c r="AC262" s="32"/>
      <c r="AD262" s="5">
        <f t="shared" si="324"/>
        <v>11776.403684765464</v>
      </c>
      <c r="AE262" s="5">
        <f t="shared" si="303"/>
        <v>-117.76403684765464</v>
      </c>
      <c r="AF262" s="5">
        <f t="shared" si="321"/>
        <v>-1292.0394140255835</v>
      </c>
      <c r="AG262" s="5">
        <f t="shared" si="327"/>
        <v>-7638.1972301857413</v>
      </c>
      <c r="AH262" s="5">
        <f t="shared" si="305"/>
        <v>2728.4030037064849</v>
      </c>
      <c r="AI262" s="42">
        <f t="shared" si="322"/>
        <v>0</v>
      </c>
      <c r="AJ262" s="42">
        <f t="shared" si="325"/>
        <v>1144.2552978016051</v>
      </c>
      <c r="AK262" s="42">
        <f t="shared" si="319"/>
        <v>3872.6583015080901</v>
      </c>
    </row>
    <row r="263" spans="1:37" ht="15" x14ac:dyDescent="0.2">
      <c r="A263" s="12"/>
      <c r="B263" s="13">
        <v>1</v>
      </c>
      <c r="C263" s="10">
        <f>$H$253*0.14+$B$266</f>
        <v>1820.0673447705447</v>
      </c>
      <c r="D263" s="1"/>
      <c r="E263" s="81" t="s">
        <v>51</v>
      </c>
      <c r="F263" s="13"/>
      <c r="G263" s="8"/>
      <c r="I263" s="2">
        <f t="shared" si="307"/>
        <v>9</v>
      </c>
      <c r="J263" s="11">
        <f t="shared" si="296"/>
        <v>13027.069296017831</v>
      </c>
      <c r="K263" s="11">
        <f t="shared" si="308"/>
        <v>130.27069296017831</v>
      </c>
      <c r="L263" s="24">
        <f t="shared" si="315"/>
        <v>1429.2552658900095</v>
      </c>
      <c r="M263" s="11">
        <f t="shared" si="294"/>
        <v>602229</v>
      </c>
      <c r="N263" s="78">
        <f t="shared" si="297"/>
        <v>0</v>
      </c>
      <c r="O263" s="35">
        <f t="shared" si="298"/>
        <v>0</v>
      </c>
      <c r="P263" s="35">
        <f t="shared" si="320"/>
        <v>6.0222899999999999</v>
      </c>
      <c r="Q263">
        <f t="shared" si="300"/>
        <v>73</v>
      </c>
      <c r="R263" s="45">
        <f>1000*VLOOKUP(Q263, '[1]Mortality (Interventions) L'!$B$8:$AV$128, 28)</f>
        <v>15.497972971541287</v>
      </c>
      <c r="S263" s="46">
        <f>VLOOKUP(I263, '[1]Lapse Rates'!$A$4:$F$24, 3)</f>
        <v>1.9768835000000002E-3</v>
      </c>
      <c r="T263" s="33">
        <f t="shared" si="326"/>
        <v>0.90399486002314611</v>
      </c>
      <c r="U263" s="33">
        <f t="shared" si="316"/>
        <v>1.4010087907050968E-2</v>
      </c>
      <c r="V263" s="39">
        <f t="shared" si="310"/>
        <v>1.7870925228645673E-3</v>
      </c>
      <c r="W263" s="32">
        <f t="shared" si="317"/>
        <v>0.88819767959323059</v>
      </c>
      <c r="X263" s="32"/>
      <c r="Y263" s="5">
        <f t="shared" si="323"/>
        <v>0</v>
      </c>
      <c r="Z263" s="5">
        <f t="shared" si="312"/>
        <v>5.4441192055687928</v>
      </c>
      <c r="AA263" s="5">
        <f t="shared" si="318"/>
        <v>0</v>
      </c>
      <c r="AB263" s="5">
        <f t="shared" si="301"/>
        <v>5.3489840038375167</v>
      </c>
      <c r="AC263" s="32"/>
      <c r="AD263" s="5">
        <f t="shared" si="324"/>
        <v>11570.612720623258</v>
      </c>
      <c r="AE263" s="5">
        <f t="shared" si="303"/>
        <v>-115.70612720623258</v>
      </c>
      <c r="AF263" s="5">
        <f t="shared" si="321"/>
        <v>-1269.4612107099122</v>
      </c>
      <c r="AG263" s="5">
        <f t="shared" si="327"/>
        <v>-8437.2812301753984</v>
      </c>
      <c r="AH263" s="5">
        <f t="shared" si="305"/>
        <v>1748.1641525317136</v>
      </c>
      <c r="AI263" s="42">
        <f t="shared" si="322"/>
        <v>0</v>
      </c>
      <c r="AJ263" s="42">
        <f t="shared" si="325"/>
        <v>1124.2604049082765</v>
      </c>
      <c r="AK263" s="42">
        <f t="shared" si="319"/>
        <v>2872.4245574399902</v>
      </c>
    </row>
    <row r="264" spans="1:37" ht="15" x14ac:dyDescent="0.2">
      <c r="A264" s="12"/>
      <c r="B264" s="70" t="s">
        <v>49</v>
      </c>
      <c r="C264" s="10">
        <f>$H$253*0.11+$B$266</f>
        <v>1429.2552658900095</v>
      </c>
      <c r="D264" s="1"/>
      <c r="E264" s="1"/>
      <c r="F264" s="1"/>
      <c r="I264" s="2">
        <f t="shared" si="307"/>
        <v>10</v>
      </c>
      <c r="J264" s="11">
        <f t="shared" si="296"/>
        <v>13027.069296017831</v>
      </c>
      <c r="K264" s="11">
        <f t="shared" si="308"/>
        <v>130.27069296017831</v>
      </c>
      <c r="L264" s="24">
        <f t="shared" si="315"/>
        <v>1429.2552658900095</v>
      </c>
      <c r="M264" s="11">
        <f t="shared" si="294"/>
        <v>602229</v>
      </c>
      <c r="N264" s="78">
        <f t="shared" si="297"/>
        <v>0</v>
      </c>
      <c r="O264" s="35">
        <f t="shared" si="298"/>
        <v>0</v>
      </c>
      <c r="P264" s="35">
        <f t="shared" si="320"/>
        <v>6.0222899999999999</v>
      </c>
      <c r="Q264">
        <f t="shared" si="300"/>
        <v>74</v>
      </c>
      <c r="R264" s="45">
        <f>1000*VLOOKUP(Q264, '[1]Mortality (Interventions) L'!$B$8:$AV$128, 28)</f>
        <v>17.520556389076841</v>
      </c>
      <c r="S264" s="46">
        <f>VLOOKUP(I264, '[1]Lapse Rates'!$A$4:$F$24, 3)</f>
        <v>1.6914747999999999E-3</v>
      </c>
      <c r="T264" s="33">
        <f t="shared" si="326"/>
        <v>0.88819767959323059</v>
      </c>
      <c r="U264" s="33">
        <f t="shared" si="316"/>
        <v>1.5561717529960401E-2</v>
      </c>
      <c r="V264" s="39">
        <f t="shared" si="310"/>
        <v>1.5023639924504238E-3</v>
      </c>
      <c r="W264" s="32">
        <f t="shared" si="317"/>
        <v>0.8711335980708198</v>
      </c>
      <c r="X264" s="32"/>
      <c r="Y264" s="5">
        <f t="shared" si="323"/>
        <v>0</v>
      </c>
      <c r="Z264" s="5">
        <f t="shared" si="312"/>
        <v>5.3489840038375167</v>
      </c>
      <c r="AA264" s="5">
        <f t="shared" si="318"/>
        <v>0</v>
      </c>
      <c r="AB264" s="5">
        <f t="shared" si="301"/>
        <v>5.2462191563259175</v>
      </c>
      <c r="AC264" s="32"/>
      <c r="AD264" s="5">
        <f t="shared" si="324"/>
        <v>11348.317748157915</v>
      </c>
      <c r="AE264" s="5">
        <f t="shared" si="303"/>
        <v>-113.48317748157915</v>
      </c>
      <c r="AF264" s="5">
        <f t="shared" si="321"/>
        <v>-1245.0722823364301</v>
      </c>
      <c r="AG264" s="5">
        <f t="shared" si="327"/>
        <v>-9371.7175863505217</v>
      </c>
      <c r="AH264" s="5">
        <f>SUM(AD264:AG264)</f>
        <v>618.04470198938361</v>
      </c>
      <c r="AI264" s="42">
        <f t="shared" si="322"/>
        <v>0</v>
      </c>
      <c r="AJ264" s="42">
        <f t="shared" si="325"/>
        <v>1102.6620067141253</v>
      </c>
      <c r="AK264" s="42">
        <f t="shared" si="319"/>
        <v>1720.7067087035089</v>
      </c>
    </row>
    <row r="265" spans="1:37" ht="15" x14ac:dyDescent="0.2">
      <c r="D265" s="1"/>
      <c r="E265" s="1"/>
      <c r="F265" s="1"/>
      <c r="I265" s="2">
        <f t="shared" si="307"/>
        <v>11</v>
      </c>
      <c r="J265" s="11">
        <f t="shared" si="296"/>
        <v>13027.069296017831</v>
      </c>
      <c r="K265" s="11">
        <f t="shared" si="308"/>
        <v>130.27069296017831</v>
      </c>
      <c r="L265" s="24">
        <f t="shared" si="315"/>
        <v>1429.2552658900095</v>
      </c>
      <c r="M265" s="11">
        <f t="shared" si="294"/>
        <v>602229</v>
      </c>
      <c r="N265" s="78">
        <f t="shared" si="297"/>
        <v>0</v>
      </c>
      <c r="O265" s="35">
        <f t="shared" si="298"/>
        <v>0</v>
      </c>
      <c r="P265" s="35">
        <f t="shared" si="320"/>
        <v>6.0222899999999999</v>
      </c>
      <c r="Q265">
        <f t="shared" si="300"/>
        <v>75</v>
      </c>
      <c r="R265" s="45">
        <f>1000*VLOOKUP(Q265, '[1]Mortality (Interventions) L'!$B$8:$AV$128, 28)</f>
        <v>19.868732492069725</v>
      </c>
      <c r="S265" s="46">
        <f>VLOOKUP(I265, '[1]Lapse Rates'!$A$4:$F$24, 3)</f>
        <v>1.5867464999999999E-3</v>
      </c>
      <c r="T265" s="33">
        <f t="shared" si="326"/>
        <v>0.8711335980708198</v>
      </c>
      <c r="U265" s="33">
        <f t="shared" si="316"/>
        <v>1.7308320424923307E-2</v>
      </c>
      <c r="V265" s="39">
        <f t="shared" si="310"/>
        <v>1.3822681877712799E-3</v>
      </c>
      <c r="W265" s="32">
        <f t="shared" si="317"/>
        <v>0.85244300945812523</v>
      </c>
      <c r="X265" s="31"/>
      <c r="Y265" s="5">
        <f t="shared" si="323"/>
        <v>0</v>
      </c>
      <c r="Z265" s="5">
        <f t="shared" si="312"/>
        <v>5.2462191563259175</v>
      </c>
      <c r="AA265" s="5">
        <f t="shared" si="318"/>
        <v>0</v>
      </c>
      <c r="AB265" s="5">
        <f t="shared" si="301"/>
        <v>5.1336590114295726</v>
      </c>
      <c r="AC265" s="32"/>
      <c r="AD265" s="5">
        <f t="shared" si="324"/>
        <v>11104.834155116981</v>
      </c>
      <c r="AE265" s="5">
        <f t="shared" si="303"/>
        <v>-111.04834155116981</v>
      </c>
      <c r="AF265" s="5">
        <f t="shared" si="321"/>
        <v>-1218.3586601391526</v>
      </c>
      <c r="AG265" s="5">
        <f t="shared" si="327"/>
        <v>-10423.572501181137</v>
      </c>
      <c r="AH265" s="5">
        <f t="shared" ref="AH265:AH274" si="328">SUM(AD265:AG265)</f>
        <v>-648.14534775447828</v>
      </c>
      <c r="AI265" s="42">
        <f t="shared" si="322"/>
        <v>0</v>
      </c>
      <c r="AJ265" s="42">
        <f t="shared" si="325"/>
        <v>1079.0050424100418</v>
      </c>
      <c r="AK265" s="42">
        <f t="shared" ref="AK265:AK274" si="329">SUM(AH265:AJ265)</f>
        <v>430.85969465556354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307"/>
        <v>12</v>
      </c>
      <c r="J266" s="11">
        <f t="shared" si="296"/>
        <v>13027.069296017831</v>
      </c>
      <c r="K266" s="11">
        <f t="shared" si="308"/>
        <v>130.27069296017831</v>
      </c>
      <c r="L266" s="24">
        <f t="shared" si="315"/>
        <v>1429.2552658900095</v>
      </c>
      <c r="M266" s="11">
        <f t="shared" si="294"/>
        <v>602229</v>
      </c>
      <c r="N266" s="78">
        <f t="shared" si="297"/>
        <v>0</v>
      </c>
      <c r="O266" s="35">
        <f t="shared" si="298"/>
        <v>0</v>
      </c>
      <c r="P266" s="35">
        <f t="shared" si="320"/>
        <v>6.0222899999999999</v>
      </c>
      <c r="Q266">
        <f t="shared" si="300"/>
        <v>76</v>
      </c>
      <c r="R266" s="45">
        <f>1000*VLOOKUP(Q266, '[1]Mortality (Interventions) L'!$B$8:$AV$128, 28)</f>
        <v>22.58531369064319</v>
      </c>
      <c r="S266" s="46">
        <f>VLOOKUP(I266, '[1]Lapse Rates'!$A$4:$F$24, 3)</f>
        <v>1.4412507000000001E-3</v>
      </c>
      <c r="T266" s="33">
        <f t="shared" si="326"/>
        <v>0.85244300945812523</v>
      </c>
      <c r="U266" s="33">
        <f t="shared" si="316"/>
        <v>1.9252692772007678E-2</v>
      </c>
      <c r="V266" s="39">
        <f t="shared" si="310"/>
        <v>1.2285840840916297E-3</v>
      </c>
      <c r="W266" s="32">
        <f t="shared" si="317"/>
        <v>0.83196173260202588</v>
      </c>
      <c r="X266" s="31"/>
      <c r="Y266" s="5">
        <f t="shared" si="323"/>
        <v>0</v>
      </c>
      <c r="Z266" s="5">
        <f t="shared" si="312"/>
        <v>5.1336590114295726</v>
      </c>
      <c r="AA266" s="5">
        <f t="shared" si="318"/>
        <v>0</v>
      </c>
      <c r="AB266" s="5">
        <f t="shared" si="301"/>
        <v>5.0103148226318543</v>
      </c>
      <c r="AC266" s="32"/>
      <c r="AD266" s="5">
        <f t="shared" si="324"/>
        <v>10838.023142241649</v>
      </c>
      <c r="AE266" s="5">
        <f t="shared" si="303"/>
        <v>-108.38023142241649</v>
      </c>
      <c r="AF266" s="5">
        <f t="shared" si="321"/>
        <v>-1189.0856873404214</v>
      </c>
      <c r="AG266" s="5">
        <f t="shared" si="327"/>
        <v>-11594.529915393412</v>
      </c>
      <c r="AH266" s="5">
        <f t="shared" si="328"/>
        <v>-2053.9726919145996</v>
      </c>
      <c r="AI266" s="42">
        <f t="shared" si="322"/>
        <v>0</v>
      </c>
      <c r="AJ266" s="42">
        <f t="shared" si="325"/>
        <v>1053.0815815003882</v>
      </c>
      <c r="AK266" s="42">
        <f t="shared" si="329"/>
        <v>-1000.8911104142114</v>
      </c>
    </row>
    <row r="267" spans="1:37" ht="15" x14ac:dyDescent="0.2">
      <c r="A267" s="48"/>
      <c r="D267" s="1"/>
      <c r="E267" s="1"/>
      <c r="F267" s="1"/>
      <c r="I267" s="2">
        <f t="shared" si="307"/>
        <v>13</v>
      </c>
      <c r="J267" s="11">
        <f t="shared" si="296"/>
        <v>13027.069296017831</v>
      </c>
      <c r="K267" s="11">
        <f t="shared" si="308"/>
        <v>130.27069296017831</v>
      </c>
      <c r="L267" s="24">
        <f t="shared" si="315"/>
        <v>1429.2552658900095</v>
      </c>
      <c r="M267" s="11">
        <f t="shared" si="294"/>
        <v>602229</v>
      </c>
      <c r="N267" s="78">
        <f t="shared" si="297"/>
        <v>0</v>
      </c>
      <c r="O267" s="35">
        <f t="shared" si="298"/>
        <v>0</v>
      </c>
      <c r="P267" s="35">
        <f t="shared" si="320"/>
        <v>6.0222899999999999</v>
      </c>
      <c r="Q267">
        <f t="shared" si="300"/>
        <v>77</v>
      </c>
      <c r="R267" s="45">
        <f>1000*VLOOKUP(Q267, '[1]Mortality (Interventions) L'!$B$8:$AV$128, 28)</f>
        <v>25.745451245370404</v>
      </c>
      <c r="S267" s="46">
        <f>VLOOKUP(I267, '[1]Lapse Rates'!$A$4:$F$24, 3)</f>
        <v>1.3481251E-3</v>
      </c>
      <c r="T267" s="33">
        <f t="shared" si="326"/>
        <v>0.83196173260202588</v>
      </c>
      <c r="U267" s="33">
        <f t="shared" si="316"/>
        <v>2.1419230224719345E-2</v>
      </c>
      <c r="V267" s="39">
        <f t="shared" si="310"/>
        <v>1.1215884939602793E-3</v>
      </c>
      <c r="W267" s="32">
        <f t="shared" si="317"/>
        <v>0.80942091388334625</v>
      </c>
      <c r="X267" s="31"/>
      <c r="Y267" s="5">
        <f t="shared" si="323"/>
        <v>0</v>
      </c>
      <c r="Z267" s="5">
        <f t="shared" si="312"/>
        <v>5.0103148226318543</v>
      </c>
      <c r="AA267" s="5">
        <f t="shared" si="318"/>
        <v>0</v>
      </c>
      <c r="AB267" s="5">
        <f t="shared" si="301"/>
        <v>4.8745674754705375</v>
      </c>
      <c r="AC267" s="32"/>
      <c r="AD267" s="5">
        <f t="shared" si="324"/>
        <v>10544.382334804433</v>
      </c>
      <c r="AE267" s="5">
        <f t="shared" si="303"/>
        <v>-105.44382334804433</v>
      </c>
      <c r="AF267" s="5">
        <f t="shared" si="321"/>
        <v>-1156.8691034892765</v>
      </c>
      <c r="AG267" s="5">
        <f t="shared" si="327"/>
        <v>-12899.281599002506</v>
      </c>
      <c r="AH267" s="5">
        <f t="shared" si="328"/>
        <v>-3617.2121910353944</v>
      </c>
      <c r="AI267" s="42">
        <f t="shared" si="322"/>
        <v>0</v>
      </c>
      <c r="AJ267" s="42">
        <f t="shared" si="325"/>
        <v>1024.5513798579721</v>
      </c>
      <c r="AK267" s="42">
        <f t="shared" si="329"/>
        <v>-2592.6608111774221</v>
      </c>
    </row>
    <row r="268" spans="1:37" ht="15" x14ac:dyDescent="0.2">
      <c r="A268" s="48"/>
      <c r="D268" s="1"/>
      <c r="E268" s="1"/>
      <c r="F268" s="37"/>
      <c r="I268" s="2">
        <f t="shared" si="307"/>
        <v>14</v>
      </c>
      <c r="J268" s="11">
        <f t="shared" si="296"/>
        <v>13027.069296017831</v>
      </c>
      <c r="K268" s="11">
        <f t="shared" si="308"/>
        <v>130.27069296017831</v>
      </c>
      <c r="L268" s="24">
        <f t="shared" si="315"/>
        <v>1429.2552658900095</v>
      </c>
      <c r="M268" s="11">
        <f t="shared" si="294"/>
        <v>602229</v>
      </c>
      <c r="N268" s="78">
        <f t="shared" si="297"/>
        <v>0</v>
      </c>
      <c r="O268" s="35">
        <f t="shared" si="298"/>
        <v>0</v>
      </c>
      <c r="P268" s="35">
        <f t="shared" si="320"/>
        <v>6.0222899999999999</v>
      </c>
      <c r="Q268">
        <f t="shared" si="300"/>
        <v>78</v>
      </c>
      <c r="R268" s="45">
        <f>1000*VLOOKUP(Q268, '[1]Mortality (Interventions) L'!$B$8:$AV$128, 28)</f>
        <v>29.312270072123265</v>
      </c>
      <c r="S268" s="46">
        <f>VLOOKUP(I268, '[1]Lapse Rates'!$A$4:$F$24, 3)</f>
        <v>1.1365788999999999E-3</v>
      </c>
      <c r="T268" s="33">
        <f t="shared" si="326"/>
        <v>0.80942091388334625</v>
      </c>
      <c r="U268" s="33">
        <f t="shared" si="316"/>
        <v>2.3725964429773472E-2</v>
      </c>
      <c r="V268" s="39">
        <f t="shared" si="310"/>
        <v>9.1997073193852833E-4</v>
      </c>
      <c r="W268" s="32">
        <f t="shared" si="317"/>
        <v>0.78477497872163426</v>
      </c>
      <c r="X268" s="31"/>
      <c r="Y268" s="5">
        <f t="shared" si="323"/>
        <v>0</v>
      </c>
      <c r="Z268" s="5">
        <f t="shared" si="312"/>
        <v>4.8745674754705375</v>
      </c>
      <c r="AA268" s="5">
        <f t="shared" si="318"/>
        <v>0</v>
      </c>
      <c r="AB268" s="5">
        <f t="shared" si="301"/>
        <v>4.7261425066055107</v>
      </c>
      <c r="AC268" s="32"/>
      <c r="AD268" s="5">
        <f t="shared" si="324"/>
        <v>10223.318029587648</v>
      </c>
      <c r="AE268" s="5">
        <f t="shared" si="303"/>
        <v>-102.23318029587648</v>
      </c>
      <c r="AF268" s="5">
        <f t="shared" si="321"/>
        <v>-1121.6437708766159</v>
      </c>
      <c r="AG268" s="5">
        <f t="shared" si="327"/>
        <v>-14288.463832578049</v>
      </c>
      <c r="AH268" s="5">
        <f t="shared" si="328"/>
        <v>-5289.0227541628919</v>
      </c>
      <c r="AI268" s="42">
        <f t="shared" si="322"/>
        <v>0</v>
      </c>
      <c r="AJ268" s="42">
        <f t="shared" si="325"/>
        <v>993.35661878486655</v>
      </c>
      <c r="AK268" s="42">
        <f t="shared" si="329"/>
        <v>-4295.6661353780255</v>
      </c>
    </row>
    <row r="269" spans="1:37" ht="15" x14ac:dyDescent="0.2">
      <c r="A269" s="48"/>
      <c r="D269" s="1"/>
      <c r="E269" s="1"/>
      <c r="F269" s="1"/>
      <c r="I269" s="2">
        <f t="shared" si="307"/>
        <v>15</v>
      </c>
      <c r="J269" s="11">
        <f t="shared" si="296"/>
        <v>13027.069296017831</v>
      </c>
      <c r="K269" s="11">
        <f t="shared" si="308"/>
        <v>130.27069296017831</v>
      </c>
      <c r="L269" s="24">
        <f t="shared" si="315"/>
        <v>1429.2552658900095</v>
      </c>
      <c r="M269" s="11">
        <f t="shared" si="294"/>
        <v>602229</v>
      </c>
      <c r="N269" s="78">
        <f t="shared" si="297"/>
        <v>0</v>
      </c>
      <c r="O269" s="35">
        <f t="shared" si="298"/>
        <v>0</v>
      </c>
      <c r="P269" s="35">
        <f t="shared" si="320"/>
        <v>6.0222899999999999</v>
      </c>
      <c r="Q269">
        <f t="shared" si="300"/>
        <v>79</v>
      </c>
      <c r="R269" s="45">
        <f>1000*VLOOKUP(Q269, '[1]Mortality (Interventions) L'!$B$8:$AV$128, 28)</f>
        <v>33.319507546189392</v>
      </c>
      <c r="S269" s="46">
        <f>VLOOKUP(I269, '[1]Lapse Rates'!$A$4:$F$24, 3)</f>
        <v>1.0075606E-3</v>
      </c>
      <c r="T269" s="33">
        <f t="shared" si="326"/>
        <v>0.78477497872163426</v>
      </c>
      <c r="U269" s="33">
        <f t="shared" si="316"/>
        <v>2.6148315825576113E-2</v>
      </c>
      <c r="V269" s="39">
        <f t="shared" si="310"/>
        <v>7.907083484257571E-4</v>
      </c>
      <c r="W269" s="32">
        <f t="shared" si="317"/>
        <v>0.75783595454763242</v>
      </c>
      <c r="X269" s="31"/>
      <c r="Y269" s="5">
        <f t="shared" si="323"/>
        <v>0</v>
      </c>
      <c r="Z269" s="5">
        <f t="shared" si="312"/>
        <v>4.7261425066055107</v>
      </c>
      <c r="AA269" s="5">
        <f t="shared" si="318"/>
        <v>0</v>
      </c>
      <c r="AB269" s="5">
        <f t="shared" si="301"/>
        <v>4.5639078907126613</v>
      </c>
      <c r="AC269" s="32"/>
      <c r="AD269" s="5">
        <f t="shared" si="324"/>
        <v>9872.3814949058269</v>
      </c>
      <c r="AE269" s="5">
        <f t="shared" si="303"/>
        <v>-98.723814949058266</v>
      </c>
      <c r="AF269" s="5">
        <f t="shared" si="321"/>
        <v>-1083.1410287179856</v>
      </c>
      <c r="AG269" s="5">
        <f t="shared" si="327"/>
        <v>-15747.274091320876</v>
      </c>
      <c r="AH269" s="5">
        <f t="shared" si="328"/>
        <v>-7056.757440082094</v>
      </c>
      <c r="AI269" s="42">
        <f t="shared" si="322"/>
        <v>0</v>
      </c>
      <c r="AJ269" s="42">
        <f t="shared" si="325"/>
        <v>959.25945298365707</v>
      </c>
      <c r="AK269" s="42">
        <f t="shared" si="329"/>
        <v>-6097.4979870984371</v>
      </c>
    </row>
    <row r="270" spans="1:37" ht="15" x14ac:dyDescent="0.2">
      <c r="I270" s="2">
        <f t="shared" si="307"/>
        <v>16</v>
      </c>
      <c r="J270" s="11">
        <f t="shared" si="296"/>
        <v>13027.069296017831</v>
      </c>
      <c r="K270" s="11">
        <f t="shared" si="308"/>
        <v>130.27069296017831</v>
      </c>
      <c r="L270" s="24">
        <f t="shared" si="315"/>
        <v>1429.2552658900095</v>
      </c>
      <c r="M270" s="11">
        <f t="shared" si="294"/>
        <v>602229</v>
      </c>
      <c r="N270" s="78">
        <f t="shared" si="297"/>
        <v>0</v>
      </c>
      <c r="O270" s="35">
        <f t="shared" si="298"/>
        <v>0</v>
      </c>
      <c r="P270" s="35">
        <f t="shared" si="320"/>
        <v>6.0222899999999999</v>
      </c>
      <c r="Q270">
        <f t="shared" si="300"/>
        <v>80</v>
      </c>
      <c r="R270" s="45">
        <f>1000*VLOOKUP(Q270, '[1]Mortality (Interventions) L'!$B$8:$AV$128, 28)</f>
        <v>37.740330011608258</v>
      </c>
      <c r="S270" s="46">
        <f>VLOOKUP(I270, '[1]Lapse Rates'!$A$4:$F$24, 3)</f>
        <v>8.9731130000000002E-4</v>
      </c>
      <c r="T270" s="33">
        <f t="shared" si="326"/>
        <v>0.75783595454763242</v>
      </c>
      <c r="U270" s="33">
        <f t="shared" si="316"/>
        <v>2.8600979019289801E-2</v>
      </c>
      <c r="V270" s="39">
        <f t="shared" si="310"/>
        <v>6.8001476556187697E-4</v>
      </c>
      <c r="W270" s="32">
        <f t="shared" si="317"/>
        <v>0.7285549607627807</v>
      </c>
      <c r="X270" s="31"/>
      <c r="Y270" s="5">
        <f t="shared" si="323"/>
        <v>0</v>
      </c>
      <c r="Z270" s="5">
        <f t="shared" si="312"/>
        <v>4.5639078907126613</v>
      </c>
      <c r="AA270" s="5">
        <f t="shared" si="318"/>
        <v>0</v>
      </c>
      <c r="AB270" s="5">
        <f t="shared" si="301"/>
        <v>4.3875692546520861</v>
      </c>
      <c r="AC270" s="32"/>
      <c r="AD270" s="5">
        <f t="shared" si="324"/>
        <v>9490.9359598142964</v>
      </c>
      <c r="AE270" s="5">
        <f t="shared" si="303"/>
        <v>-94.909359598142956</v>
      </c>
      <c r="AF270" s="5">
        <f t="shared" si="321"/>
        <v>-1041.2910141604937</v>
      </c>
      <c r="AG270" s="5">
        <f t="shared" si="327"/>
        <v>-17224.338993807876</v>
      </c>
      <c r="AH270" s="5">
        <f t="shared" si="328"/>
        <v>-8869.6034077522163</v>
      </c>
      <c r="AI270" s="42">
        <f t="shared" si="322"/>
        <v>0</v>
      </c>
      <c r="AJ270" s="42">
        <f t="shared" si="325"/>
        <v>922.19792884528374</v>
      </c>
      <c r="AK270" s="42">
        <f t="shared" si="329"/>
        <v>-7947.4054789069323</v>
      </c>
    </row>
    <row r="271" spans="1:37" ht="15" x14ac:dyDescent="0.2">
      <c r="I271" s="2">
        <f t="shared" si="307"/>
        <v>17</v>
      </c>
      <c r="J271" s="11">
        <f t="shared" si="296"/>
        <v>13027.069296017831</v>
      </c>
      <c r="K271" s="11">
        <f t="shared" si="308"/>
        <v>130.27069296017831</v>
      </c>
      <c r="L271" s="24">
        <f t="shared" si="315"/>
        <v>1429.2552658900095</v>
      </c>
      <c r="M271" s="11">
        <f t="shared" si="294"/>
        <v>602229</v>
      </c>
      <c r="N271" s="78">
        <f t="shared" si="297"/>
        <v>0</v>
      </c>
      <c r="O271" s="35">
        <f t="shared" si="298"/>
        <v>0</v>
      </c>
      <c r="P271" s="35">
        <f t="shared" si="320"/>
        <v>6.0222899999999999</v>
      </c>
      <c r="Q271">
        <f t="shared" si="300"/>
        <v>81</v>
      </c>
      <c r="R271" s="45">
        <f>1000*VLOOKUP(Q271, '[1]Mortality (Interventions) L'!$B$8:$AV$128, 28)</f>
        <v>42.648193232720736</v>
      </c>
      <c r="S271" s="46">
        <f>VLOOKUP(I271, '[1]Lapse Rates'!$A$4:$F$24, 3)</f>
        <v>7.4594940000000001E-4</v>
      </c>
      <c r="T271" s="33">
        <f t="shared" si="326"/>
        <v>0.7285549607627807</v>
      </c>
      <c r="U271" s="33">
        <f t="shared" si="316"/>
        <v>3.1071552747268347E-2</v>
      </c>
      <c r="V271" s="39">
        <f t="shared" si="310"/>
        <v>5.4346513584801982E-4</v>
      </c>
      <c r="W271" s="32">
        <f t="shared" si="317"/>
        <v>0.69693994287966432</v>
      </c>
      <c r="X271" s="31"/>
      <c r="Y271" s="5">
        <f t="shared" si="323"/>
        <v>0</v>
      </c>
      <c r="Z271" s="5">
        <f t="shared" si="312"/>
        <v>4.3875692546520861</v>
      </c>
      <c r="AA271" s="5">
        <f t="shared" si="318"/>
        <v>0</v>
      </c>
      <c r="AB271" s="5">
        <f t="shared" si="301"/>
        <v>4.1971744486047733</v>
      </c>
      <c r="AC271" s="32"/>
      <c r="AD271" s="5">
        <f t="shared" si="324"/>
        <v>9079.084931056097</v>
      </c>
      <c r="AE271" s="5">
        <f t="shared" si="303"/>
        <v>-90.790849310560958</v>
      </c>
      <c r="AF271" s="5">
        <f t="shared" si="321"/>
        <v>-996.10508336984265</v>
      </c>
      <c r="AG271" s="5">
        <f t="shared" si="327"/>
        <v>-18712.190139434668</v>
      </c>
      <c r="AH271" s="5">
        <f t="shared" si="328"/>
        <v>-10720.001141058974</v>
      </c>
      <c r="AI271" s="42">
        <f t="shared" si="322"/>
        <v>0</v>
      </c>
      <c r="AJ271" s="42">
        <f t="shared" si="325"/>
        <v>882.18206996311847</v>
      </c>
      <c r="AK271" s="42">
        <f t="shared" si="329"/>
        <v>-9837.8190710958552</v>
      </c>
    </row>
    <row r="272" spans="1:37" ht="15" x14ac:dyDescent="0.2">
      <c r="I272" s="2">
        <f t="shared" si="307"/>
        <v>18</v>
      </c>
      <c r="J272" s="11">
        <f t="shared" si="296"/>
        <v>13027.069296017831</v>
      </c>
      <c r="K272" s="11">
        <f t="shared" si="308"/>
        <v>130.27069296017831</v>
      </c>
      <c r="L272" s="24">
        <f t="shared" si="315"/>
        <v>1429.2552658900095</v>
      </c>
      <c r="M272" s="11">
        <f t="shared" si="294"/>
        <v>602229</v>
      </c>
      <c r="N272" s="78">
        <f t="shared" si="297"/>
        <v>0</v>
      </c>
      <c r="O272" s="35">
        <f t="shared" si="298"/>
        <v>0</v>
      </c>
      <c r="P272" s="35">
        <f t="shared" si="320"/>
        <v>6.0222899999999999</v>
      </c>
      <c r="Q272">
        <f t="shared" si="300"/>
        <v>82</v>
      </c>
      <c r="R272" s="45">
        <f>1000*VLOOKUP(Q272, '[1]Mortality (Interventions) L'!$B$8:$AV$128, 28)</f>
        <v>48.214397854778753</v>
      </c>
      <c r="S272" s="46">
        <f>VLOOKUP(I272, '[1]Lapse Rates'!$A$4:$F$24, 3)</f>
        <v>5.9837330000000002E-4</v>
      </c>
      <c r="T272" s="33">
        <f t="shared" si="326"/>
        <v>0.69693994287966432</v>
      </c>
      <c r="U272" s="33">
        <f t="shared" si="316"/>
        <v>3.3602539686886916E-2</v>
      </c>
      <c r="V272" s="39">
        <f t="shared" si="310"/>
        <v>4.1703025352271626E-4</v>
      </c>
      <c r="W272" s="32">
        <f t="shared" si="317"/>
        <v>0.66292037293925465</v>
      </c>
      <c r="X272" s="31"/>
      <c r="Y272" s="5">
        <f t="shared" si="323"/>
        <v>0</v>
      </c>
      <c r="Z272" s="5">
        <f t="shared" si="312"/>
        <v>4.1971744486047733</v>
      </c>
      <c r="AA272" s="5">
        <f t="shared" si="318"/>
        <v>0</v>
      </c>
      <c r="AB272" s="5">
        <f t="shared" si="301"/>
        <v>3.9922987327483437</v>
      </c>
      <c r="AC272" s="32"/>
      <c r="AD272" s="5">
        <f t="shared" si="324"/>
        <v>8635.9096360216536</v>
      </c>
      <c r="AE272" s="5">
        <f t="shared" si="303"/>
        <v>-86.35909636021654</v>
      </c>
      <c r="AF272" s="5">
        <f t="shared" si="321"/>
        <v>-947.48243388919866</v>
      </c>
      <c r="AG272" s="5">
        <f t="shared" si="327"/>
        <v>-20236.42387309422</v>
      </c>
      <c r="AH272" s="5">
        <f t="shared" si="328"/>
        <v>-12634.35576732198</v>
      </c>
      <c r="AI272" s="42">
        <f t="shared" si="322"/>
        <v>0</v>
      </c>
      <c r="AJ272" s="42">
        <f t="shared" si="325"/>
        <v>839.12265075419521</v>
      </c>
      <c r="AK272" s="42">
        <f t="shared" si="329"/>
        <v>-11795.233116567784</v>
      </c>
    </row>
    <row r="273" spans="1:39" ht="15" x14ac:dyDescent="0.2">
      <c r="I273" s="2">
        <f t="shared" si="307"/>
        <v>19</v>
      </c>
      <c r="J273" s="11">
        <f t="shared" si="296"/>
        <v>13027.069296017831</v>
      </c>
      <c r="K273" s="11">
        <f t="shared" si="308"/>
        <v>130.27069296017831</v>
      </c>
      <c r="L273" s="24">
        <f t="shared" si="315"/>
        <v>1429.2552658900095</v>
      </c>
      <c r="M273" s="11">
        <f t="shared" si="294"/>
        <v>602229</v>
      </c>
      <c r="N273" s="78">
        <f t="shared" si="297"/>
        <v>0</v>
      </c>
      <c r="O273" s="35">
        <f t="shared" si="298"/>
        <v>0</v>
      </c>
      <c r="P273" s="35">
        <f t="shared" si="320"/>
        <v>6.0222899999999999</v>
      </c>
      <c r="Q273">
        <f t="shared" si="300"/>
        <v>83</v>
      </c>
      <c r="R273" s="45">
        <f>1000*VLOOKUP(Q273, '[1]Mortality (Interventions) L'!$B$8:$AV$128, 28)</f>
        <v>54.519810015666444</v>
      </c>
      <c r="S273" s="46">
        <f>VLOOKUP(I273, '[1]Lapse Rates'!$A$4:$F$24, 3)</f>
        <v>4.66450453E-2</v>
      </c>
      <c r="T273" s="33">
        <f t="shared" si="326"/>
        <v>0.66292037293925465</v>
      </c>
      <c r="U273" s="33">
        <f t="shared" si="316"/>
        <v>3.6142292788162909E-2</v>
      </c>
      <c r="V273" s="39">
        <f t="shared" si="310"/>
        <v>3.0921950826044427E-2</v>
      </c>
      <c r="W273" s="32">
        <f t="shared" si="317"/>
        <v>0.59585612932504728</v>
      </c>
      <c r="X273" s="31"/>
      <c r="Y273" s="5">
        <f t="shared" si="323"/>
        <v>0</v>
      </c>
      <c r="Z273" s="5">
        <f t="shared" si="312"/>
        <v>3.9922987327483437</v>
      </c>
      <c r="AA273" s="5">
        <f t="shared" si="318"/>
        <v>0</v>
      </c>
      <c r="AB273" s="5">
        <f t="shared" si="301"/>
        <v>3.588418409072939</v>
      </c>
      <c r="AC273" s="32"/>
      <c r="AD273" s="5">
        <f t="shared" si="324"/>
        <v>7762.2590871743532</v>
      </c>
      <c r="AE273" s="5">
        <f t="shared" si="303"/>
        <v>-77.622590871743526</v>
      </c>
      <c r="AF273" s="5">
        <f t="shared" si="321"/>
        <v>-851.63051055066228</v>
      </c>
      <c r="AG273" s="5">
        <f t="shared" si="327"/>
        <v>-21765.936843522562</v>
      </c>
      <c r="AH273" s="5">
        <f t="shared" si="328"/>
        <v>-14932.930857770614</v>
      </c>
      <c r="AI273" s="42">
        <f t="shared" si="322"/>
        <v>0</v>
      </c>
      <c r="AJ273" s="42">
        <f t="shared" si="325"/>
        <v>754.2544847929687</v>
      </c>
      <c r="AK273" s="42">
        <f t="shared" si="329"/>
        <v>-14178.676372977645</v>
      </c>
    </row>
    <row r="274" spans="1:39" ht="15" x14ac:dyDescent="0.2">
      <c r="I274" s="2">
        <f t="shared" si="307"/>
        <v>20</v>
      </c>
      <c r="J274" s="11">
        <f t="shared" si="296"/>
        <v>13027.069296017831</v>
      </c>
      <c r="K274" s="11">
        <f t="shared" si="308"/>
        <v>130.27069296017831</v>
      </c>
      <c r="L274" s="24">
        <f t="shared" si="315"/>
        <v>1429.2552658900095</v>
      </c>
      <c r="M274" s="11">
        <f t="shared" si="294"/>
        <v>602229</v>
      </c>
      <c r="N274" s="78">
        <f t="shared" si="297"/>
        <v>0</v>
      </c>
      <c r="O274" s="35">
        <f t="shared" si="298"/>
        <v>0</v>
      </c>
      <c r="P274" s="35">
        <f t="shared" si="320"/>
        <v>6.0222899999999999</v>
      </c>
      <c r="Q274">
        <f t="shared" si="300"/>
        <v>84</v>
      </c>
      <c r="R274" s="45">
        <f>1000*VLOOKUP(Q274, '[1]Mortality (Interventions) L'!$B$8:$AV$128, 28)</f>
        <v>61.686787384644433</v>
      </c>
      <c r="S274" s="46">
        <f>VLOOKUP(I274, '[1]Lapse Rates'!$A$4:$F$24, 3)</f>
        <v>0</v>
      </c>
      <c r="T274" s="33">
        <f t="shared" si="326"/>
        <v>0.59585612932504728</v>
      </c>
      <c r="U274" s="33">
        <f t="shared" si="316"/>
        <v>3.6756450361511393E-2</v>
      </c>
      <c r="V274" s="39">
        <f t="shared" si="310"/>
        <v>0</v>
      </c>
      <c r="W274" s="32">
        <f t="shared" si="317"/>
        <v>0.55909967896353585</v>
      </c>
      <c r="X274" s="31"/>
      <c r="Y274" s="5">
        <f t="shared" si="323"/>
        <v>0</v>
      </c>
      <c r="Z274" s="5">
        <f t="shared" si="312"/>
        <v>3.588418409072939</v>
      </c>
      <c r="AA274" s="5">
        <f t="shared" si="318"/>
        <v>0</v>
      </c>
      <c r="AB274" s="5">
        <f t="shared" si="301"/>
        <v>3.3670604056253124</v>
      </c>
      <c r="AC274" s="32"/>
      <c r="AD274" s="5">
        <f>$W274*J274</f>
        <v>7283.4302612393049</v>
      </c>
      <c r="AE274" s="5">
        <f t="shared" si="303"/>
        <v>-72.834302612393046</v>
      </c>
      <c r="AF274" s="5">
        <f t="shared" si="321"/>
        <v>-799.09616031604742</v>
      </c>
      <c r="AG274" s="5">
        <f t="shared" si="327"/>
        <v>-22135.800344762643</v>
      </c>
      <c r="AH274" s="5">
        <f t="shared" si="328"/>
        <v>-15724.300546451779</v>
      </c>
      <c r="AI274" s="42">
        <f t="shared" si="322"/>
        <v>0</v>
      </c>
      <c r="AJ274" s="42">
        <f t="shared" si="325"/>
        <v>707.71148738723014</v>
      </c>
      <c r="AK274" s="42">
        <f t="shared" si="329"/>
        <v>-15016.589059064549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229717.60952904951</v>
      </c>
      <c r="AE277" s="21">
        <f t="shared" ref="AE277:AK277" si="330">SUM(AE254:AE274)</f>
        <v>-7248.7809390991488</v>
      </c>
      <c r="AF277" s="21">
        <f t="shared" si="330"/>
        <v>-24179.320267467061</v>
      </c>
      <c r="AG277" s="21">
        <f t="shared" si="330"/>
        <v>-227989.39399611347</v>
      </c>
      <c r="AH277" s="21">
        <f t="shared" si="330"/>
        <v>-29699.885673630051</v>
      </c>
      <c r="AI277" s="21">
        <f t="shared" si="330"/>
        <v>0</v>
      </c>
      <c r="AJ277" s="21">
        <f t="shared" si="330"/>
        <v>21067.506330576682</v>
      </c>
      <c r="AK277" s="21">
        <f t="shared" si="330"/>
        <v>-8632.3793430533697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113120.50047971688</v>
      </c>
      <c r="AE279" s="21">
        <f t="shared" ref="AE279:AK279" si="331">AE254+NPV($D$6,AE255:AE274)</f>
        <v>-6094.3299369572624</v>
      </c>
      <c r="AF279" s="21">
        <f t="shared" si="331"/>
        <v>-11513.346543602176</v>
      </c>
      <c r="AG279" s="21">
        <f t="shared" si="331"/>
        <v>-73850.737715241878</v>
      </c>
      <c r="AH279" s="21">
        <f t="shared" si="331"/>
        <v>21662.086283915567</v>
      </c>
      <c r="AI279" s="21">
        <f t="shared" si="331"/>
        <v>0</v>
      </c>
      <c r="AJ279" s="21">
        <f t="shared" si="331"/>
        <v>9737.1195371622907</v>
      </c>
      <c r="AK279" s="21">
        <f t="shared" si="331"/>
        <v>31399.205821077874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169521.37963089865</v>
      </c>
      <c r="AE281" s="21">
        <f t="shared" ref="AE281:AK281" si="332">AE254+NPV($D$7,AE255:AE274)</f>
        <v>-6651.3506989849639</v>
      </c>
      <c r="AF281" s="21">
        <f t="shared" si="332"/>
        <v>-17624.658606565721</v>
      </c>
      <c r="AG281" s="21">
        <f t="shared" si="332"/>
        <v>-143511.2707437964</v>
      </c>
      <c r="AH281" s="21">
        <f t="shared" si="332"/>
        <v>1734.0995815515334</v>
      </c>
      <c r="AI281" s="21">
        <f t="shared" si="332"/>
        <v>0</v>
      </c>
      <c r="AJ281" s="21">
        <f t="shared" si="332"/>
        <v>15218.038439116233</v>
      </c>
      <c r="AK281" s="21">
        <f t="shared" si="332"/>
        <v>16952.138020667779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12816.247555102216</v>
      </c>
    </row>
    <row r="285" spans="1:39" ht="15" x14ac:dyDescent="0.2">
      <c r="G285" s="58" t="s">
        <v>118</v>
      </c>
      <c r="H285" s="57"/>
      <c r="I285" s="57"/>
      <c r="J285" s="11">
        <f>H$284</f>
        <v>12816.247555102216</v>
      </c>
      <c r="K285" s="11">
        <f>J285*$C$10</f>
        <v>5126.4990220408872</v>
      </c>
      <c r="L285" s="24">
        <f>$C$294</f>
        <v>1788.5832615697723</v>
      </c>
      <c r="M285" s="11">
        <f t="shared" ref="M285:M305" si="333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34">O285*W285</f>
        <v>0</v>
      </c>
      <c r="AB285" s="5">
        <f>P285*W285</f>
        <v>6.0222899999999999</v>
      </c>
      <c r="AC285" s="32"/>
      <c r="AD285" s="5">
        <f>$W285*J285</f>
        <v>12816.247555102216</v>
      </c>
      <c r="AE285" s="5">
        <f>-$W285*K285</f>
        <v>-5126.4990220408872</v>
      </c>
      <c r="AF285" s="5">
        <f>-$W285*L285</f>
        <v>-1788.5832615697723</v>
      </c>
      <c r="AG285" s="5"/>
      <c r="AH285" s="5">
        <f>SUM(AD285:AG285)</f>
        <v>5901.1652714915563</v>
      </c>
      <c r="AI285" s="42">
        <f>Y285-AA285</f>
        <v>0</v>
      </c>
      <c r="AJ285" s="42"/>
      <c r="AK285" s="42">
        <f>SUM(AH285:AJ285)</f>
        <v>5901.1652714915563</v>
      </c>
      <c r="AL285" s="6" t="s">
        <v>39</v>
      </c>
      <c r="AM285" s="36">
        <f>AK312</f>
        <v>16712.986853318256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35">H$284</f>
        <v>12816.247555102216</v>
      </c>
      <c r="K286" s="11"/>
      <c r="L286" s="24"/>
      <c r="M286" s="11">
        <f t="shared" si="333"/>
        <v>602229</v>
      </c>
      <c r="N286" s="78">
        <f t="shared" ref="N286:N305" si="336">N254</f>
        <v>0</v>
      </c>
      <c r="O286" s="35">
        <f t="shared" ref="O286:O305" si="337">M286*N286/1000</f>
        <v>0</v>
      </c>
      <c r="P286" s="35">
        <f t="shared" ref="P286:P287" si="338">$H$14*M286/1000</f>
        <v>6.0222899999999999</v>
      </c>
      <c r="Q286">
        <f t="shared" ref="Q286:Q305" si="339">Q5</f>
        <v>65</v>
      </c>
      <c r="R286" s="45">
        <f>1000*VLOOKUP(Q286, '[1]Mortality (Interventions) L'!$B$8:$AV$128, 31)</f>
        <v>6.4878712624179684</v>
      </c>
      <c r="S286" s="46">
        <f>AVERAGE(VLOOKUP(I285,'[1]Lapse Rates'!$A$4:$F$24,3),VLOOKUP(I286,'[1]Lapse Rates'!$A$4:$F$24,3))</f>
        <v>3.4608985999999998E-3</v>
      </c>
      <c r="T286" s="33">
        <f>W285</f>
        <v>1</v>
      </c>
      <c r="U286" s="33">
        <f>T286*R286/1000</f>
        <v>6.4878712624179685E-3</v>
      </c>
      <c r="V286" s="39">
        <f>MIN(S286*T286,T286-U286)</f>
        <v>3.4608985999999998E-3</v>
      </c>
      <c r="W286" s="32">
        <f>T286-SUM(U286:V286)</f>
        <v>0.99005123013758201</v>
      </c>
      <c r="X286" s="32"/>
      <c r="Y286" s="5">
        <f>AA285</f>
        <v>0</v>
      </c>
      <c r="Z286" s="5">
        <f>AB285</f>
        <v>6.0222899999999999</v>
      </c>
      <c r="AA286" s="5">
        <f t="shared" si="334"/>
        <v>0</v>
      </c>
      <c r="AB286" s="5">
        <f t="shared" ref="AB286:AB305" si="340">P286*W286</f>
        <v>5.9623756227452587</v>
      </c>
      <c r="AC286" s="32"/>
      <c r="AD286" s="5">
        <f t="shared" ref="AD286:AD288" si="341">$W286*J286</f>
        <v>12688.741657676726</v>
      </c>
      <c r="AE286" s="5">
        <f t="shared" ref="AE286:AE305" si="342">-$W286*K286</f>
        <v>0</v>
      </c>
      <c r="AF286" s="5">
        <f t="shared" ref="AF286:AF287" si="343">-$W286*L286</f>
        <v>0</v>
      </c>
      <c r="AG286" s="5">
        <f>-U286*M286</f>
        <v>-3907.1842224947109</v>
      </c>
      <c r="AH286" s="5">
        <f t="shared" ref="AH286:AH294" si="344">SUM(AD286:AG286)</f>
        <v>8781.557435182016</v>
      </c>
      <c r="AI286" s="42">
        <f>-M286*$W285*(N286-N285)/1000</f>
        <v>0</v>
      </c>
      <c r="AJ286" s="42">
        <f>$D$6*SUM(Y286:Z286,AD286:AE286)</f>
        <v>1245.3563432670869</v>
      </c>
      <c r="AK286" s="42">
        <f t="shared" ref="AK286" si="345">SUM(AH286:AJ286)</f>
        <v>10026.913778449103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46">I286+1</f>
        <v>2</v>
      </c>
      <c r="J287" s="11">
        <f t="shared" si="335"/>
        <v>12816.247555102216</v>
      </c>
      <c r="K287" s="11">
        <f t="shared" ref="K287:K305" si="347">J287*$C$11</f>
        <v>128.16247555102217</v>
      </c>
      <c r="L287" s="24">
        <f>$C$295</f>
        <v>1404.0958349167056</v>
      </c>
      <c r="M287" s="11">
        <f t="shared" si="333"/>
        <v>602229</v>
      </c>
      <c r="N287" s="78">
        <f t="shared" si="336"/>
        <v>0</v>
      </c>
      <c r="O287" s="35">
        <f t="shared" si="337"/>
        <v>0</v>
      </c>
      <c r="P287" s="35">
        <f t="shared" si="338"/>
        <v>6.0222899999999999</v>
      </c>
      <c r="Q287">
        <f t="shared" si="339"/>
        <v>66</v>
      </c>
      <c r="R287" s="45">
        <f>1000*VLOOKUP(Q287, '[1]Mortality (Interventions) L'!$B$8:$AV$128, 31)</f>
        <v>7.1998792570158372</v>
      </c>
      <c r="S287" s="46">
        <f>VLOOKUP(I287, '[1]Lapse Rates'!$A$4:$F$24, 3)</f>
        <v>3.2267923000000001E-3</v>
      </c>
      <c r="T287" s="33">
        <f t="shared" ref="T287:T289" si="348">W286</f>
        <v>0.99005123013758201</v>
      </c>
      <c r="U287" s="33">
        <f>T287*R287/1000</f>
        <v>7.1282493152505892E-3</v>
      </c>
      <c r="V287" s="39">
        <f t="shared" ref="V287:V305" si="349">MIN(S287*T287,T287-U287)</f>
        <v>3.1946896860134775E-3</v>
      </c>
      <c r="W287" s="32">
        <f>T287-SUM(U287:V287)</f>
        <v>0.97972829113631799</v>
      </c>
      <c r="X287" s="32"/>
      <c r="Y287" s="5">
        <f t="shared" ref="Y287:Y288" si="350">AA286</f>
        <v>0</v>
      </c>
      <c r="Z287" s="5">
        <f t="shared" ref="Z287:Z305" si="351">AB286</f>
        <v>5.9623756227452587</v>
      </c>
      <c r="AA287" s="5">
        <f>O287*W287</f>
        <v>0</v>
      </c>
      <c r="AB287" s="5">
        <f t="shared" si="340"/>
        <v>5.9002078904273363</v>
      </c>
      <c r="AC287" s="32"/>
      <c r="AD287" s="5">
        <f t="shared" si="341"/>
        <v>12556.440315940308</v>
      </c>
      <c r="AE287" s="5">
        <f t="shared" si="342"/>
        <v>-125.56440315940308</v>
      </c>
      <c r="AF287" s="5">
        <f t="shared" si="343"/>
        <v>-1375.6324129345655</v>
      </c>
      <c r="AG287" s="5">
        <f t="shared" ref="AG287:AG290" si="352">-U287*M287</f>
        <v>-4292.8384568740466</v>
      </c>
      <c r="AH287" s="5">
        <f t="shared" si="344"/>
        <v>6762.4050429722929</v>
      </c>
      <c r="AI287" s="42">
        <f>-M287*($W286*N287-$W285*N286)/1000</f>
        <v>0</v>
      </c>
      <c r="AJ287" s="42">
        <f t="shared" ref="AJ287:AJ288" si="353">$D$6*SUM(Y287:Z287,AD287:AE287)</f>
        <v>1220.0538360923981</v>
      </c>
      <c r="AK287" s="42">
        <f>SUM(AH287:AJ287)</f>
        <v>7982.4588790646912</v>
      </c>
      <c r="AL287" s="48" t="s">
        <v>59</v>
      </c>
      <c r="AM287" s="54">
        <f>AK312/AD312</f>
        <v>0.10000000000730598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46"/>
        <v>3</v>
      </c>
      <c r="J288" s="11">
        <f t="shared" si="335"/>
        <v>12816.247555102216</v>
      </c>
      <c r="K288" s="11">
        <f t="shared" si="347"/>
        <v>128.16247555102217</v>
      </c>
      <c r="L288" s="24">
        <f t="shared" ref="L288:L305" si="354">$C$295</f>
        <v>1404.0958349167056</v>
      </c>
      <c r="M288" s="11">
        <f t="shared" si="333"/>
        <v>602229</v>
      </c>
      <c r="N288" s="78">
        <f t="shared" si="336"/>
        <v>0</v>
      </c>
      <c r="O288" s="35">
        <f t="shared" si="337"/>
        <v>0</v>
      </c>
      <c r="P288" s="35">
        <f>$H$14*M288/1000</f>
        <v>6.0222899999999999</v>
      </c>
      <c r="Q288">
        <f t="shared" si="339"/>
        <v>67</v>
      </c>
      <c r="R288" s="45">
        <f>1000*VLOOKUP(Q288, '[1]Mortality (Interventions) L'!$B$8:$AV$128, 31)</f>
        <v>7.969430870559858</v>
      </c>
      <c r="S288" s="46">
        <f>VLOOKUP(I288, '[1]Lapse Rates'!$A$4:$F$24, 3)</f>
        <v>2.9657235000000001E-3</v>
      </c>
      <c r="T288" s="33">
        <f t="shared" si="348"/>
        <v>0.97972829113631799</v>
      </c>
      <c r="U288" s="33">
        <f t="shared" ref="U288:U305" si="355">T288*R288/1000</f>
        <v>7.8078768881426289E-3</v>
      </c>
      <c r="V288" s="39">
        <f t="shared" si="349"/>
        <v>2.9056032166378202E-3</v>
      </c>
      <c r="W288" s="32">
        <f t="shared" ref="W288:W305" si="356">T288-SUM(U288:V288)</f>
        <v>0.96901481103153753</v>
      </c>
      <c r="X288" s="32"/>
      <c r="Y288" s="5">
        <f t="shared" si="350"/>
        <v>0</v>
      </c>
      <c r="Z288" s="5">
        <f t="shared" si="351"/>
        <v>5.9002078904273363</v>
      </c>
      <c r="AA288" s="5">
        <f t="shared" ref="AA288:AA305" si="357">O288*W288</f>
        <v>0</v>
      </c>
      <c r="AB288" s="5">
        <f t="shared" si="340"/>
        <v>5.8356882063271183</v>
      </c>
      <c r="AC288" s="32"/>
      <c r="AD288" s="5">
        <f t="shared" si="341"/>
        <v>12419.133702740779</v>
      </c>
      <c r="AE288" s="5">
        <f t="shared" si="342"/>
        <v>-124.1913370274078</v>
      </c>
      <c r="AF288" s="5">
        <f>-$W288*L288</f>
        <v>-1360.5896601419804</v>
      </c>
      <c r="AG288" s="5">
        <f t="shared" si="352"/>
        <v>-4702.1298904692476</v>
      </c>
      <c r="AH288" s="5">
        <f t="shared" si="344"/>
        <v>6232.2228151021436</v>
      </c>
      <c r="AI288" s="42">
        <f>-M288*($W287*N288-$W286*N287)/1000</f>
        <v>0</v>
      </c>
      <c r="AJ288" s="42">
        <f t="shared" si="353"/>
        <v>1206.7126564705327</v>
      </c>
      <c r="AK288" s="42">
        <f t="shared" ref="AK288:AK295" si="358">SUM(AH288:AJ288)</f>
        <v>7438.9354715726768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46"/>
        <v>4</v>
      </c>
      <c r="J289" s="11">
        <f t="shared" si="335"/>
        <v>12816.247555102216</v>
      </c>
      <c r="K289" s="11">
        <f t="shared" si="347"/>
        <v>128.16247555102217</v>
      </c>
      <c r="L289" s="24">
        <f t="shared" si="354"/>
        <v>1404.0958349167056</v>
      </c>
      <c r="M289" s="11">
        <f t="shared" si="333"/>
        <v>602229</v>
      </c>
      <c r="N289" s="78">
        <f t="shared" si="336"/>
        <v>0</v>
      </c>
      <c r="O289" s="35">
        <f t="shared" si="337"/>
        <v>0</v>
      </c>
      <c r="P289" s="35">
        <f t="shared" ref="P289:P305" si="359">$H$14*M289/1000</f>
        <v>6.0222899999999999</v>
      </c>
      <c r="Q289">
        <f t="shared" si="339"/>
        <v>68</v>
      </c>
      <c r="R289" s="45">
        <f>1000*VLOOKUP(Q289, '[1]Mortality (Interventions) L'!$B$8:$AV$128, 31)</f>
        <v>8.7980098670889628</v>
      </c>
      <c r="S289" s="46">
        <f>VLOOKUP(I289, '[1]Lapse Rates'!$A$4:$F$24, 3)</f>
        <v>2.7812204999999998E-3</v>
      </c>
      <c r="T289" s="33">
        <f t="shared" si="348"/>
        <v>0.96901481103153753</v>
      </c>
      <c r="U289" s="33">
        <f t="shared" si="355"/>
        <v>8.5254018688108134E-3</v>
      </c>
      <c r="V289" s="39">
        <f t="shared" si="349"/>
        <v>2.6950438572445382E-3</v>
      </c>
      <c r="W289" s="32">
        <f t="shared" si="356"/>
        <v>0.95779436530548212</v>
      </c>
      <c r="X289" s="32"/>
      <c r="Y289" s="5">
        <f>AA288</f>
        <v>0</v>
      </c>
      <c r="Z289" s="5">
        <f t="shared" si="351"/>
        <v>5.8356882063271183</v>
      </c>
      <c r="AA289" s="5">
        <f t="shared" si="357"/>
        <v>0</v>
      </c>
      <c r="AB289" s="5">
        <f t="shared" si="340"/>
        <v>5.7681154282355518</v>
      </c>
      <c r="AC289" s="32"/>
      <c r="AD289" s="5">
        <f>$W289*J289</f>
        <v>12275.329692637064</v>
      </c>
      <c r="AE289" s="5">
        <f t="shared" si="342"/>
        <v>-122.75329692637065</v>
      </c>
      <c r="AF289" s="5">
        <f t="shared" ref="AF289:AF305" si="360">-$W289*L289</f>
        <v>-1344.8350790321169</v>
      </c>
      <c r="AG289" s="5">
        <f t="shared" si="352"/>
        <v>-5134.2442420520674</v>
      </c>
      <c r="AH289" s="5">
        <f t="shared" si="344"/>
        <v>5673.4970746265099</v>
      </c>
      <c r="AI289" s="42">
        <f t="shared" ref="AI289:AI305" si="361">-M289*($W288*N289-$W287*N288)/1000</f>
        <v>0</v>
      </c>
      <c r="AJ289" s="42">
        <f>$D$6*SUM(Y289:Z289,AD289:AE289)</f>
        <v>1192.7402254322599</v>
      </c>
      <c r="AK289" s="42">
        <f t="shared" si="358"/>
        <v>6866.2373000587695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46"/>
        <v>5</v>
      </c>
      <c r="J290" s="11">
        <f t="shared" si="335"/>
        <v>12816.247555102216</v>
      </c>
      <c r="K290" s="11">
        <f t="shared" si="347"/>
        <v>128.16247555102217</v>
      </c>
      <c r="L290" s="24">
        <f t="shared" si="354"/>
        <v>1404.0958349167056</v>
      </c>
      <c r="M290" s="11">
        <f t="shared" si="333"/>
        <v>602229</v>
      </c>
      <c r="N290" s="78">
        <f t="shared" si="336"/>
        <v>0</v>
      </c>
      <c r="O290" s="35">
        <f t="shared" si="337"/>
        <v>0</v>
      </c>
      <c r="P290" s="35">
        <f t="shared" si="359"/>
        <v>6.0222899999999999</v>
      </c>
      <c r="Q290">
        <f t="shared" si="339"/>
        <v>69</v>
      </c>
      <c r="R290" s="45">
        <f>1000*VLOOKUP(Q290, '[1]Mortality (Interventions) L'!$B$8:$AV$128, 31)</f>
        <v>9.7364853874892816</v>
      </c>
      <c r="S290" s="46">
        <f>VLOOKUP(I290, '[1]Lapse Rates'!$A$4:$F$24, 3)</f>
        <v>2.4845683E-3</v>
      </c>
      <c r="T290" s="33">
        <f>W289</f>
        <v>0.95779436530548212</v>
      </c>
      <c r="U290" s="33">
        <f t="shared" si="355"/>
        <v>9.3255508420163977E-3</v>
      </c>
      <c r="V290" s="39">
        <f t="shared" si="349"/>
        <v>2.3797055179566209E-3</v>
      </c>
      <c r="W290" s="32">
        <f t="shared" si="356"/>
        <v>0.94608910894550913</v>
      </c>
      <c r="X290" s="32"/>
      <c r="Y290" s="5">
        <f t="shared" ref="Y290:Y305" si="362">AA289</f>
        <v>0</v>
      </c>
      <c r="Z290" s="5">
        <f t="shared" si="351"/>
        <v>5.7681154282355518</v>
      </c>
      <c r="AA290" s="5">
        <f t="shared" si="357"/>
        <v>0</v>
      </c>
      <c r="AB290" s="5">
        <f t="shared" si="340"/>
        <v>5.6976229799114497</v>
      </c>
      <c r="AC290" s="32"/>
      <c r="AD290" s="5">
        <f t="shared" ref="AD290:AD304" si="363">$W290*J290</f>
        <v>12125.312229431716</v>
      </c>
      <c r="AE290" s="5">
        <f t="shared" si="342"/>
        <v>-121.25312229431717</v>
      </c>
      <c r="AF290" s="5">
        <f t="shared" si="360"/>
        <v>-1328.3997773304466</v>
      </c>
      <c r="AG290" s="5">
        <f t="shared" si="352"/>
        <v>-5616.1171580366936</v>
      </c>
      <c r="AH290" s="5">
        <f t="shared" si="344"/>
        <v>5059.5421717702575</v>
      </c>
      <c r="AI290" s="42">
        <f t="shared" si="361"/>
        <v>0</v>
      </c>
      <c r="AJ290" s="42">
        <f t="shared" ref="AJ290:AJ305" si="364">$D$6*SUM(Y290:Z290,AD290:AE290)</f>
        <v>1178.1640505336889</v>
      </c>
      <c r="AK290" s="42">
        <f t="shared" si="358"/>
        <v>6237.7062223039466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46"/>
        <v>6</v>
      </c>
      <c r="J291" s="11">
        <f t="shared" si="335"/>
        <v>12816.247555102216</v>
      </c>
      <c r="K291" s="11">
        <f t="shared" si="347"/>
        <v>128.16247555102217</v>
      </c>
      <c r="L291" s="24">
        <f t="shared" si="354"/>
        <v>1404.0958349167056</v>
      </c>
      <c r="M291" s="11">
        <f t="shared" si="333"/>
        <v>602229</v>
      </c>
      <c r="N291" s="78">
        <f t="shared" si="336"/>
        <v>0</v>
      </c>
      <c r="O291" s="35">
        <f t="shared" si="337"/>
        <v>0</v>
      </c>
      <c r="P291" s="35">
        <f t="shared" si="359"/>
        <v>6.0222899999999999</v>
      </c>
      <c r="Q291">
        <f t="shared" si="339"/>
        <v>70</v>
      </c>
      <c r="R291" s="45">
        <f>1000*VLOOKUP(Q291, '[1]Mortality (Interventions) L'!$B$8:$AV$128, 31)</f>
        <v>10.91617188153967</v>
      </c>
      <c r="S291" s="46">
        <f>VLOOKUP(I291, '[1]Lapse Rates'!$A$4:$F$24, 3)</f>
        <v>2.4510465999999999E-3</v>
      </c>
      <c r="T291" s="33">
        <f t="shared" ref="T291:T305" si="365">W290</f>
        <v>0.94608910894550913</v>
      </c>
      <c r="U291" s="33">
        <f t="shared" si="355"/>
        <v>1.0327671328501887E-2</v>
      </c>
      <c r="V291" s="39">
        <f t="shared" si="349"/>
        <v>2.3189084937779198E-3</v>
      </c>
      <c r="W291" s="32">
        <f t="shared" si="356"/>
        <v>0.93344252912322934</v>
      </c>
      <c r="X291" s="32"/>
      <c r="Y291" s="5">
        <f t="shared" si="362"/>
        <v>0</v>
      </c>
      <c r="Z291" s="5">
        <f t="shared" si="351"/>
        <v>5.6976229799114497</v>
      </c>
      <c r="AA291" s="5">
        <f t="shared" si="357"/>
        <v>0</v>
      </c>
      <c r="AB291" s="5">
        <f t="shared" si="340"/>
        <v>5.621461608713533</v>
      </c>
      <c r="AC291" s="32"/>
      <c r="AD291" s="5">
        <f t="shared" si="363"/>
        <v>11963.230531704017</v>
      </c>
      <c r="AE291" s="5">
        <f t="shared" si="342"/>
        <v>-119.63230531704018</v>
      </c>
      <c r="AF291" s="5">
        <f t="shared" si="360"/>
        <v>-1310.6427672760419</v>
      </c>
      <c r="AG291" s="5">
        <f>-U291*M291</f>
        <v>-6219.6231764923632</v>
      </c>
      <c r="AH291" s="5">
        <f t="shared" si="344"/>
        <v>4313.3322826185722</v>
      </c>
      <c r="AI291" s="42">
        <f t="shared" si="361"/>
        <v>0</v>
      </c>
      <c r="AJ291" s="42">
        <f t="shared" si="364"/>
        <v>1162.4159228228918</v>
      </c>
      <c r="AK291" s="42">
        <f t="shared" si="358"/>
        <v>5475.7482054414641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46"/>
        <v>7</v>
      </c>
      <c r="J292" s="11">
        <f t="shared" si="335"/>
        <v>12816.247555102216</v>
      </c>
      <c r="K292" s="11">
        <f t="shared" si="347"/>
        <v>128.16247555102217</v>
      </c>
      <c r="L292" s="24">
        <f t="shared" si="354"/>
        <v>1404.0958349167056</v>
      </c>
      <c r="M292" s="11">
        <f t="shared" si="333"/>
        <v>602229</v>
      </c>
      <c r="N292" s="78">
        <f t="shared" si="336"/>
        <v>0</v>
      </c>
      <c r="O292" s="35">
        <f t="shared" si="337"/>
        <v>0</v>
      </c>
      <c r="P292" s="35">
        <f t="shared" si="359"/>
        <v>6.0222899999999999</v>
      </c>
      <c r="Q292">
        <f t="shared" si="339"/>
        <v>71</v>
      </c>
      <c r="R292" s="45">
        <f>1000*VLOOKUP(Q292, '[1]Mortality (Interventions) L'!$B$8:$AV$128, 31)</f>
        <v>12.15514189027158</v>
      </c>
      <c r="S292" s="46">
        <f>VLOOKUP(I292, '[1]Lapse Rates'!$A$4:$F$24, 3)</f>
        <v>2.2232648999999998E-3</v>
      </c>
      <c r="T292" s="33">
        <f t="shared" si="365"/>
        <v>0.93344252912322934</v>
      </c>
      <c r="U292" s="33">
        <f t="shared" si="355"/>
        <v>1.1346126387906814E-2</v>
      </c>
      <c r="V292" s="39">
        <f t="shared" si="349"/>
        <v>2.0752900111669034E-3</v>
      </c>
      <c r="W292" s="32">
        <f t="shared" si="356"/>
        <v>0.92002111272415565</v>
      </c>
      <c r="X292" s="32"/>
      <c r="Y292" s="5">
        <f t="shared" si="362"/>
        <v>0</v>
      </c>
      <c r="Z292" s="5">
        <f t="shared" si="351"/>
        <v>5.621461608713533</v>
      </c>
      <c r="AA292" s="5">
        <f t="shared" si="357"/>
        <v>0</v>
      </c>
      <c r="AB292" s="5">
        <f t="shared" si="340"/>
        <v>5.5406339469475556</v>
      </c>
      <c r="AC292" s="32"/>
      <c r="AD292" s="5">
        <f t="shared" si="363"/>
        <v>11791.21833659338</v>
      </c>
      <c r="AE292" s="5">
        <f t="shared" si="342"/>
        <v>-117.91218336593381</v>
      </c>
      <c r="AF292" s="5">
        <f t="shared" si="360"/>
        <v>-1291.79781241142</v>
      </c>
      <c r="AG292" s="5">
        <f t="shared" ref="AG292:AG305" si="366">-U292*M292</f>
        <v>-6832.9663484627326</v>
      </c>
      <c r="AH292" s="5">
        <f t="shared" si="344"/>
        <v>3548.5419923532936</v>
      </c>
      <c r="AI292" s="42">
        <f t="shared" si="361"/>
        <v>0</v>
      </c>
      <c r="AJ292" s="42">
        <f t="shared" si="364"/>
        <v>1145.7027990154272</v>
      </c>
      <c r="AK292" s="42">
        <f t="shared" si="358"/>
        <v>4694.2447913687211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46"/>
        <v>8</v>
      </c>
      <c r="J293" s="11">
        <f t="shared" si="335"/>
        <v>12816.247555102216</v>
      </c>
      <c r="K293" s="11">
        <f t="shared" si="347"/>
        <v>128.16247555102217</v>
      </c>
      <c r="L293" s="24">
        <f t="shared" si="354"/>
        <v>1404.0958349167056</v>
      </c>
      <c r="M293" s="11">
        <f t="shared" si="333"/>
        <v>602229</v>
      </c>
      <c r="N293" s="78">
        <f t="shared" si="336"/>
        <v>0</v>
      </c>
      <c r="O293" s="35">
        <f t="shared" si="337"/>
        <v>0</v>
      </c>
      <c r="P293" s="35">
        <f t="shared" si="359"/>
        <v>6.0222899999999999</v>
      </c>
      <c r="Q293">
        <f t="shared" si="339"/>
        <v>72</v>
      </c>
      <c r="R293" s="45">
        <f>1000*VLOOKUP(Q293, '[1]Mortality (Interventions) L'!$B$8:$AV$128, 31)</f>
        <v>13.591195612490743</v>
      </c>
      <c r="S293" s="46">
        <f>VLOOKUP(I293, '[1]Lapse Rates'!$A$4:$F$24, 3)</f>
        <v>2.1873403E-3</v>
      </c>
      <c r="T293" s="33">
        <f t="shared" si="365"/>
        <v>0.92002111272415565</v>
      </c>
      <c r="U293" s="33">
        <f t="shared" si="355"/>
        <v>1.2504186910655395E-2</v>
      </c>
      <c r="V293" s="39">
        <f t="shared" si="349"/>
        <v>2.0123992567123885E-3</v>
      </c>
      <c r="W293" s="32">
        <f t="shared" si="356"/>
        <v>0.90550452655678781</v>
      </c>
      <c r="X293" s="32"/>
      <c r="Y293" s="5">
        <f t="shared" si="362"/>
        <v>0</v>
      </c>
      <c r="Z293" s="5">
        <f t="shared" si="351"/>
        <v>5.5406339469475556</v>
      </c>
      <c r="AA293" s="5">
        <f t="shared" si="357"/>
        <v>0</v>
      </c>
      <c r="AB293" s="5">
        <f t="shared" si="340"/>
        <v>5.4532108552376775</v>
      </c>
      <c r="AC293" s="32"/>
      <c r="AD293" s="5">
        <f t="shared" si="363"/>
        <v>11605.170174617422</v>
      </c>
      <c r="AE293" s="5">
        <f t="shared" si="342"/>
        <v>-116.05170174617422</v>
      </c>
      <c r="AF293" s="5">
        <f t="shared" si="360"/>
        <v>-1271.4151342366092</v>
      </c>
      <c r="AG293" s="5">
        <f t="shared" si="366"/>
        <v>-7530.3839790170878</v>
      </c>
      <c r="AH293" s="5">
        <f t="shared" si="344"/>
        <v>2687.3193596175515</v>
      </c>
      <c r="AI293" s="42">
        <f t="shared" si="361"/>
        <v>0</v>
      </c>
      <c r="AJ293" s="42">
        <f t="shared" si="364"/>
        <v>1127.6260583788653</v>
      </c>
      <c r="AK293" s="42">
        <f t="shared" si="358"/>
        <v>3814.9454179964168</v>
      </c>
    </row>
    <row r="294" spans="1:37" ht="15" x14ac:dyDescent="0.2">
      <c r="A294" s="12"/>
      <c r="B294" s="13">
        <v>1</v>
      </c>
      <c r="C294" s="10">
        <f>$H$284*0.14+$B$297</f>
        <v>1788.5832615697723</v>
      </c>
      <c r="D294" s="1"/>
      <c r="E294" s="81" t="s">
        <v>51</v>
      </c>
      <c r="F294" s="13"/>
      <c r="G294" s="8"/>
      <c r="I294" s="2">
        <f t="shared" si="346"/>
        <v>9</v>
      </c>
      <c r="J294" s="11">
        <f t="shared" si="335"/>
        <v>12816.247555102216</v>
      </c>
      <c r="K294" s="11">
        <f t="shared" si="347"/>
        <v>128.16247555102217</v>
      </c>
      <c r="L294" s="24">
        <f t="shared" si="354"/>
        <v>1404.0958349167056</v>
      </c>
      <c r="M294" s="11">
        <f t="shared" si="333"/>
        <v>602229</v>
      </c>
      <c r="N294" s="78">
        <f t="shared" si="336"/>
        <v>0</v>
      </c>
      <c r="O294" s="35">
        <f t="shared" si="337"/>
        <v>0</v>
      </c>
      <c r="P294" s="35">
        <f t="shared" si="359"/>
        <v>6.0222899999999999</v>
      </c>
      <c r="Q294">
        <f t="shared" si="339"/>
        <v>73</v>
      </c>
      <c r="R294" s="45">
        <f>1000*VLOOKUP(Q294, '[1]Mortality (Interventions) L'!$B$8:$AV$128, 31)</f>
        <v>15.257071837268624</v>
      </c>
      <c r="S294" s="46">
        <f>VLOOKUP(I294, '[1]Lapse Rates'!$A$4:$F$24, 3)</f>
        <v>1.9768835000000002E-3</v>
      </c>
      <c r="T294" s="33">
        <f t="shared" si="365"/>
        <v>0.90550452655678781</v>
      </c>
      <c r="U294" s="33">
        <f t="shared" si="355"/>
        <v>1.3815347610648827E-2</v>
      </c>
      <c r="V294" s="39">
        <f t="shared" si="349"/>
        <v>1.7900769577254259E-3</v>
      </c>
      <c r="W294" s="32">
        <f t="shared" si="356"/>
        <v>0.8898991019884136</v>
      </c>
      <c r="X294" s="32"/>
      <c r="Y294" s="5">
        <f t="shared" si="362"/>
        <v>0</v>
      </c>
      <c r="Z294" s="5">
        <f t="shared" si="351"/>
        <v>5.4532108552376775</v>
      </c>
      <c r="AA294" s="5">
        <f t="shared" si="357"/>
        <v>0</v>
      </c>
      <c r="AB294" s="5">
        <f t="shared" si="340"/>
        <v>5.3592304629138034</v>
      </c>
      <c r="AC294" s="32"/>
      <c r="AD294" s="5">
        <f t="shared" si="363"/>
        <v>11405.167190146663</v>
      </c>
      <c r="AE294" s="5">
        <f t="shared" si="342"/>
        <v>-114.05167190146665</v>
      </c>
      <c r="AF294" s="5">
        <f t="shared" si="360"/>
        <v>-1249.5036225980482</v>
      </c>
      <c r="AG294" s="5">
        <f t="shared" si="366"/>
        <v>-8320.0029762134327</v>
      </c>
      <c r="AH294" s="5">
        <f t="shared" si="344"/>
        <v>1721.6089194337164</v>
      </c>
      <c r="AI294" s="42">
        <f t="shared" si="361"/>
        <v>0</v>
      </c>
      <c r="AJ294" s="42">
        <f t="shared" si="364"/>
        <v>1108.1933923247527</v>
      </c>
      <c r="AK294" s="42">
        <f t="shared" si="358"/>
        <v>2829.8023117584689</v>
      </c>
    </row>
    <row r="295" spans="1:37" ht="15" x14ac:dyDescent="0.2">
      <c r="A295" s="12"/>
      <c r="B295" s="70" t="s">
        <v>49</v>
      </c>
      <c r="C295" s="10">
        <f>$H$284*0.11+$B$297</f>
        <v>1404.0958349167056</v>
      </c>
      <c r="D295" s="1"/>
      <c r="E295" s="1"/>
      <c r="F295" s="1"/>
      <c r="I295" s="2">
        <f t="shared" si="346"/>
        <v>10</v>
      </c>
      <c r="J295" s="11">
        <f t="shared" si="335"/>
        <v>12816.247555102216</v>
      </c>
      <c r="K295" s="11">
        <f t="shared" si="347"/>
        <v>128.16247555102217</v>
      </c>
      <c r="L295" s="24">
        <f t="shared" si="354"/>
        <v>1404.0958349167056</v>
      </c>
      <c r="M295" s="11">
        <f t="shared" si="333"/>
        <v>602229</v>
      </c>
      <c r="N295" s="78">
        <f t="shared" si="336"/>
        <v>0</v>
      </c>
      <c r="O295" s="35">
        <f t="shared" si="337"/>
        <v>0</v>
      </c>
      <c r="P295" s="35">
        <f t="shared" si="359"/>
        <v>6.0222899999999999</v>
      </c>
      <c r="Q295">
        <f t="shared" si="339"/>
        <v>74</v>
      </c>
      <c r="R295" s="45">
        <f>1000*VLOOKUP(Q295, '[1]Mortality (Interventions) L'!$B$8:$AV$128, 31)</f>
        <v>17.248216134324352</v>
      </c>
      <c r="S295" s="46">
        <f>VLOOKUP(I295, '[1]Lapse Rates'!$A$4:$F$24, 3)</f>
        <v>1.6914747999999999E-3</v>
      </c>
      <c r="T295" s="33">
        <f t="shared" si="365"/>
        <v>0.8898991019884136</v>
      </c>
      <c r="U295" s="33">
        <f t="shared" si="355"/>
        <v>1.5349172048837307E-2</v>
      </c>
      <c r="V295" s="39">
        <f t="shared" si="349"/>
        <v>1.5052419055560315E-3</v>
      </c>
      <c r="W295" s="32">
        <f t="shared" si="356"/>
        <v>0.87304468803402024</v>
      </c>
      <c r="X295" s="32"/>
      <c r="Y295" s="5">
        <f t="shared" si="362"/>
        <v>0</v>
      </c>
      <c r="Z295" s="5">
        <f t="shared" si="351"/>
        <v>5.3592304629138034</v>
      </c>
      <c r="AA295" s="5">
        <f t="shared" si="357"/>
        <v>0</v>
      </c>
      <c r="AB295" s="5">
        <f t="shared" si="340"/>
        <v>5.2577282943003993</v>
      </c>
      <c r="AC295" s="32"/>
      <c r="AD295" s="5">
        <f t="shared" si="363"/>
        <v>11189.156848510989</v>
      </c>
      <c r="AE295" s="5">
        <f t="shared" si="342"/>
        <v>-111.8915684851099</v>
      </c>
      <c r="AF295" s="5">
        <f t="shared" si="360"/>
        <v>-1225.8384101647225</v>
      </c>
      <c r="AG295" s="5">
        <f t="shared" si="366"/>
        <v>-9243.7165337992428</v>
      </c>
      <c r="AH295" s="5">
        <f>SUM(AD295:AG295)</f>
        <v>607.71033606191486</v>
      </c>
      <c r="AI295" s="42">
        <f t="shared" si="361"/>
        <v>0</v>
      </c>
      <c r="AJ295" s="42">
        <f t="shared" si="364"/>
        <v>1087.2054644789509</v>
      </c>
      <c r="AK295" s="42">
        <f t="shared" si="358"/>
        <v>1694.9158005408658</v>
      </c>
    </row>
    <row r="296" spans="1:37" ht="15" x14ac:dyDescent="0.2">
      <c r="D296" s="1"/>
      <c r="E296" s="1"/>
      <c r="F296" s="1"/>
      <c r="I296" s="2">
        <f t="shared" si="346"/>
        <v>11</v>
      </c>
      <c r="J296" s="11">
        <f t="shared" si="335"/>
        <v>12816.247555102216</v>
      </c>
      <c r="K296" s="11">
        <f t="shared" si="347"/>
        <v>128.16247555102217</v>
      </c>
      <c r="L296" s="24">
        <f t="shared" si="354"/>
        <v>1404.0958349167056</v>
      </c>
      <c r="M296" s="11">
        <f t="shared" si="333"/>
        <v>602229</v>
      </c>
      <c r="N296" s="78">
        <f t="shared" si="336"/>
        <v>0</v>
      </c>
      <c r="O296" s="35">
        <f t="shared" si="337"/>
        <v>0</v>
      </c>
      <c r="P296" s="35">
        <f t="shared" si="359"/>
        <v>6.0222899999999999</v>
      </c>
      <c r="Q296">
        <f t="shared" si="339"/>
        <v>75</v>
      </c>
      <c r="R296" s="45">
        <f>1000*VLOOKUP(Q296, '[1]Mortality (Interventions) L'!$B$8:$AV$128, 31)</f>
        <v>19.559892090638588</v>
      </c>
      <c r="S296" s="46">
        <f>VLOOKUP(I296, '[1]Lapse Rates'!$A$4:$F$24, 3)</f>
        <v>1.5867464999999999E-3</v>
      </c>
      <c r="T296" s="33">
        <f t="shared" si="365"/>
        <v>0.87304468803402024</v>
      </c>
      <c r="U296" s="33">
        <f t="shared" si="355"/>
        <v>1.7076659888250668E-2</v>
      </c>
      <c r="V296" s="39">
        <f t="shared" si="349"/>
        <v>1.3853006030815735E-3</v>
      </c>
      <c r="W296" s="32">
        <f t="shared" si="356"/>
        <v>0.85458272754268805</v>
      </c>
      <c r="X296" s="31"/>
      <c r="Y296" s="5">
        <f t="shared" si="362"/>
        <v>0</v>
      </c>
      <c r="Z296" s="5">
        <f t="shared" si="351"/>
        <v>5.2577282943003993</v>
      </c>
      <c r="AA296" s="5">
        <f t="shared" si="357"/>
        <v>0</v>
      </c>
      <c r="AB296" s="5">
        <f t="shared" si="340"/>
        <v>5.1465450142530544</v>
      </c>
      <c r="AC296" s="32"/>
      <c r="AD296" s="5">
        <f t="shared" si="363"/>
        <v>10952.543792501559</v>
      </c>
      <c r="AE296" s="5">
        <f t="shared" si="342"/>
        <v>-109.52543792501559</v>
      </c>
      <c r="AF296" s="5">
        <f t="shared" si="360"/>
        <v>-1199.916048334446</v>
      </c>
      <c r="AG296" s="5">
        <f t="shared" si="366"/>
        <v>-10284.059807841311</v>
      </c>
      <c r="AH296" s="5">
        <f t="shared" ref="AH296:AH305" si="367">SUM(AD296:AG296)</f>
        <v>-640.95750159921408</v>
      </c>
      <c r="AI296" s="42">
        <f t="shared" si="361"/>
        <v>0</v>
      </c>
      <c r="AJ296" s="42">
        <f t="shared" si="364"/>
        <v>1064.2158837296297</v>
      </c>
      <c r="AK296" s="42">
        <f t="shared" ref="AK296:AK305" si="368">SUM(AH296:AJ296)</f>
        <v>423.25838213041561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46"/>
        <v>12</v>
      </c>
      <c r="J297" s="11">
        <f t="shared" si="335"/>
        <v>12816.247555102216</v>
      </c>
      <c r="K297" s="11">
        <f t="shared" si="347"/>
        <v>128.16247555102217</v>
      </c>
      <c r="L297" s="24">
        <f t="shared" si="354"/>
        <v>1404.0958349167056</v>
      </c>
      <c r="M297" s="11">
        <f t="shared" si="333"/>
        <v>602229</v>
      </c>
      <c r="N297" s="78">
        <f t="shared" si="336"/>
        <v>0</v>
      </c>
      <c r="O297" s="35">
        <f t="shared" si="337"/>
        <v>0</v>
      </c>
      <c r="P297" s="35">
        <f t="shared" si="359"/>
        <v>6.0222899999999999</v>
      </c>
      <c r="Q297">
        <f t="shared" si="339"/>
        <v>76</v>
      </c>
      <c r="R297" s="45">
        <f>1000*VLOOKUP(Q297, '[1]Mortality (Interventions) L'!$B$8:$AV$128, 31)</f>
        <v>22.23424663845703</v>
      </c>
      <c r="S297" s="46">
        <f>VLOOKUP(I297, '[1]Lapse Rates'!$A$4:$F$24, 3)</f>
        <v>1.4412507000000001E-3</v>
      </c>
      <c r="T297" s="33">
        <f t="shared" si="365"/>
        <v>0.85458272754268805</v>
      </c>
      <c r="U297" s="33">
        <f t="shared" si="355"/>
        <v>1.9001003137149454E-2</v>
      </c>
      <c r="V297" s="39">
        <f t="shared" si="349"/>
        <v>1.2316679542788084E-3</v>
      </c>
      <c r="W297" s="32">
        <f t="shared" si="356"/>
        <v>0.83435005645125981</v>
      </c>
      <c r="X297" s="31"/>
      <c r="Y297" s="5">
        <f t="shared" si="362"/>
        <v>0</v>
      </c>
      <c r="Z297" s="5">
        <f t="shared" si="351"/>
        <v>5.1465450142530544</v>
      </c>
      <c r="AA297" s="5">
        <f t="shared" si="357"/>
        <v>0</v>
      </c>
      <c r="AB297" s="5">
        <f t="shared" si="340"/>
        <v>5.0246980014658575</v>
      </c>
      <c r="AC297" s="32"/>
      <c r="AD297" s="5">
        <f t="shared" si="363"/>
        <v>10693.236871092855</v>
      </c>
      <c r="AE297" s="5">
        <f t="shared" si="342"/>
        <v>-106.93236871092856</v>
      </c>
      <c r="AF297" s="5">
        <f t="shared" si="360"/>
        <v>-1171.5074391257322</v>
      </c>
      <c r="AG297" s="5">
        <f t="shared" si="366"/>
        <v>-11442.955118282378</v>
      </c>
      <c r="AH297" s="5">
        <f t="shared" si="367"/>
        <v>-2028.1580550261824</v>
      </c>
      <c r="AI297" s="42">
        <f t="shared" si="361"/>
        <v>0</v>
      </c>
      <c r="AJ297" s="42">
        <f t="shared" si="364"/>
        <v>1039.0213477495654</v>
      </c>
      <c r="AK297" s="42">
        <f t="shared" si="368"/>
        <v>-989.13670727661702</v>
      </c>
    </row>
    <row r="298" spans="1:37" ht="15" x14ac:dyDescent="0.2">
      <c r="A298" s="48"/>
      <c r="D298" s="1"/>
      <c r="E298" s="1"/>
      <c r="F298" s="1"/>
      <c r="I298" s="2">
        <f t="shared" si="346"/>
        <v>13</v>
      </c>
      <c r="J298" s="11">
        <f t="shared" si="335"/>
        <v>12816.247555102216</v>
      </c>
      <c r="K298" s="11">
        <f t="shared" si="347"/>
        <v>128.16247555102217</v>
      </c>
      <c r="L298" s="24">
        <f t="shared" si="354"/>
        <v>1404.0958349167056</v>
      </c>
      <c r="M298" s="11">
        <f t="shared" si="333"/>
        <v>602229</v>
      </c>
      <c r="N298" s="78">
        <f t="shared" si="336"/>
        <v>0</v>
      </c>
      <c r="O298" s="35">
        <f t="shared" si="337"/>
        <v>0</v>
      </c>
      <c r="P298" s="35">
        <f t="shared" si="359"/>
        <v>6.0222899999999999</v>
      </c>
      <c r="Q298">
        <f t="shared" si="339"/>
        <v>77</v>
      </c>
      <c r="R298" s="45">
        <f>1000*VLOOKUP(Q298, '[1]Mortality (Interventions) L'!$B$8:$AV$128, 31)</f>
        <v>25.3452628840434</v>
      </c>
      <c r="S298" s="46">
        <f>VLOOKUP(I298, '[1]Lapse Rates'!$A$4:$F$24, 3)</f>
        <v>1.3481251E-3</v>
      </c>
      <c r="T298" s="33">
        <f t="shared" si="365"/>
        <v>0.83435005645125981</v>
      </c>
      <c r="U298" s="33">
        <f t="shared" si="355"/>
        <v>2.1146821518073629E-2</v>
      </c>
      <c r="V298" s="39">
        <f t="shared" si="349"/>
        <v>1.1248082532883603E-3</v>
      </c>
      <c r="W298" s="32">
        <f t="shared" si="356"/>
        <v>0.81207842667989782</v>
      </c>
      <c r="X298" s="31"/>
      <c r="Y298" s="5">
        <f t="shared" si="362"/>
        <v>0</v>
      </c>
      <c r="Z298" s="5">
        <f t="shared" si="351"/>
        <v>5.0246980014658575</v>
      </c>
      <c r="AA298" s="5">
        <f t="shared" si="357"/>
        <v>0</v>
      </c>
      <c r="AB298" s="5">
        <f t="shared" si="340"/>
        <v>4.8905717882100816</v>
      </c>
      <c r="AC298" s="32"/>
      <c r="AD298" s="5">
        <f t="shared" si="363"/>
        <v>10407.798150487495</v>
      </c>
      <c r="AE298" s="5">
        <f t="shared" si="342"/>
        <v>-104.07798150487496</v>
      </c>
      <c r="AF298" s="5">
        <f t="shared" si="360"/>
        <v>-1140.2359365269558</v>
      </c>
      <c r="AG298" s="5">
        <f t="shared" si="366"/>
        <v>-12735.229176007964</v>
      </c>
      <c r="AH298" s="5">
        <f t="shared" si="367"/>
        <v>-3571.7449435523013</v>
      </c>
      <c r="AI298" s="42">
        <f t="shared" si="361"/>
        <v>0</v>
      </c>
      <c r="AJ298" s="42">
        <f t="shared" si="364"/>
        <v>1011.2878714511388</v>
      </c>
      <c r="AK298" s="42">
        <f t="shared" si="368"/>
        <v>-2560.4570721011623</v>
      </c>
    </row>
    <row r="299" spans="1:37" ht="15" x14ac:dyDescent="0.2">
      <c r="A299" s="48"/>
      <c r="D299" s="1"/>
      <c r="E299" s="1"/>
      <c r="F299" s="37"/>
      <c r="I299" s="2">
        <f t="shared" si="346"/>
        <v>14</v>
      </c>
      <c r="J299" s="11">
        <f t="shared" si="335"/>
        <v>12816.247555102216</v>
      </c>
      <c r="K299" s="11">
        <f t="shared" si="347"/>
        <v>128.16247555102217</v>
      </c>
      <c r="L299" s="24">
        <f t="shared" si="354"/>
        <v>1404.0958349167056</v>
      </c>
      <c r="M299" s="11">
        <f t="shared" si="333"/>
        <v>602229</v>
      </c>
      <c r="N299" s="78">
        <f t="shared" si="336"/>
        <v>0</v>
      </c>
      <c r="O299" s="35">
        <f t="shared" si="337"/>
        <v>0</v>
      </c>
      <c r="P299" s="35">
        <f t="shared" si="359"/>
        <v>6.0222899999999999</v>
      </c>
      <c r="Q299">
        <f t="shared" si="339"/>
        <v>78</v>
      </c>
      <c r="R299" s="45">
        <f>1000*VLOOKUP(Q299, '[1]Mortality (Interventions) L'!$B$8:$AV$128, 31)</f>
        <v>28.856638931105806</v>
      </c>
      <c r="S299" s="46">
        <f>VLOOKUP(I299, '[1]Lapse Rates'!$A$4:$F$24, 3)</f>
        <v>1.1365788999999999E-3</v>
      </c>
      <c r="T299" s="33">
        <f t="shared" si="365"/>
        <v>0.81207842667989782</v>
      </c>
      <c r="U299" s="33">
        <f t="shared" si="355"/>
        <v>2.3433853942442292E-2</v>
      </c>
      <c r="V299" s="39">
        <f t="shared" si="349"/>
        <v>9.2299120490956887E-4</v>
      </c>
      <c r="W299" s="32">
        <f t="shared" si="356"/>
        <v>0.78772158153254601</v>
      </c>
      <c r="X299" s="31"/>
      <c r="Y299" s="5">
        <f t="shared" si="362"/>
        <v>0</v>
      </c>
      <c r="Z299" s="5">
        <f t="shared" si="351"/>
        <v>4.8905717882100816</v>
      </c>
      <c r="AA299" s="5">
        <f t="shared" si="357"/>
        <v>0</v>
      </c>
      <c r="AB299" s="5">
        <f t="shared" si="340"/>
        <v>4.7438878032476364</v>
      </c>
      <c r="AC299" s="32"/>
      <c r="AD299" s="5">
        <f t="shared" si="363"/>
        <v>10095.634793417745</v>
      </c>
      <c r="AE299" s="5">
        <f t="shared" si="342"/>
        <v>-100.95634793417744</v>
      </c>
      <c r="AF299" s="5">
        <f t="shared" si="360"/>
        <v>-1106.036591703848</v>
      </c>
      <c r="AG299" s="5">
        <f t="shared" si="366"/>
        <v>-14112.54642590308</v>
      </c>
      <c r="AH299" s="5">
        <f t="shared" si="367"/>
        <v>-5223.9045721233615</v>
      </c>
      <c r="AI299" s="42">
        <f t="shared" si="361"/>
        <v>0</v>
      </c>
      <c r="AJ299" s="42">
        <f t="shared" si="364"/>
        <v>980.95772059436138</v>
      </c>
      <c r="AK299" s="42">
        <f t="shared" si="368"/>
        <v>-4242.946851529</v>
      </c>
    </row>
    <row r="300" spans="1:37" ht="15" x14ac:dyDescent="0.2">
      <c r="A300" s="48"/>
      <c r="D300" s="1"/>
      <c r="E300" s="1"/>
      <c r="F300" s="1"/>
      <c r="I300" s="2">
        <f t="shared" si="346"/>
        <v>15</v>
      </c>
      <c r="J300" s="11">
        <f t="shared" si="335"/>
        <v>12816.247555102216</v>
      </c>
      <c r="K300" s="11">
        <f t="shared" si="347"/>
        <v>128.16247555102217</v>
      </c>
      <c r="L300" s="24">
        <f t="shared" si="354"/>
        <v>1404.0958349167056</v>
      </c>
      <c r="M300" s="11">
        <f t="shared" si="333"/>
        <v>602229</v>
      </c>
      <c r="N300" s="78">
        <f t="shared" si="336"/>
        <v>0</v>
      </c>
      <c r="O300" s="35">
        <f t="shared" si="337"/>
        <v>0</v>
      </c>
      <c r="P300" s="35">
        <f t="shared" si="359"/>
        <v>6.0222899999999999</v>
      </c>
      <c r="Q300">
        <f t="shared" si="339"/>
        <v>79</v>
      </c>
      <c r="R300" s="45">
        <f>1000*VLOOKUP(Q300, '[1]Mortality (Interventions) L'!$B$8:$AV$128, 31)</f>
        <v>32.801587739771939</v>
      </c>
      <c r="S300" s="46">
        <f>VLOOKUP(I300, '[1]Lapse Rates'!$A$4:$F$24, 3)</f>
        <v>1.0075606E-3</v>
      </c>
      <c r="T300" s="33">
        <f t="shared" si="365"/>
        <v>0.78772158153254601</v>
      </c>
      <c r="U300" s="33">
        <f t="shared" si="355"/>
        <v>2.5838518571151724E-2</v>
      </c>
      <c r="V300" s="39">
        <f t="shared" si="349"/>
        <v>7.9367722932188094E-4</v>
      </c>
      <c r="W300" s="32">
        <f t="shared" si="356"/>
        <v>0.76108938573207241</v>
      </c>
      <c r="X300" s="31"/>
      <c r="Y300" s="5">
        <f t="shared" si="362"/>
        <v>0</v>
      </c>
      <c r="Z300" s="5">
        <f t="shared" si="351"/>
        <v>4.7438878032476364</v>
      </c>
      <c r="AA300" s="5">
        <f t="shared" si="357"/>
        <v>0</v>
      </c>
      <c r="AB300" s="5">
        <f t="shared" si="340"/>
        <v>4.5835009968004021</v>
      </c>
      <c r="AC300" s="32"/>
      <c r="AD300" s="5">
        <f t="shared" si="363"/>
        <v>9754.3099791029199</v>
      </c>
      <c r="AE300" s="5">
        <f t="shared" si="342"/>
        <v>-97.543099791029206</v>
      </c>
      <c r="AF300" s="5">
        <f t="shared" si="360"/>
        <v>-1068.6424365057169</v>
      </c>
      <c r="AG300" s="5">
        <f t="shared" si="366"/>
        <v>-15560.705200586131</v>
      </c>
      <c r="AH300" s="5">
        <f t="shared" si="367"/>
        <v>-6972.5807577799587</v>
      </c>
      <c r="AI300" s="42">
        <f t="shared" si="361"/>
        <v>0</v>
      </c>
      <c r="AJ300" s="42">
        <f t="shared" si="364"/>
        <v>947.79420625399507</v>
      </c>
      <c r="AK300" s="42">
        <f t="shared" si="368"/>
        <v>-6024.7865515259637</v>
      </c>
    </row>
    <row r="301" spans="1:37" ht="15" x14ac:dyDescent="0.2">
      <c r="I301" s="2">
        <f t="shared" si="346"/>
        <v>16</v>
      </c>
      <c r="J301" s="11">
        <f t="shared" si="335"/>
        <v>12816.247555102216</v>
      </c>
      <c r="K301" s="11">
        <f t="shared" si="347"/>
        <v>128.16247555102217</v>
      </c>
      <c r="L301" s="24">
        <f t="shared" si="354"/>
        <v>1404.0958349167056</v>
      </c>
      <c r="M301" s="11">
        <f t="shared" si="333"/>
        <v>602229</v>
      </c>
      <c r="N301" s="78">
        <f t="shared" si="336"/>
        <v>0</v>
      </c>
      <c r="O301" s="35">
        <f t="shared" si="337"/>
        <v>0</v>
      </c>
      <c r="P301" s="35">
        <f t="shared" si="359"/>
        <v>6.0222899999999999</v>
      </c>
      <c r="Q301">
        <f t="shared" si="339"/>
        <v>80</v>
      </c>
      <c r="R301" s="45">
        <f>1000*VLOOKUP(Q301, '[1]Mortality (Interventions) L'!$B$8:$AV$128, 31)</f>
        <v>37.153692757541812</v>
      </c>
      <c r="S301" s="46">
        <f>VLOOKUP(I301, '[1]Lapse Rates'!$A$4:$F$24, 3)</f>
        <v>8.9731130000000002E-4</v>
      </c>
      <c r="T301" s="33">
        <f t="shared" si="365"/>
        <v>0.76108938573207241</v>
      </c>
      <c r="U301" s="33">
        <f t="shared" si="355"/>
        <v>2.8277281198515646E-2</v>
      </c>
      <c r="V301" s="39">
        <f t="shared" si="349"/>
        <v>6.8293410612744738E-4</v>
      </c>
      <c r="W301" s="32">
        <f t="shared" si="356"/>
        <v>0.73212917042742931</v>
      </c>
      <c r="X301" s="31"/>
      <c r="Y301" s="5">
        <f t="shared" si="362"/>
        <v>0</v>
      </c>
      <c r="Z301" s="5">
        <f t="shared" si="351"/>
        <v>4.5835009968004021</v>
      </c>
      <c r="AA301" s="5">
        <f t="shared" si="357"/>
        <v>0</v>
      </c>
      <c r="AB301" s="5">
        <f t="shared" si="340"/>
        <v>4.4090941817734031</v>
      </c>
      <c r="AC301" s="32"/>
      <c r="AD301" s="5">
        <f t="shared" si="363"/>
        <v>9383.1486905095553</v>
      </c>
      <c r="AE301" s="5">
        <f t="shared" si="342"/>
        <v>-93.831486905095545</v>
      </c>
      <c r="AF301" s="5">
        <f t="shared" si="360"/>
        <v>-1027.9795188181763</v>
      </c>
      <c r="AG301" s="5">
        <f t="shared" si="366"/>
        <v>-17029.398778900879</v>
      </c>
      <c r="AH301" s="5">
        <f t="shared" si="367"/>
        <v>-8768.0610941145951</v>
      </c>
      <c r="AI301" s="42">
        <f t="shared" si="361"/>
        <v>0</v>
      </c>
      <c r="AJ301" s="42">
        <f t="shared" si="364"/>
        <v>911.73165912138359</v>
      </c>
      <c r="AK301" s="42">
        <f t="shared" si="368"/>
        <v>-7856.3294349932112</v>
      </c>
    </row>
    <row r="302" spans="1:37" ht="15" x14ac:dyDescent="0.2">
      <c r="I302" s="2">
        <f t="shared" si="346"/>
        <v>17</v>
      </c>
      <c r="J302" s="11">
        <f t="shared" si="335"/>
        <v>12816.247555102216</v>
      </c>
      <c r="K302" s="11">
        <f t="shared" si="347"/>
        <v>128.16247555102217</v>
      </c>
      <c r="L302" s="24">
        <f t="shared" si="354"/>
        <v>1404.0958349167056</v>
      </c>
      <c r="M302" s="11">
        <f t="shared" si="333"/>
        <v>602229</v>
      </c>
      <c r="N302" s="78">
        <f t="shared" si="336"/>
        <v>0</v>
      </c>
      <c r="O302" s="35">
        <f t="shared" si="337"/>
        <v>0</v>
      </c>
      <c r="P302" s="35">
        <f t="shared" si="359"/>
        <v>6.0222899999999999</v>
      </c>
      <c r="Q302">
        <f t="shared" si="339"/>
        <v>81</v>
      </c>
      <c r="R302" s="45">
        <f>1000*VLOOKUP(Q302, '[1]Mortality (Interventions) L'!$B$8:$AV$128, 31)</f>
        <v>41.985267949310575</v>
      </c>
      <c r="S302" s="46">
        <f>VLOOKUP(I302, '[1]Lapse Rates'!$A$4:$F$24, 3)</f>
        <v>7.4594940000000001E-4</v>
      </c>
      <c r="T302" s="33">
        <f t="shared" si="365"/>
        <v>0.73212917042742931</v>
      </c>
      <c r="U302" s="33">
        <f t="shared" si="355"/>
        <v>3.0738639393902086E-2</v>
      </c>
      <c r="V302" s="39">
        <f t="shared" si="349"/>
        <v>5.4613131540283866E-4</v>
      </c>
      <c r="W302" s="32">
        <f t="shared" si="356"/>
        <v>0.7008443997181244</v>
      </c>
      <c r="X302" s="31"/>
      <c r="Y302" s="5">
        <f t="shared" si="362"/>
        <v>0</v>
      </c>
      <c r="Z302" s="5">
        <f t="shared" si="351"/>
        <v>4.4090941817734031</v>
      </c>
      <c r="AA302" s="5">
        <f t="shared" si="357"/>
        <v>0</v>
      </c>
      <c r="AB302" s="5">
        <f t="shared" si="340"/>
        <v>4.220688219978463</v>
      </c>
      <c r="AC302" s="32"/>
      <c r="AD302" s="5">
        <f t="shared" si="363"/>
        <v>8982.1953243944918</v>
      </c>
      <c r="AE302" s="5">
        <f t="shared" si="342"/>
        <v>-89.821953243944932</v>
      </c>
      <c r="AF302" s="5">
        <f t="shared" si="360"/>
        <v>-984.0527025689172</v>
      </c>
      <c r="AG302" s="5">
        <f t="shared" si="366"/>
        <v>-18511.700063550259</v>
      </c>
      <c r="AH302" s="5">
        <f t="shared" si="367"/>
        <v>-10603.37939496863</v>
      </c>
      <c r="AI302" s="42">
        <f t="shared" si="361"/>
        <v>0</v>
      </c>
      <c r="AJ302" s="42">
        <f t="shared" si="364"/>
        <v>872.77435984910073</v>
      </c>
      <c r="AK302" s="42">
        <f t="shared" si="368"/>
        <v>-9730.6050351195281</v>
      </c>
    </row>
    <row r="303" spans="1:37" ht="15" x14ac:dyDescent="0.2">
      <c r="I303" s="2">
        <f t="shared" si="346"/>
        <v>18</v>
      </c>
      <c r="J303" s="11">
        <f t="shared" si="335"/>
        <v>12816.247555102216</v>
      </c>
      <c r="K303" s="11">
        <f t="shared" si="347"/>
        <v>128.16247555102217</v>
      </c>
      <c r="L303" s="24">
        <f t="shared" si="354"/>
        <v>1404.0958349167056</v>
      </c>
      <c r="M303" s="11">
        <f t="shared" si="333"/>
        <v>602229</v>
      </c>
      <c r="N303" s="78">
        <f t="shared" si="336"/>
        <v>0</v>
      </c>
      <c r="O303" s="35">
        <f t="shared" si="337"/>
        <v>0</v>
      </c>
      <c r="P303" s="35">
        <f t="shared" si="359"/>
        <v>6.0222899999999999</v>
      </c>
      <c r="Q303">
        <f t="shared" si="339"/>
        <v>82</v>
      </c>
      <c r="R303" s="45">
        <f>1000*VLOOKUP(Q303, '[1]Mortality (Interventions) L'!$B$8:$AV$128, 31)</f>
        <v>47.464951255999807</v>
      </c>
      <c r="S303" s="46">
        <f>VLOOKUP(I303, '[1]Lapse Rates'!$A$4:$F$24, 3)</f>
        <v>5.9837330000000002E-4</v>
      </c>
      <c r="T303" s="33">
        <f t="shared" si="365"/>
        <v>0.7008443997181244</v>
      </c>
      <c r="U303" s="33">
        <f t="shared" si="355"/>
        <v>3.3265545270661223E-2</v>
      </c>
      <c r="V303" s="39">
        <f t="shared" si="349"/>
        <v>4.1936657624585318E-4</v>
      </c>
      <c r="W303" s="32">
        <f t="shared" si="356"/>
        <v>0.66715948787121737</v>
      </c>
      <c r="X303" s="31"/>
      <c r="Y303" s="5">
        <f t="shared" si="362"/>
        <v>0</v>
      </c>
      <c r="Z303" s="5">
        <f t="shared" si="351"/>
        <v>4.220688219978463</v>
      </c>
      <c r="AA303" s="5">
        <f t="shared" si="357"/>
        <v>0</v>
      </c>
      <c r="AB303" s="5">
        <f t="shared" si="340"/>
        <v>4.0178279122119536</v>
      </c>
      <c r="AC303" s="32"/>
      <c r="AD303" s="5">
        <f t="shared" si="363"/>
        <v>8550.4811552927367</v>
      </c>
      <c r="AE303" s="5">
        <f t="shared" si="342"/>
        <v>-85.504811552927364</v>
      </c>
      <c r="AF303" s="5">
        <f t="shared" si="360"/>
        <v>-936.75585814513863</v>
      </c>
      <c r="AG303" s="5">
        <f t="shared" si="366"/>
        <v>-20033.476062805039</v>
      </c>
      <c r="AH303" s="5">
        <f t="shared" si="367"/>
        <v>-12505.25557721037</v>
      </c>
      <c r="AI303" s="42">
        <f t="shared" si="361"/>
        <v>0</v>
      </c>
      <c r="AJ303" s="42">
        <f t="shared" si="364"/>
        <v>830.82822883525523</v>
      </c>
      <c r="AK303" s="42">
        <f t="shared" si="368"/>
        <v>-11674.427348375115</v>
      </c>
    </row>
    <row r="304" spans="1:37" ht="15" x14ac:dyDescent="0.2">
      <c r="I304" s="2">
        <f t="shared" si="346"/>
        <v>19</v>
      </c>
      <c r="J304" s="11">
        <f t="shared" si="335"/>
        <v>12816.247555102216</v>
      </c>
      <c r="K304" s="11">
        <f t="shared" si="347"/>
        <v>128.16247555102217</v>
      </c>
      <c r="L304" s="24">
        <f t="shared" si="354"/>
        <v>1404.0958349167056</v>
      </c>
      <c r="M304" s="11">
        <f t="shared" si="333"/>
        <v>602229</v>
      </c>
      <c r="N304" s="78">
        <f t="shared" si="336"/>
        <v>0</v>
      </c>
      <c r="O304" s="35">
        <f t="shared" si="337"/>
        <v>0</v>
      </c>
      <c r="P304" s="35">
        <f t="shared" si="359"/>
        <v>6.0222899999999999</v>
      </c>
      <c r="Q304">
        <f t="shared" si="339"/>
        <v>83</v>
      </c>
      <c r="R304" s="45">
        <f>1000*VLOOKUP(Q304, '[1]Mortality (Interventions) L'!$B$8:$AV$128, 31)</f>
        <v>53.672351828894435</v>
      </c>
      <c r="S304" s="46">
        <f>VLOOKUP(I304, '[1]Lapse Rates'!$A$4:$F$24, 3)</f>
        <v>4.66450453E-2</v>
      </c>
      <c r="T304" s="33">
        <f t="shared" si="365"/>
        <v>0.66715948787121737</v>
      </c>
      <c r="U304" s="33">
        <f t="shared" si="355"/>
        <v>3.5808018759009012E-2</v>
      </c>
      <c r="V304" s="39">
        <f t="shared" si="349"/>
        <v>3.1119684534077735E-2</v>
      </c>
      <c r="W304" s="32">
        <f t="shared" si="356"/>
        <v>0.60023178457813064</v>
      </c>
      <c r="X304" s="31"/>
      <c r="Y304" s="5">
        <f t="shared" si="362"/>
        <v>0</v>
      </c>
      <c r="Z304" s="5">
        <f t="shared" si="351"/>
        <v>4.0178279122119536</v>
      </c>
      <c r="AA304" s="5">
        <f t="shared" si="357"/>
        <v>0</v>
      </c>
      <c r="AB304" s="5">
        <f t="shared" si="340"/>
        <v>3.6147698739470302</v>
      </c>
      <c r="AC304" s="32"/>
      <c r="AD304" s="5">
        <f t="shared" si="363"/>
        <v>7692.719141594107</v>
      </c>
      <c r="AE304" s="5">
        <f t="shared" si="342"/>
        <v>-76.927191415941067</v>
      </c>
      <c r="AF304" s="5">
        <f t="shared" si="360"/>
        <v>-842.78294871077458</v>
      </c>
      <c r="AG304" s="5">
        <f t="shared" si="366"/>
        <v>-21564.627329219238</v>
      </c>
      <c r="AH304" s="5">
        <f t="shared" si="367"/>
        <v>-14791.618327751847</v>
      </c>
      <c r="AI304" s="42">
        <f t="shared" si="361"/>
        <v>0</v>
      </c>
      <c r="AJ304" s="42">
        <f t="shared" si="364"/>
        <v>747.50333923066614</v>
      </c>
      <c r="AK304" s="42">
        <f t="shared" si="368"/>
        <v>-14044.11498852118</v>
      </c>
    </row>
    <row r="305" spans="1:39" ht="15" x14ac:dyDescent="0.2">
      <c r="I305" s="2">
        <f t="shared" si="346"/>
        <v>20</v>
      </c>
      <c r="J305" s="11">
        <f t="shared" si="335"/>
        <v>12816.247555102216</v>
      </c>
      <c r="K305" s="11">
        <f t="shared" si="347"/>
        <v>128.16247555102217</v>
      </c>
      <c r="L305" s="24">
        <f t="shared" si="354"/>
        <v>1404.0958349167056</v>
      </c>
      <c r="M305" s="11">
        <f t="shared" si="333"/>
        <v>602229</v>
      </c>
      <c r="N305" s="78">
        <f t="shared" si="336"/>
        <v>0</v>
      </c>
      <c r="O305" s="35">
        <f t="shared" si="337"/>
        <v>0</v>
      </c>
      <c r="P305" s="35">
        <f t="shared" si="359"/>
        <v>6.0222899999999999</v>
      </c>
      <c r="Q305">
        <f t="shared" si="339"/>
        <v>84</v>
      </c>
      <c r="R305" s="45">
        <f>1000*VLOOKUP(Q305, '[1]Mortality (Interventions) L'!$B$8:$AV$128, 31)</f>
        <v>60.72792540457224</v>
      </c>
      <c r="S305" s="46">
        <f>VLOOKUP(I305, '[1]Lapse Rates'!$A$4:$F$24, 3)</f>
        <v>0</v>
      </c>
      <c r="T305" s="33">
        <f t="shared" si="365"/>
        <v>0.60023178457813064</v>
      </c>
      <c r="U305" s="33">
        <f t="shared" si="355"/>
        <v>3.6450831039313993E-2</v>
      </c>
      <c r="V305" s="39">
        <f t="shared" si="349"/>
        <v>0</v>
      </c>
      <c r="W305" s="32">
        <f t="shared" si="356"/>
        <v>0.56378095353881663</v>
      </c>
      <c r="X305" s="31"/>
      <c r="Y305" s="5">
        <f t="shared" si="362"/>
        <v>0</v>
      </c>
      <c r="Z305" s="5">
        <f t="shared" si="351"/>
        <v>3.6147698739470302</v>
      </c>
      <c r="AA305" s="5">
        <f t="shared" si="357"/>
        <v>0</v>
      </c>
      <c r="AB305" s="5">
        <f t="shared" si="340"/>
        <v>3.3952523986872798</v>
      </c>
      <c r="AC305" s="32"/>
      <c r="AD305" s="5">
        <f>$W305*J305</f>
        <v>7225.5562674050552</v>
      </c>
      <c r="AE305" s="5">
        <f t="shared" si="342"/>
        <v>-72.255562674050552</v>
      </c>
      <c r="AF305" s="5">
        <f t="shared" si="360"/>
        <v>-791.6024886692212</v>
      </c>
      <c r="AG305" s="5">
        <f t="shared" si="366"/>
        <v>-21951.747525975028</v>
      </c>
      <c r="AH305" s="5">
        <f t="shared" si="367"/>
        <v>-15590.049309913244</v>
      </c>
      <c r="AI305" s="42">
        <f t="shared" si="361"/>
        <v>0</v>
      </c>
      <c r="AJ305" s="42">
        <f t="shared" si="364"/>
        <v>702.09340805874581</v>
      </c>
      <c r="AK305" s="42">
        <f t="shared" si="368"/>
        <v>-14887.955901854497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226572.77240089976</v>
      </c>
      <c r="AE308" s="21">
        <f t="shared" ref="AE308:AK308" si="369">SUM(AE285:AE305)</f>
        <v>-7137.1768539220939</v>
      </c>
      <c r="AF308" s="21">
        <f t="shared" si="369"/>
        <v>-23816.749906804649</v>
      </c>
      <c r="AG308" s="21">
        <f t="shared" si="369"/>
        <v>-225025.65247298294</v>
      </c>
      <c r="AH308" s="21">
        <f t="shared" si="369"/>
        <v>-29406.806832809874</v>
      </c>
      <c r="AI308" s="21">
        <f t="shared" si="369"/>
        <v>0</v>
      </c>
      <c r="AJ308" s="21">
        <f t="shared" si="369"/>
        <v>20782.378773690696</v>
      </c>
      <c r="AK308" s="21">
        <f t="shared" si="369"/>
        <v>-8624.42805911918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111461.35004265963</v>
      </c>
      <c r="AE310" s="21">
        <f t="shared" ref="AE310:AK310" si="370">AE285+NPV($D$6,AE286:AE305)</f>
        <v>-5997.3982605793635</v>
      </c>
      <c r="AF310" s="21">
        <f t="shared" si="370"/>
        <v>-11329.800284778654</v>
      </c>
      <c r="AG310" s="21">
        <f t="shared" si="370"/>
        <v>-72705.707400067389</v>
      </c>
      <c r="AH310" s="21">
        <f t="shared" si="370"/>
        <v>21428.444097234238</v>
      </c>
      <c r="AI310" s="21">
        <f t="shared" si="370"/>
        <v>0</v>
      </c>
      <c r="AJ310" s="21">
        <f t="shared" si="370"/>
        <v>9596.2816570082014</v>
      </c>
      <c r="AK310" s="21">
        <f t="shared" si="370"/>
        <v>31024.725754242441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167129.86852097209</v>
      </c>
      <c r="AE312" s="21">
        <f t="shared" ref="AE312:AK312" si="371">AE285+NPV($D$7,AE286:AE305)</f>
        <v>-6547.2073072705498</v>
      </c>
      <c r="AF312" s="21">
        <f t="shared" si="371"/>
        <v>-17353.284063002709</v>
      </c>
      <c r="AG312" s="21">
        <f t="shared" si="371"/>
        <v>-141522.46127831109</v>
      </c>
      <c r="AH312" s="21">
        <f t="shared" si="371"/>
        <v>1706.9158723877536</v>
      </c>
      <c r="AI312" s="21">
        <f t="shared" si="371"/>
        <v>0</v>
      </c>
      <c r="AJ312" s="21">
        <f t="shared" si="371"/>
        <v>15006.070980930504</v>
      </c>
      <c r="AK312" s="21">
        <f t="shared" si="371"/>
        <v>16712.986853318256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11662.486402014289</v>
      </c>
    </row>
    <row r="315" spans="1:39" ht="15" x14ac:dyDescent="0.2">
      <c r="G315" s="58" t="s">
        <v>119</v>
      </c>
      <c r="H315" s="57"/>
      <c r="I315" s="57"/>
      <c r="J315" s="11">
        <f>H$314</f>
        <v>11662.486402014289</v>
      </c>
      <c r="K315" s="11">
        <f>J315*$C$10</f>
        <v>4664.994560805716</v>
      </c>
      <c r="L315" s="24">
        <f>$C$324</f>
        <v>1809.7278082385221</v>
      </c>
      <c r="M315" s="11">
        <f t="shared" ref="M315:M335" si="372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73">O315*W315</f>
        <v>0</v>
      </c>
      <c r="AB315" s="5">
        <f>P315*W315</f>
        <v>6.0222899999999999</v>
      </c>
      <c r="AC315" s="32"/>
      <c r="AD315" s="5">
        <f>$W315*J315</f>
        <v>11662.486402014289</v>
      </c>
      <c r="AE315" s="5">
        <f>-$W315*K315</f>
        <v>-4664.994560805716</v>
      </c>
      <c r="AF315" s="5">
        <f>-$W315*L315</f>
        <v>-1809.7278082385221</v>
      </c>
      <c r="AG315" s="5"/>
      <c r="AH315" s="5">
        <f>SUM(AD315:AG315)</f>
        <v>5187.7640329700507</v>
      </c>
      <c r="AI315" s="42">
        <f>Y315-AA315</f>
        <v>0</v>
      </c>
      <c r="AJ315" s="42"/>
      <c r="AK315" s="42">
        <f>SUM(AH315:AJ315)</f>
        <v>5187.7640329700507</v>
      </c>
      <c r="AL315" s="6" t="s">
        <v>39</v>
      </c>
      <c r="AM315" s="36">
        <f>AK342</f>
        <v>15421.844326693899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74">H$314</f>
        <v>11662.486402014289</v>
      </c>
      <c r="K316" s="11"/>
      <c r="L316" s="24"/>
      <c r="M316" s="11">
        <f t="shared" si="372"/>
        <v>602229</v>
      </c>
      <c r="N316" s="78">
        <f t="shared" ref="N316:N335" si="375">N284</f>
        <v>0</v>
      </c>
      <c r="O316" s="35">
        <f t="shared" ref="O316:O335" si="376">M316*N316/1000</f>
        <v>0</v>
      </c>
      <c r="P316" s="35">
        <f t="shared" ref="P316:P317" si="377">$H$14*M316/1000</f>
        <v>6.0222899999999999</v>
      </c>
      <c r="Q316">
        <f t="shared" ref="Q316:Q335" si="378">Q5</f>
        <v>65</v>
      </c>
      <c r="R316" s="45">
        <f>1000*VLOOKUP(Q316, '[1]Mortality (Interventions) L'!$B$8:$AV$128, 34)</f>
        <v>5.4910529922767193</v>
      </c>
      <c r="S316" s="46">
        <f>AVERAGE(VLOOKUP(I315,'[1]Lapse Rates'!$A$4:$F$24,3),VLOOKUP(I316,'[1]Lapse Rates'!$A$4:$F$24,3))</f>
        <v>3.4608985999999998E-3</v>
      </c>
      <c r="T316" s="33">
        <f>W315</f>
        <v>1</v>
      </c>
      <c r="U316" s="33">
        <f>T316*R316/1000</f>
        <v>5.4910529922767189E-3</v>
      </c>
      <c r="V316" s="39">
        <f>MIN(S316*T316,T316-U316)</f>
        <v>3.4608985999999998E-3</v>
      </c>
      <c r="W316" s="32">
        <f>T316-SUM(U316:V316)</f>
        <v>0.99104804840772331</v>
      </c>
      <c r="X316" s="32"/>
      <c r="Y316" s="5">
        <f>AA315</f>
        <v>0</v>
      </c>
      <c r="Z316" s="5">
        <f>AB315</f>
        <v>6.0222899999999999</v>
      </c>
      <c r="AA316" s="5">
        <f t="shared" si="373"/>
        <v>0</v>
      </c>
      <c r="AB316" s="5">
        <f t="shared" ref="AB316:AB335" si="379">P316*W316</f>
        <v>5.9683787514453481</v>
      </c>
      <c r="AC316" s="32"/>
      <c r="AD316" s="5">
        <f t="shared" ref="AD316:AD318" si="380">$W316*J316</f>
        <v>11558.084388297872</v>
      </c>
      <c r="AE316" s="5">
        <f t="shared" ref="AE316:AE335" si="381">-$W316*K316</f>
        <v>0</v>
      </c>
      <c r="AF316" s="5">
        <f t="shared" ref="AF316:AF317" si="382">-$W316*L316</f>
        <v>0</v>
      </c>
      <c r="AG316" s="5">
        <f>-U316*M316</f>
        <v>-3306.8713524858163</v>
      </c>
      <c r="AH316" s="5">
        <f t="shared" ref="AH316:AH324" si="383">SUM(AD316:AG316)</f>
        <v>8251.2130358120558</v>
      </c>
      <c r="AI316" s="42">
        <f>-M316*$W315*(N316-N315)/1000</f>
        <v>0</v>
      </c>
      <c r="AJ316" s="42">
        <f>$D$6*SUM(Y316:Z316,AD316:AE316)</f>
        <v>1134.4388651410213</v>
      </c>
      <c r="AK316" s="42">
        <f t="shared" ref="AK316" si="384">SUM(AH316:AJ316)</f>
        <v>9385.6519009530766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85">I316+1</f>
        <v>2</v>
      </c>
      <c r="J317" s="11">
        <f t="shared" si="374"/>
        <v>11662.486402014289</v>
      </c>
      <c r="K317" s="11">
        <f t="shared" ref="K317:K335" si="386">J317*$C$11</f>
        <v>116.62486402014289</v>
      </c>
      <c r="L317" s="24">
        <f>$C$325</f>
        <v>1459.8532161780934</v>
      </c>
      <c r="M317" s="11">
        <f t="shared" si="372"/>
        <v>602229</v>
      </c>
      <c r="N317" s="78">
        <f t="shared" si="375"/>
        <v>0</v>
      </c>
      <c r="O317" s="35">
        <f t="shared" si="376"/>
        <v>0</v>
      </c>
      <c r="P317" s="35">
        <f t="shared" si="377"/>
        <v>6.0222899999999999</v>
      </c>
      <c r="Q317">
        <f t="shared" si="378"/>
        <v>66</v>
      </c>
      <c r="R317" s="45">
        <f>1000*VLOOKUP(Q317, '[1]Mortality (Interventions) L'!$B$8:$AV$128, 34)</f>
        <v>6.1194395065075256</v>
      </c>
      <c r="S317" s="46">
        <f>VLOOKUP(I317, '[1]Lapse Rates'!$A$4:$F$24, 3)</f>
        <v>3.2267923000000001E-3</v>
      </c>
      <c r="T317" s="33">
        <f t="shared" ref="T317:T319" si="387">W316</f>
        <v>0.99104804840772331</v>
      </c>
      <c r="U317" s="33">
        <f>T317*R317/1000</f>
        <v>6.0646585802734054E-3</v>
      </c>
      <c r="V317" s="39">
        <f t="shared" ref="V317:V335" si="388">MIN(S317*T317,T317-U317)</f>
        <v>3.1979062115320691E-3</v>
      </c>
      <c r="W317" s="32">
        <f>T317-SUM(U317:V317)</f>
        <v>0.98178548361591789</v>
      </c>
      <c r="X317" s="32"/>
      <c r="Y317" s="5">
        <f t="shared" ref="Y317:Y318" si="389">AA316</f>
        <v>0</v>
      </c>
      <c r="Z317" s="5">
        <f t="shared" ref="Z317:Z335" si="390">AB316</f>
        <v>5.9683787514453481</v>
      </c>
      <c r="AA317" s="5">
        <f>O317*W317</f>
        <v>0</v>
      </c>
      <c r="AB317" s="5">
        <f t="shared" si="379"/>
        <v>5.9125969001253065</v>
      </c>
      <c r="AC317" s="32"/>
      <c r="AD317" s="5">
        <f t="shared" si="380"/>
        <v>11450.059852365664</v>
      </c>
      <c r="AE317" s="5">
        <f t="shared" si="381"/>
        <v>-114.50059852365665</v>
      </c>
      <c r="AF317" s="5">
        <f t="shared" si="382"/>
        <v>-1433.2626958536625</v>
      </c>
      <c r="AG317" s="5">
        <f t="shared" ref="AG317:AG320" si="391">-U317*M317</f>
        <v>-3652.3132721394727</v>
      </c>
      <c r="AH317" s="5">
        <f t="shared" si="383"/>
        <v>6249.9832858488735</v>
      </c>
      <c r="AI317" s="42">
        <f>-M317*($W316*N317-$W315*N316)/1000</f>
        <v>0</v>
      </c>
      <c r="AJ317" s="42">
        <f t="shared" ref="AJ317:AJ318" si="392">$D$6*SUM(Y317:Z317,AD317:AE317)</f>
        <v>1112.6038607574178</v>
      </c>
      <c r="AK317" s="42">
        <f>SUM(AH317:AJ317)</f>
        <v>7362.5871466062908</v>
      </c>
      <c r="AL317" s="48" t="s">
        <v>59</v>
      </c>
      <c r="AM317" s="54">
        <f>AK342/AD342</f>
        <v>0.10000000069994223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85"/>
        <v>3</v>
      </c>
      <c r="J318" s="11">
        <f t="shared" si="374"/>
        <v>11662.486402014289</v>
      </c>
      <c r="K318" s="11">
        <f t="shared" si="386"/>
        <v>116.62486402014289</v>
      </c>
      <c r="L318" s="24">
        <f t="shared" ref="L318:L335" si="393">$C$325</f>
        <v>1459.8532161780934</v>
      </c>
      <c r="M318" s="11">
        <f t="shared" si="372"/>
        <v>602229</v>
      </c>
      <c r="N318" s="78">
        <f t="shared" si="375"/>
        <v>0</v>
      </c>
      <c r="O318" s="35">
        <f t="shared" si="376"/>
        <v>0</v>
      </c>
      <c r="P318" s="35">
        <f>$H$14*M318/1000</f>
        <v>6.0222899999999999</v>
      </c>
      <c r="Q318">
        <f t="shared" si="378"/>
        <v>67</v>
      </c>
      <c r="R318" s="45">
        <f>1000*VLOOKUP(Q318, '[1]Mortality (Interventions) L'!$B$8:$AV$128, 34)</f>
        <v>6.8020380597035714</v>
      </c>
      <c r="S318" s="46">
        <f>VLOOKUP(I318, '[1]Lapse Rates'!$A$4:$F$24, 3)</f>
        <v>2.9657235000000001E-3</v>
      </c>
      <c r="T318" s="33">
        <f t="shared" si="387"/>
        <v>0.98178548361591789</v>
      </c>
      <c r="U318" s="33">
        <f t="shared" ref="U318:U335" si="394">T318*R318/1000</f>
        <v>6.6781422260199508E-3</v>
      </c>
      <c r="V318" s="39">
        <f t="shared" si="388"/>
        <v>2.9117042807185927E-3</v>
      </c>
      <c r="W318" s="32">
        <f t="shared" ref="W318:W335" si="395">T318-SUM(U318:V318)</f>
        <v>0.97219563710917933</v>
      </c>
      <c r="X318" s="32"/>
      <c r="Y318" s="5">
        <f t="shared" si="389"/>
        <v>0</v>
      </c>
      <c r="Z318" s="5">
        <f t="shared" si="390"/>
        <v>5.9125969001253065</v>
      </c>
      <c r="AA318" s="5">
        <f t="shared" ref="AA318:AA335" si="396">O318*W318</f>
        <v>0</v>
      </c>
      <c r="AB318" s="5">
        <f t="shared" si="379"/>
        <v>5.8548440634062393</v>
      </c>
      <c r="AC318" s="32"/>
      <c r="AD318" s="5">
        <f t="shared" si="380"/>
        <v>11338.218397883422</v>
      </c>
      <c r="AE318" s="5">
        <f t="shared" si="381"/>
        <v>-113.38218397883422</v>
      </c>
      <c r="AF318" s="5">
        <f>-$W318*L318</f>
        <v>-1419.2629275881459</v>
      </c>
      <c r="AG318" s="5">
        <f t="shared" si="391"/>
        <v>-4021.7709146337688</v>
      </c>
      <c r="AH318" s="5">
        <f t="shared" si="383"/>
        <v>5783.8023716826719</v>
      </c>
      <c r="AI318" s="42">
        <f>-M318*($W317*N318-$W316*N317)/1000</f>
        <v>0</v>
      </c>
      <c r="AJ318" s="42">
        <f t="shared" si="392"/>
        <v>1101.7364583399424</v>
      </c>
      <c r="AK318" s="42">
        <f t="shared" ref="AK318:AK325" si="397">SUM(AH318:AJ318)</f>
        <v>6885.5388300226141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85"/>
        <v>4</v>
      </c>
      <c r="J319" s="11">
        <f t="shared" si="374"/>
        <v>11662.486402014289</v>
      </c>
      <c r="K319" s="11">
        <f t="shared" si="386"/>
        <v>116.62486402014289</v>
      </c>
      <c r="L319" s="24">
        <f t="shared" si="393"/>
        <v>1459.8532161780934</v>
      </c>
      <c r="M319" s="11">
        <f t="shared" si="372"/>
        <v>602229</v>
      </c>
      <c r="N319" s="78">
        <f t="shared" si="375"/>
        <v>0</v>
      </c>
      <c r="O319" s="35">
        <f t="shared" si="376"/>
        <v>0</v>
      </c>
      <c r="P319" s="35">
        <f t="shared" ref="P319:P335" si="398">$H$14*M319/1000</f>
        <v>6.0222899999999999</v>
      </c>
      <c r="Q319">
        <f t="shared" si="378"/>
        <v>68</v>
      </c>
      <c r="R319" s="45">
        <f>1000*VLOOKUP(Q319, '[1]Mortality (Interventions) L'!$B$8:$AV$128, 34)</f>
        <v>7.5407383563527572</v>
      </c>
      <c r="S319" s="46">
        <f>VLOOKUP(I319, '[1]Lapse Rates'!$A$4:$F$24, 3)</f>
        <v>2.7812204999999998E-3</v>
      </c>
      <c r="T319" s="33">
        <f t="shared" si="387"/>
        <v>0.97219563710917933</v>
      </c>
      <c r="U319" s="33">
        <f t="shared" si="394"/>
        <v>7.3310729306279949E-3</v>
      </c>
      <c r="V319" s="39">
        <f t="shared" si="388"/>
        <v>2.7038904359386099E-3</v>
      </c>
      <c r="W319" s="32">
        <f t="shared" si="395"/>
        <v>0.96216067374261272</v>
      </c>
      <c r="X319" s="32"/>
      <c r="Y319" s="5">
        <f>AA318</f>
        <v>0</v>
      </c>
      <c r="Z319" s="5">
        <f t="shared" si="390"/>
        <v>5.8548440634062393</v>
      </c>
      <c r="AA319" s="5">
        <f t="shared" si="396"/>
        <v>0</v>
      </c>
      <c r="AB319" s="5">
        <f t="shared" si="379"/>
        <v>5.7944106038733993</v>
      </c>
      <c r="AC319" s="32"/>
      <c r="AD319" s="5">
        <f>$W319*J319</f>
        <v>11221.185774076128</v>
      </c>
      <c r="AE319" s="5">
        <f t="shared" si="381"/>
        <v>-112.21185774076127</v>
      </c>
      <c r="AF319" s="5">
        <f t="shared" ref="AF319:AF335" si="399">-$W319*L319</f>
        <v>-1404.6133540432343</v>
      </c>
      <c r="AG319" s="5">
        <f t="shared" si="391"/>
        <v>-4414.984719939167</v>
      </c>
      <c r="AH319" s="5">
        <f t="shared" si="383"/>
        <v>5289.3758423529644</v>
      </c>
      <c r="AI319" s="42">
        <f t="shared" ref="AI319:AI335" si="400">-M319*($W318*N319-$W317*N318)/1000</f>
        <v>0</v>
      </c>
      <c r="AJ319" s="42">
        <f>$D$6*SUM(Y319:Z319,AD319:AE319)</f>
        <v>1090.3647013951197</v>
      </c>
      <c r="AK319" s="42">
        <f t="shared" si="397"/>
        <v>6379.7405437480838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85"/>
        <v>5</v>
      </c>
      <c r="J320" s="11">
        <f t="shared" si="374"/>
        <v>11662.486402014289</v>
      </c>
      <c r="K320" s="11">
        <f t="shared" si="386"/>
        <v>116.62486402014289</v>
      </c>
      <c r="L320" s="24">
        <f t="shared" si="393"/>
        <v>1459.8532161780934</v>
      </c>
      <c r="M320" s="11">
        <f t="shared" si="372"/>
        <v>602229</v>
      </c>
      <c r="N320" s="78">
        <f t="shared" si="375"/>
        <v>0</v>
      </c>
      <c r="O320" s="35">
        <f t="shared" si="376"/>
        <v>0</v>
      </c>
      <c r="P320" s="35">
        <f t="shared" si="398"/>
        <v>6.0222899999999999</v>
      </c>
      <c r="Q320">
        <f t="shared" si="378"/>
        <v>69</v>
      </c>
      <c r="R320" s="45">
        <f>1000*VLOOKUP(Q320, '[1]Mortality (Interventions) L'!$B$8:$AV$128, 34)</f>
        <v>8.3799561395836744</v>
      </c>
      <c r="S320" s="46">
        <f>VLOOKUP(I320, '[1]Lapse Rates'!$A$4:$F$24, 3)</f>
        <v>2.4845683E-3</v>
      </c>
      <c r="T320" s="33">
        <f>W319</f>
        <v>0.96216067374261272</v>
      </c>
      <c r="U320" s="33">
        <f t="shared" si="394"/>
        <v>8.0628642451953721E-3</v>
      </c>
      <c r="V320" s="39">
        <f t="shared" si="388"/>
        <v>2.3905539094875379E-3</v>
      </c>
      <c r="W320" s="32">
        <f t="shared" si="395"/>
        <v>0.95170725558792979</v>
      </c>
      <c r="X320" s="32"/>
      <c r="Y320" s="5">
        <f t="shared" ref="Y320:Y335" si="401">AA319</f>
        <v>0</v>
      </c>
      <c r="Z320" s="5">
        <f t="shared" si="390"/>
        <v>5.7944106038733993</v>
      </c>
      <c r="AA320" s="5">
        <f t="shared" si="396"/>
        <v>0</v>
      </c>
      <c r="AB320" s="5">
        <f t="shared" si="379"/>
        <v>5.7314570882546336</v>
      </c>
      <c r="AC320" s="32"/>
      <c r="AD320" s="5">
        <f t="shared" ref="AD320:AD334" si="402">$W320*J320</f>
        <v>11099.272926992568</v>
      </c>
      <c r="AE320" s="5">
        <f t="shared" si="381"/>
        <v>-110.99272926992569</v>
      </c>
      <c r="AF320" s="5">
        <f t="shared" si="399"/>
        <v>-1389.3528979300661</v>
      </c>
      <c r="AG320" s="5">
        <f t="shared" si="391"/>
        <v>-4855.6906715197638</v>
      </c>
      <c r="AH320" s="5">
        <f t="shared" si="383"/>
        <v>4743.2366282728126</v>
      </c>
      <c r="AI320" s="42">
        <f t="shared" si="400"/>
        <v>0</v>
      </c>
      <c r="AJ320" s="42">
        <f t="shared" ref="AJ320:AJ335" si="403">$D$6*SUM(Y320:Z320,AD320:AE320)</f>
        <v>1078.5187190768313</v>
      </c>
      <c r="AK320" s="42">
        <f t="shared" si="397"/>
        <v>5821.7553473496437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85"/>
        <v>6</v>
      </c>
      <c r="J321" s="11">
        <f t="shared" si="374"/>
        <v>11662.486402014289</v>
      </c>
      <c r="K321" s="11">
        <f t="shared" si="386"/>
        <v>116.62486402014289</v>
      </c>
      <c r="L321" s="24">
        <f t="shared" si="393"/>
        <v>1459.8532161780934</v>
      </c>
      <c r="M321" s="11">
        <f t="shared" si="372"/>
        <v>602229</v>
      </c>
      <c r="N321" s="78">
        <f t="shared" si="375"/>
        <v>0</v>
      </c>
      <c r="O321" s="35">
        <f t="shared" si="376"/>
        <v>0</v>
      </c>
      <c r="P321" s="35">
        <f t="shared" si="398"/>
        <v>6.0222899999999999</v>
      </c>
      <c r="Q321">
        <f t="shared" si="378"/>
        <v>70</v>
      </c>
      <c r="R321" s="45">
        <f>1000*VLOOKUP(Q321, '[1]Mortality (Interventions) L'!$B$8:$AV$128, 34)</f>
        <v>9.4343608442018834</v>
      </c>
      <c r="S321" s="46">
        <f>VLOOKUP(I321, '[1]Lapse Rates'!$A$4:$F$24, 3)</f>
        <v>2.4510465999999999E-3</v>
      </c>
      <c r="T321" s="33">
        <f t="shared" ref="T321:T335" si="404">W320</f>
        <v>0.95170725558792979</v>
      </c>
      <c r="U321" s="33">
        <f t="shared" si="394"/>
        <v>8.9787496672615996E-3</v>
      </c>
      <c r="V321" s="39">
        <f t="shared" si="388"/>
        <v>2.3326788330041261E-3</v>
      </c>
      <c r="W321" s="32">
        <f t="shared" si="395"/>
        <v>0.94039582708766412</v>
      </c>
      <c r="X321" s="32"/>
      <c r="Y321" s="5">
        <f t="shared" si="401"/>
        <v>0</v>
      </c>
      <c r="Z321" s="5">
        <f t="shared" si="390"/>
        <v>5.7314570882546336</v>
      </c>
      <c r="AA321" s="5">
        <f t="shared" si="396"/>
        <v>0</v>
      </c>
      <c r="AB321" s="5">
        <f t="shared" si="379"/>
        <v>5.6633363855117684</v>
      </c>
      <c r="AC321" s="32"/>
      <c r="AD321" s="5">
        <f t="shared" si="402"/>
        <v>10967.353545920863</v>
      </c>
      <c r="AE321" s="5">
        <f t="shared" si="381"/>
        <v>-109.67353545920864</v>
      </c>
      <c r="AF321" s="5">
        <f t="shared" si="399"/>
        <v>-1372.8398726543846</v>
      </c>
      <c r="AG321" s="5">
        <f>-U321*M321</f>
        <v>-5407.2634333652859</v>
      </c>
      <c r="AH321" s="5">
        <f t="shared" si="383"/>
        <v>4077.5767044419845</v>
      </c>
      <c r="AI321" s="42">
        <f t="shared" si="400"/>
        <v>0</v>
      </c>
      <c r="AJ321" s="42">
        <f t="shared" si="403"/>
        <v>1065.7006649666462</v>
      </c>
      <c r="AK321" s="42">
        <f t="shared" si="397"/>
        <v>5143.2773694086309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85"/>
        <v>7</v>
      </c>
      <c r="J322" s="11">
        <f t="shared" si="374"/>
        <v>11662.486402014289</v>
      </c>
      <c r="K322" s="11">
        <f t="shared" si="386"/>
        <v>116.62486402014289</v>
      </c>
      <c r="L322" s="24">
        <f t="shared" si="393"/>
        <v>1459.8532161780934</v>
      </c>
      <c r="M322" s="11">
        <f t="shared" si="372"/>
        <v>602229</v>
      </c>
      <c r="N322" s="78">
        <f t="shared" si="375"/>
        <v>0</v>
      </c>
      <c r="O322" s="35">
        <f t="shared" si="376"/>
        <v>0</v>
      </c>
      <c r="P322" s="35">
        <f t="shared" si="398"/>
        <v>6.0222899999999999</v>
      </c>
      <c r="Q322">
        <f t="shared" si="378"/>
        <v>71</v>
      </c>
      <c r="R322" s="45">
        <f>1000*VLOOKUP(Q322, '[1]Mortality (Interventions) L'!$B$8:$AV$128, 34)</f>
        <v>10.548659849082231</v>
      </c>
      <c r="S322" s="46">
        <f>VLOOKUP(I322, '[1]Lapse Rates'!$A$4:$F$24, 3)</f>
        <v>2.2232648999999998E-3</v>
      </c>
      <c r="T322" s="33">
        <f t="shared" si="404"/>
        <v>0.94039582708766412</v>
      </c>
      <c r="U322" s="33">
        <f t="shared" si="394"/>
        <v>9.9199157034441186E-3</v>
      </c>
      <c r="V322" s="39">
        <f t="shared" si="388"/>
        <v>2.0907490344704727E-3</v>
      </c>
      <c r="W322" s="32">
        <f t="shared" si="395"/>
        <v>0.92838516234974955</v>
      </c>
      <c r="X322" s="32"/>
      <c r="Y322" s="5">
        <f t="shared" si="401"/>
        <v>0</v>
      </c>
      <c r="Z322" s="5">
        <f t="shared" si="390"/>
        <v>5.6633363855117684</v>
      </c>
      <c r="AA322" s="5">
        <f t="shared" si="396"/>
        <v>0</v>
      </c>
      <c r="AB322" s="5">
        <f t="shared" si="379"/>
        <v>5.5910046793672734</v>
      </c>
      <c r="AC322" s="32"/>
      <c r="AD322" s="5">
        <f t="shared" si="402"/>
        <v>10827.279331735781</v>
      </c>
      <c r="AE322" s="5">
        <f t="shared" si="381"/>
        <v>-108.27279331735782</v>
      </c>
      <c r="AF322" s="5">
        <f t="shared" si="399"/>
        <v>-1355.3060651083033</v>
      </c>
      <c r="AG322" s="5">
        <f t="shared" ref="AG322:AG335" si="405">-U322*M322</f>
        <v>-5974.0609141694476</v>
      </c>
      <c r="AH322" s="5">
        <f t="shared" si="383"/>
        <v>3389.6395591406726</v>
      </c>
      <c r="AI322" s="42">
        <f t="shared" si="400"/>
        <v>0</v>
      </c>
      <c r="AJ322" s="42">
        <f t="shared" si="403"/>
        <v>1052.0901147182662</v>
      </c>
      <c r="AK322" s="42">
        <f t="shared" si="397"/>
        <v>4441.7296738589393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85"/>
        <v>8</v>
      </c>
      <c r="J323" s="11">
        <f t="shared" si="374"/>
        <v>11662.486402014289</v>
      </c>
      <c r="K323" s="11">
        <f t="shared" si="386"/>
        <v>116.62486402014289</v>
      </c>
      <c r="L323" s="24">
        <f t="shared" si="393"/>
        <v>1459.8532161780934</v>
      </c>
      <c r="M323" s="11">
        <f t="shared" si="372"/>
        <v>602229</v>
      </c>
      <c r="N323" s="78">
        <f t="shared" si="375"/>
        <v>0</v>
      </c>
      <c r="O323" s="35">
        <f t="shared" si="376"/>
        <v>0</v>
      </c>
      <c r="P323" s="35">
        <f t="shared" si="398"/>
        <v>6.0222899999999999</v>
      </c>
      <c r="Q323">
        <f t="shared" si="378"/>
        <v>72</v>
      </c>
      <c r="R323" s="45">
        <f>1000*VLOOKUP(Q323, '[1]Mortality (Interventions) L'!$B$8:$AV$128, 34)</f>
        <v>11.843570968391765</v>
      </c>
      <c r="S323" s="46">
        <f>VLOOKUP(I323, '[1]Lapse Rates'!$A$4:$F$24, 3)</f>
        <v>2.1873403E-3</v>
      </c>
      <c r="T323" s="33">
        <f t="shared" si="404"/>
        <v>0.92838516234974955</v>
      </c>
      <c r="U323" s="33">
        <f t="shared" si="394"/>
        <v>1.0995395556291169E-2</v>
      </c>
      <c r="V323" s="39">
        <f t="shared" si="388"/>
        <v>2.0306942795296498E-3</v>
      </c>
      <c r="W323" s="32">
        <f t="shared" si="395"/>
        <v>0.91535907251392867</v>
      </c>
      <c r="X323" s="32"/>
      <c r="Y323" s="5">
        <f t="shared" si="401"/>
        <v>0</v>
      </c>
      <c r="Z323" s="5">
        <f t="shared" si="390"/>
        <v>5.5910046793672734</v>
      </c>
      <c r="AA323" s="5">
        <f t="shared" si="396"/>
        <v>0</v>
      </c>
      <c r="AB323" s="5">
        <f t="shared" si="379"/>
        <v>5.5125577888099073</v>
      </c>
      <c r="AC323" s="32"/>
      <c r="AD323" s="5">
        <f t="shared" si="402"/>
        <v>10675.362736154104</v>
      </c>
      <c r="AE323" s="5">
        <f t="shared" si="381"/>
        <v>-106.75362736154105</v>
      </c>
      <c r="AF323" s="5">
        <f t="shared" si="399"/>
        <v>-1336.2898859672553</v>
      </c>
      <c r="AG323" s="5">
        <f t="shared" si="405"/>
        <v>-6621.7460704696741</v>
      </c>
      <c r="AH323" s="5">
        <f t="shared" si="383"/>
        <v>2610.5731523556342</v>
      </c>
      <c r="AI323" s="42">
        <f t="shared" si="400"/>
        <v>0</v>
      </c>
      <c r="AJ323" s="42">
        <f t="shared" si="403"/>
        <v>1037.3290311315964</v>
      </c>
      <c r="AK323" s="42">
        <f t="shared" si="397"/>
        <v>3647.9021834872306</v>
      </c>
    </row>
    <row r="324" spans="1:37" ht="15" x14ac:dyDescent="0.2">
      <c r="A324" s="12"/>
      <c r="B324" s="13">
        <v>1</v>
      </c>
      <c r="C324" s="10">
        <f>$H$314*0.14+$B$327</f>
        <v>1809.7278082385221</v>
      </c>
      <c r="D324" s="1"/>
      <c r="E324" s="81" t="s">
        <v>51</v>
      </c>
      <c r="F324" s="13"/>
      <c r="G324" s="8"/>
      <c r="I324" s="2">
        <f t="shared" si="385"/>
        <v>9</v>
      </c>
      <c r="J324" s="11">
        <f t="shared" si="374"/>
        <v>11662.486402014289</v>
      </c>
      <c r="K324" s="11">
        <f t="shared" si="386"/>
        <v>116.62486402014289</v>
      </c>
      <c r="L324" s="24">
        <f t="shared" si="393"/>
        <v>1459.8532161780934</v>
      </c>
      <c r="M324" s="11">
        <f t="shared" si="372"/>
        <v>602229</v>
      </c>
      <c r="N324" s="78">
        <f t="shared" si="375"/>
        <v>0</v>
      </c>
      <c r="O324" s="35">
        <f t="shared" si="376"/>
        <v>0</v>
      </c>
      <c r="P324" s="35">
        <f t="shared" si="398"/>
        <v>6.0222899999999999</v>
      </c>
      <c r="Q324">
        <f t="shared" si="378"/>
        <v>73</v>
      </c>
      <c r="R324" s="45">
        <f>1000*VLOOKUP(Q324, '[1]Mortality (Interventions) L'!$B$8:$AV$128, 34)</f>
        <v>13.349857004023193</v>
      </c>
      <c r="S324" s="46">
        <f>VLOOKUP(I324, '[1]Lapse Rates'!$A$4:$F$24, 3)</f>
        <v>1.9768835000000002E-3</v>
      </c>
      <c r="T324" s="33">
        <f t="shared" si="404"/>
        <v>0.91535907251392867</v>
      </c>
      <c r="U324" s="33">
        <f t="shared" si="394"/>
        <v>1.2219912725396244E-2</v>
      </c>
      <c r="V324" s="39">
        <f t="shared" si="388"/>
        <v>1.8095582470280893E-3</v>
      </c>
      <c r="W324" s="32">
        <f t="shared" si="395"/>
        <v>0.90132960154150432</v>
      </c>
      <c r="X324" s="32"/>
      <c r="Y324" s="5">
        <f t="shared" si="401"/>
        <v>0</v>
      </c>
      <c r="Z324" s="5">
        <f t="shared" si="390"/>
        <v>5.5125577888099073</v>
      </c>
      <c r="AA324" s="5">
        <f t="shared" si="396"/>
        <v>0</v>
      </c>
      <c r="AB324" s="5">
        <f t="shared" si="379"/>
        <v>5.4280682460673857</v>
      </c>
      <c r="AC324" s="32"/>
      <c r="AD324" s="5">
        <f t="shared" si="402"/>
        <v>10511.744221710751</v>
      </c>
      <c r="AE324" s="5">
        <f t="shared" si="381"/>
        <v>-105.11744221710752</v>
      </c>
      <c r="AF324" s="5">
        <f t="shared" si="399"/>
        <v>-1315.8089176468845</v>
      </c>
      <c r="AG324" s="5">
        <f t="shared" si="405"/>
        <v>-7359.1858207026544</v>
      </c>
      <c r="AH324" s="5">
        <f t="shared" si="383"/>
        <v>1731.6320411441047</v>
      </c>
      <c r="AI324" s="42">
        <f t="shared" si="400"/>
        <v>0</v>
      </c>
      <c r="AJ324" s="42">
        <f t="shared" si="403"/>
        <v>1021.4308689874088</v>
      </c>
      <c r="AK324" s="42">
        <f t="shared" si="397"/>
        <v>2753.0629101315135</v>
      </c>
    </row>
    <row r="325" spans="1:37" ht="15" x14ac:dyDescent="0.2">
      <c r="A325" s="12"/>
      <c r="B325" s="70" t="s">
        <v>49</v>
      </c>
      <c r="C325" s="10">
        <f>$H$314*0.11+$B$327</f>
        <v>1459.8532161780934</v>
      </c>
      <c r="D325" s="1"/>
      <c r="E325" s="1"/>
      <c r="F325" s="1"/>
      <c r="I325" s="2">
        <f t="shared" si="385"/>
        <v>10</v>
      </c>
      <c r="J325" s="11">
        <f t="shared" si="374"/>
        <v>11662.486402014289</v>
      </c>
      <c r="K325" s="11">
        <f t="shared" si="386"/>
        <v>116.62486402014289</v>
      </c>
      <c r="L325" s="24">
        <f t="shared" si="393"/>
        <v>1459.8532161780934</v>
      </c>
      <c r="M325" s="11">
        <f t="shared" si="372"/>
        <v>602229</v>
      </c>
      <c r="N325" s="78">
        <f t="shared" si="375"/>
        <v>0</v>
      </c>
      <c r="O325" s="35">
        <f t="shared" si="376"/>
        <v>0</v>
      </c>
      <c r="P325" s="35">
        <f t="shared" si="398"/>
        <v>6.0222899999999999</v>
      </c>
      <c r="Q325">
        <f t="shared" si="378"/>
        <v>74</v>
      </c>
      <c r="R325" s="45">
        <f>1000*VLOOKUP(Q325, '[1]Mortality (Interventions) L'!$B$8:$AV$128, 34)</f>
        <v>15.153842121151184</v>
      </c>
      <c r="S325" s="46">
        <f>VLOOKUP(I325, '[1]Lapse Rates'!$A$4:$F$24, 3)</f>
        <v>1.6914747999999999E-3</v>
      </c>
      <c r="T325" s="33">
        <f t="shared" si="404"/>
        <v>0.90132960154150432</v>
      </c>
      <c r="U325" s="33">
        <f t="shared" si="394"/>
        <v>1.3658606480880062E-2</v>
      </c>
      <c r="V325" s="39">
        <f t="shared" si="388"/>
        <v>1.5245763075014958E-3</v>
      </c>
      <c r="W325" s="32">
        <f t="shared" si="395"/>
        <v>0.88614641875312272</v>
      </c>
      <c r="X325" s="32"/>
      <c r="Y325" s="5">
        <f t="shared" si="401"/>
        <v>0</v>
      </c>
      <c r="Z325" s="5">
        <f t="shared" si="390"/>
        <v>5.4280682460673857</v>
      </c>
      <c r="AA325" s="5">
        <f t="shared" si="396"/>
        <v>0</v>
      </c>
      <c r="AB325" s="5">
        <f t="shared" si="379"/>
        <v>5.3366307161927438</v>
      </c>
      <c r="AC325" s="32"/>
      <c r="AD325" s="5">
        <f t="shared" si="402"/>
        <v>10334.670558901953</v>
      </c>
      <c r="AE325" s="5">
        <f t="shared" si="381"/>
        <v>-103.34670558901954</v>
      </c>
      <c r="AF325" s="5">
        <f t="shared" si="399"/>
        <v>-1293.6436994214457</v>
      </c>
      <c r="AG325" s="5">
        <f t="shared" si="405"/>
        <v>-8225.6089223739182</v>
      </c>
      <c r="AH325" s="5">
        <f>SUM(AD325:AG325)</f>
        <v>712.07123151756969</v>
      </c>
      <c r="AI325" s="42">
        <f t="shared" si="400"/>
        <v>0</v>
      </c>
      <c r="AJ325" s="42">
        <f t="shared" si="403"/>
        <v>1004.2253635049379</v>
      </c>
      <c r="AK325" s="42">
        <f t="shared" si="397"/>
        <v>1716.2965950225075</v>
      </c>
    </row>
    <row r="326" spans="1:37" ht="15" x14ac:dyDescent="0.2">
      <c r="D326" s="1"/>
      <c r="E326" s="1"/>
      <c r="F326" s="1"/>
      <c r="I326" s="2">
        <f t="shared" si="385"/>
        <v>11</v>
      </c>
      <c r="J326" s="11">
        <f t="shared" si="374"/>
        <v>11662.486402014289</v>
      </c>
      <c r="K326" s="11">
        <f t="shared" si="386"/>
        <v>116.62486402014289</v>
      </c>
      <c r="L326" s="24">
        <f t="shared" si="393"/>
        <v>1459.8532161780934</v>
      </c>
      <c r="M326" s="11">
        <f t="shared" si="372"/>
        <v>602229</v>
      </c>
      <c r="N326" s="78">
        <f t="shared" si="375"/>
        <v>0</v>
      </c>
      <c r="O326" s="35">
        <f t="shared" si="376"/>
        <v>0</v>
      </c>
      <c r="P326" s="35">
        <f t="shared" si="398"/>
        <v>6.0222899999999999</v>
      </c>
      <c r="Q326">
        <f t="shared" si="378"/>
        <v>75</v>
      </c>
      <c r="R326" s="45">
        <f>1000*VLOOKUP(Q326, '[1]Mortality (Interventions) L'!$B$8:$AV$128, 34)</f>
        <v>17.254841214297425</v>
      </c>
      <c r="S326" s="46">
        <f>VLOOKUP(I326, '[1]Lapse Rates'!$A$4:$F$24, 3)</f>
        <v>1.5867464999999999E-3</v>
      </c>
      <c r="T326" s="33">
        <f t="shared" si="404"/>
        <v>0.88614641875312272</v>
      </c>
      <c r="U326" s="33">
        <f t="shared" si="394"/>
        <v>1.5290315748203448E-2</v>
      </c>
      <c r="V326" s="39">
        <f t="shared" si="388"/>
        <v>1.4060897284440517E-3</v>
      </c>
      <c r="W326" s="32">
        <f t="shared" si="395"/>
        <v>0.8694500132764752</v>
      </c>
      <c r="X326" s="31"/>
      <c r="Y326" s="5">
        <f t="shared" si="401"/>
        <v>0</v>
      </c>
      <c r="Z326" s="5">
        <f t="shared" si="390"/>
        <v>5.3366307161927438</v>
      </c>
      <c r="AA326" s="5">
        <f t="shared" si="396"/>
        <v>0</v>
      </c>
      <c r="AB326" s="5">
        <f t="shared" si="379"/>
        <v>5.2360801204547833</v>
      </c>
      <c r="AC326" s="32"/>
      <c r="AD326" s="5">
        <f t="shared" si="402"/>
        <v>10139.948957068034</v>
      </c>
      <c r="AE326" s="5">
        <f t="shared" si="381"/>
        <v>-101.39948957068036</v>
      </c>
      <c r="AF326" s="5">
        <f t="shared" si="399"/>
        <v>-1269.2693981877483</v>
      </c>
      <c r="AG326" s="5">
        <f t="shared" si="405"/>
        <v>-9208.2715627248144</v>
      </c>
      <c r="AH326" s="5">
        <f t="shared" ref="AH326:AH335" si="406">SUM(AD326:AG326)</f>
        <v>-438.99149341520751</v>
      </c>
      <c r="AI326" s="42">
        <f t="shared" si="400"/>
        <v>0</v>
      </c>
      <c r="AJ326" s="42">
        <f t="shared" si="403"/>
        <v>985.30522623474894</v>
      </c>
      <c r="AK326" s="42">
        <f t="shared" ref="AK326:AK335" si="407">SUM(AH326:AJ326)</f>
        <v>546.31373281954143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85"/>
        <v>12</v>
      </c>
      <c r="J327" s="11">
        <f t="shared" si="374"/>
        <v>11662.486402014289</v>
      </c>
      <c r="K327" s="11">
        <f t="shared" si="386"/>
        <v>116.62486402014289</v>
      </c>
      <c r="L327" s="24">
        <f t="shared" si="393"/>
        <v>1459.8532161780934</v>
      </c>
      <c r="M327" s="11">
        <f t="shared" si="372"/>
        <v>602229</v>
      </c>
      <c r="N327" s="78">
        <f t="shared" si="375"/>
        <v>0</v>
      </c>
      <c r="O327" s="35">
        <f t="shared" si="376"/>
        <v>0</v>
      </c>
      <c r="P327" s="35">
        <f t="shared" si="398"/>
        <v>6.0222899999999999</v>
      </c>
      <c r="Q327">
        <f t="shared" si="378"/>
        <v>76</v>
      </c>
      <c r="R327" s="45">
        <f>1000*VLOOKUP(Q327, '[1]Mortality (Interventions) L'!$B$8:$AV$128, 34)</f>
        <v>19.693627528661512</v>
      </c>
      <c r="S327" s="46">
        <f>VLOOKUP(I327, '[1]Lapse Rates'!$A$4:$F$24, 3)</f>
        <v>1.4412507000000001E-3</v>
      </c>
      <c r="T327" s="33">
        <f t="shared" si="404"/>
        <v>0.8694500132764752</v>
      </c>
      <c r="U327" s="33">
        <f t="shared" si="394"/>
        <v>1.712262471625671E-2</v>
      </c>
      <c r="V327" s="39">
        <f t="shared" si="388"/>
        <v>1.2530954402497293E-3</v>
      </c>
      <c r="W327" s="32">
        <f t="shared" si="395"/>
        <v>0.85107429311996874</v>
      </c>
      <c r="X327" s="31"/>
      <c r="Y327" s="5">
        <f t="shared" si="401"/>
        <v>0</v>
      </c>
      <c r="Z327" s="5">
        <f t="shared" si="390"/>
        <v>5.2360801204547833</v>
      </c>
      <c r="AA327" s="5">
        <f t="shared" si="396"/>
        <v>0</v>
      </c>
      <c r="AB327" s="5">
        <f t="shared" si="379"/>
        <v>5.1254162047134564</v>
      </c>
      <c r="AC327" s="32"/>
      <c r="AD327" s="5">
        <f t="shared" si="402"/>
        <v>9925.6423706155583</v>
      </c>
      <c r="AE327" s="5">
        <f t="shared" si="381"/>
        <v>-99.256423706155587</v>
      </c>
      <c r="AF327" s="5">
        <f t="shared" si="399"/>
        <v>-1242.4435440176837</v>
      </c>
      <c r="AG327" s="5">
        <f t="shared" si="405"/>
        <v>-10311.741160246562</v>
      </c>
      <c r="AH327" s="5">
        <f t="shared" si="406"/>
        <v>-1727.7987573548435</v>
      </c>
      <c r="AI327" s="42">
        <f t="shared" si="400"/>
        <v>0</v>
      </c>
      <c r="AJ327" s="42">
        <f t="shared" si="403"/>
        <v>964.48212085162902</v>
      </c>
      <c r="AK327" s="42">
        <f t="shared" si="407"/>
        <v>-763.31663650321445</v>
      </c>
    </row>
    <row r="328" spans="1:37" ht="15" x14ac:dyDescent="0.2">
      <c r="A328" s="48"/>
      <c r="D328" s="1"/>
      <c r="E328" s="1"/>
      <c r="F328" s="1"/>
      <c r="I328" s="2">
        <f t="shared" si="385"/>
        <v>13</v>
      </c>
      <c r="J328" s="11">
        <f t="shared" si="374"/>
        <v>11662.486402014289</v>
      </c>
      <c r="K328" s="11">
        <f t="shared" si="386"/>
        <v>116.62486402014289</v>
      </c>
      <c r="L328" s="24">
        <f t="shared" si="393"/>
        <v>1459.8532161780934</v>
      </c>
      <c r="M328" s="11">
        <f t="shared" si="372"/>
        <v>602229</v>
      </c>
      <c r="N328" s="78">
        <f t="shared" si="375"/>
        <v>0</v>
      </c>
      <c r="O328" s="35">
        <f t="shared" si="376"/>
        <v>0</v>
      </c>
      <c r="P328" s="35">
        <f t="shared" si="398"/>
        <v>6.0222899999999999</v>
      </c>
      <c r="Q328">
        <f t="shared" si="378"/>
        <v>77</v>
      </c>
      <c r="R328" s="45">
        <f>1000*VLOOKUP(Q328, '[1]Mortality (Interventions) L'!$B$8:$AV$128, 34)</f>
        <v>22.539890158937009</v>
      </c>
      <c r="S328" s="46">
        <f>VLOOKUP(I328, '[1]Lapse Rates'!$A$4:$F$24, 3)</f>
        <v>1.3481251E-3</v>
      </c>
      <c r="T328" s="33">
        <f t="shared" si="404"/>
        <v>0.85107429311996874</v>
      </c>
      <c r="U328" s="33">
        <f t="shared" si="394"/>
        <v>1.9183121084019056E-2</v>
      </c>
      <c r="V328" s="39">
        <f t="shared" si="388"/>
        <v>1.1473546165197872E-3</v>
      </c>
      <c r="W328" s="32">
        <f t="shared" si="395"/>
        <v>0.83074381741942993</v>
      </c>
      <c r="X328" s="31"/>
      <c r="Y328" s="5">
        <f t="shared" si="401"/>
        <v>0</v>
      </c>
      <c r="Z328" s="5">
        <f t="shared" si="390"/>
        <v>5.1254162047134564</v>
      </c>
      <c r="AA328" s="5">
        <f t="shared" si="396"/>
        <v>0</v>
      </c>
      <c r="AB328" s="5">
        <f t="shared" si="379"/>
        <v>5.0029801842068586</v>
      </c>
      <c r="AC328" s="32"/>
      <c r="AD328" s="5">
        <f t="shared" si="402"/>
        <v>9688.5384742115421</v>
      </c>
      <c r="AE328" s="5">
        <f t="shared" si="381"/>
        <v>-96.885384742115434</v>
      </c>
      <c r="AF328" s="5">
        <f t="shared" si="399"/>
        <v>-1212.7640336798215</v>
      </c>
      <c r="AG328" s="5">
        <f t="shared" si="405"/>
        <v>-11552.631827307712</v>
      </c>
      <c r="AH328" s="5">
        <f t="shared" si="406"/>
        <v>-3173.7427715181075</v>
      </c>
      <c r="AI328" s="42">
        <f t="shared" si="400"/>
        <v>0</v>
      </c>
      <c r="AJ328" s="42">
        <f t="shared" si="403"/>
        <v>941.44397140663318</v>
      </c>
      <c r="AK328" s="42">
        <f t="shared" si="407"/>
        <v>-2232.2988001114745</v>
      </c>
    </row>
    <row r="329" spans="1:37" ht="15" x14ac:dyDescent="0.2">
      <c r="A329" s="48"/>
      <c r="D329" s="1"/>
      <c r="E329" s="1"/>
      <c r="F329" s="37"/>
      <c r="I329" s="2">
        <f t="shared" si="385"/>
        <v>14</v>
      </c>
      <c r="J329" s="11">
        <f t="shared" si="374"/>
        <v>11662.486402014289</v>
      </c>
      <c r="K329" s="11">
        <f t="shared" si="386"/>
        <v>116.62486402014289</v>
      </c>
      <c r="L329" s="24">
        <f t="shared" si="393"/>
        <v>1459.8532161780934</v>
      </c>
      <c r="M329" s="11">
        <f t="shared" si="372"/>
        <v>602229</v>
      </c>
      <c r="N329" s="78">
        <f t="shared" si="375"/>
        <v>0</v>
      </c>
      <c r="O329" s="35">
        <f t="shared" si="376"/>
        <v>0</v>
      </c>
      <c r="P329" s="35">
        <f t="shared" si="398"/>
        <v>6.0222899999999999</v>
      </c>
      <c r="Q329">
        <f t="shared" si="378"/>
        <v>78</v>
      </c>
      <c r="R329" s="45">
        <f>1000*VLOOKUP(Q329, '[1]Mortality (Interventions) L'!$B$8:$AV$128, 34)</f>
        <v>25.76590480584569</v>
      </c>
      <c r="S329" s="46">
        <f>VLOOKUP(I329, '[1]Lapse Rates'!$A$4:$F$24, 3)</f>
        <v>1.1365788999999999E-3</v>
      </c>
      <c r="T329" s="33">
        <f t="shared" si="404"/>
        <v>0.83074381741942993</v>
      </c>
      <c r="U329" s="33">
        <f t="shared" si="394"/>
        <v>2.1404866117673883E-2</v>
      </c>
      <c r="V329" s="39">
        <f t="shared" si="388"/>
        <v>9.4420589418437644E-4</v>
      </c>
      <c r="W329" s="32">
        <f t="shared" si="395"/>
        <v>0.80839474540757172</v>
      </c>
      <c r="X329" s="31"/>
      <c r="Y329" s="5">
        <f t="shared" si="401"/>
        <v>0</v>
      </c>
      <c r="Z329" s="5">
        <f t="shared" si="390"/>
        <v>5.0029801842068586</v>
      </c>
      <c r="AA329" s="5">
        <f t="shared" si="396"/>
        <v>0</v>
      </c>
      <c r="AB329" s="5">
        <f t="shared" si="379"/>
        <v>4.8683875913205652</v>
      </c>
      <c r="AC329" s="32"/>
      <c r="AD329" s="5">
        <f t="shared" si="402"/>
        <v>9427.8927257756077</v>
      </c>
      <c r="AE329" s="5">
        <f t="shared" si="381"/>
        <v>-94.278927257756081</v>
      </c>
      <c r="AF329" s="5">
        <f t="shared" si="399"/>
        <v>-1180.1376690247146</v>
      </c>
      <c r="AG329" s="5">
        <f t="shared" si="405"/>
        <v>-12890.631117180625</v>
      </c>
      <c r="AH329" s="5">
        <f t="shared" si="406"/>
        <v>-4737.1549876874869</v>
      </c>
      <c r="AI329" s="42">
        <f t="shared" si="400"/>
        <v>0</v>
      </c>
      <c r="AJ329" s="42">
        <f t="shared" si="403"/>
        <v>916.11830599067196</v>
      </c>
      <c r="AK329" s="42">
        <f t="shared" si="407"/>
        <v>-3821.0366816968149</v>
      </c>
    </row>
    <row r="330" spans="1:37" ht="15" x14ac:dyDescent="0.2">
      <c r="A330" s="48"/>
      <c r="D330" s="1"/>
      <c r="E330" s="1"/>
      <c r="F330" s="1"/>
      <c r="I330" s="2">
        <f t="shared" si="385"/>
        <v>15</v>
      </c>
      <c r="J330" s="11">
        <f t="shared" si="374"/>
        <v>11662.486402014289</v>
      </c>
      <c r="K330" s="11">
        <f t="shared" si="386"/>
        <v>116.62486402014289</v>
      </c>
      <c r="L330" s="24">
        <f t="shared" si="393"/>
        <v>1459.8532161780934</v>
      </c>
      <c r="M330" s="11">
        <f t="shared" si="372"/>
        <v>602229</v>
      </c>
      <c r="N330" s="78">
        <f t="shared" si="375"/>
        <v>0</v>
      </c>
      <c r="O330" s="35">
        <f t="shared" si="376"/>
        <v>0</v>
      </c>
      <c r="P330" s="35">
        <f t="shared" si="398"/>
        <v>6.0222899999999999</v>
      </c>
      <c r="Q330">
        <f t="shared" si="378"/>
        <v>79</v>
      </c>
      <c r="R330" s="45">
        <f>1000*VLOOKUP(Q330, '[1]Mortality (Interventions) L'!$B$8:$AV$128, 34)</f>
        <v>29.405745570771835</v>
      </c>
      <c r="S330" s="46">
        <f>VLOOKUP(I330, '[1]Lapse Rates'!$A$4:$F$24, 3)</f>
        <v>1.0075606E-3</v>
      </c>
      <c r="T330" s="33">
        <f t="shared" si="404"/>
        <v>0.80839474540757172</v>
      </c>
      <c r="U330" s="33">
        <f t="shared" si="394"/>
        <v>2.3771450204203928E-2</v>
      </c>
      <c r="V330" s="39">
        <f t="shared" si="388"/>
        <v>8.1450669471970017E-4</v>
      </c>
      <c r="W330" s="32">
        <f t="shared" si="395"/>
        <v>0.7838087885086481</v>
      </c>
      <c r="X330" s="31"/>
      <c r="Y330" s="5">
        <f t="shared" si="401"/>
        <v>0</v>
      </c>
      <c r="Z330" s="5">
        <f t="shared" si="390"/>
        <v>4.8683875913205652</v>
      </c>
      <c r="AA330" s="5">
        <f t="shared" si="396"/>
        <v>0</v>
      </c>
      <c r="AB330" s="5">
        <f t="shared" si="379"/>
        <v>4.7203238289477465</v>
      </c>
      <c r="AC330" s="32"/>
      <c r="AD330" s="5">
        <f t="shared" si="402"/>
        <v>9141.1593377614026</v>
      </c>
      <c r="AE330" s="5">
        <f t="shared" si="381"/>
        <v>-91.411593377614025</v>
      </c>
      <c r="AF330" s="5">
        <f t="shared" si="399"/>
        <v>-1144.245780773005</v>
      </c>
      <c r="AG330" s="5">
        <f t="shared" si="405"/>
        <v>-14315.856685027527</v>
      </c>
      <c r="AH330" s="5">
        <f t="shared" si="406"/>
        <v>-6410.3547214167438</v>
      </c>
      <c r="AI330" s="42">
        <f t="shared" si="400"/>
        <v>0</v>
      </c>
      <c r="AJ330" s="42">
        <f t="shared" si="403"/>
        <v>888.2578425467583</v>
      </c>
      <c r="AK330" s="42">
        <f t="shared" si="407"/>
        <v>-5522.0968788699856</v>
      </c>
    </row>
    <row r="331" spans="1:37" ht="15" x14ac:dyDescent="0.2">
      <c r="I331" s="2">
        <f t="shared" si="385"/>
        <v>16</v>
      </c>
      <c r="J331" s="11">
        <f t="shared" si="374"/>
        <v>11662.486402014289</v>
      </c>
      <c r="K331" s="11">
        <f t="shared" si="386"/>
        <v>116.62486402014289</v>
      </c>
      <c r="L331" s="24">
        <f t="shared" si="393"/>
        <v>1459.8532161780934</v>
      </c>
      <c r="M331" s="11">
        <f t="shared" si="372"/>
        <v>602229</v>
      </c>
      <c r="N331" s="78">
        <f t="shared" si="375"/>
        <v>0</v>
      </c>
      <c r="O331" s="35">
        <f t="shared" si="376"/>
        <v>0</v>
      </c>
      <c r="P331" s="35">
        <f t="shared" si="398"/>
        <v>6.0222899999999999</v>
      </c>
      <c r="Q331">
        <f t="shared" si="378"/>
        <v>80</v>
      </c>
      <c r="R331" s="45">
        <f>1000*VLOOKUP(Q331, '[1]Mortality (Interventions) L'!$B$8:$AV$128, 34)</f>
        <v>33.440292410921543</v>
      </c>
      <c r="S331" s="46">
        <f>VLOOKUP(I331, '[1]Lapse Rates'!$A$4:$F$24, 3)</f>
        <v>8.9731130000000002E-4</v>
      </c>
      <c r="T331" s="33">
        <f t="shared" si="404"/>
        <v>0.7838087885086481</v>
      </c>
      <c r="U331" s="33">
        <f t="shared" si="394"/>
        <v>2.6210795081979356E-2</v>
      </c>
      <c r="V331" s="39">
        <f t="shared" si="388"/>
        <v>7.0332048296812015E-4</v>
      </c>
      <c r="W331" s="32">
        <f t="shared" si="395"/>
        <v>0.75689467294370061</v>
      </c>
      <c r="X331" s="31"/>
      <c r="Y331" s="5">
        <f t="shared" si="401"/>
        <v>0</v>
      </c>
      <c r="Z331" s="5">
        <f t="shared" si="390"/>
        <v>4.7203238289477465</v>
      </c>
      <c r="AA331" s="5">
        <f t="shared" si="396"/>
        <v>0</v>
      </c>
      <c r="AB331" s="5">
        <f t="shared" si="379"/>
        <v>4.5582392199221191</v>
      </c>
      <c r="AC331" s="32"/>
      <c r="AD331" s="5">
        <f t="shared" si="402"/>
        <v>8827.2738309629603</v>
      </c>
      <c r="AE331" s="5">
        <f t="shared" si="381"/>
        <v>-88.272738309629617</v>
      </c>
      <c r="AF331" s="5">
        <f t="shared" si="399"/>
        <v>-1104.9551226049275</v>
      </c>
      <c r="AG331" s="5">
        <f t="shared" si="405"/>
        <v>-15784.900911425346</v>
      </c>
      <c r="AH331" s="5">
        <f t="shared" si="406"/>
        <v>-8150.8549413769433</v>
      </c>
      <c r="AI331" s="42">
        <f t="shared" si="400"/>
        <v>0</v>
      </c>
      <c r="AJ331" s="42">
        <f t="shared" si="403"/>
        <v>857.7590709569115</v>
      </c>
      <c r="AK331" s="42">
        <f t="shared" si="407"/>
        <v>-7293.095870420032</v>
      </c>
    </row>
    <row r="332" spans="1:37" ht="15" x14ac:dyDescent="0.2">
      <c r="I332" s="2">
        <f t="shared" si="385"/>
        <v>17</v>
      </c>
      <c r="J332" s="11">
        <f t="shared" si="374"/>
        <v>11662.486402014289</v>
      </c>
      <c r="K332" s="11">
        <f t="shared" si="386"/>
        <v>116.62486402014289</v>
      </c>
      <c r="L332" s="24">
        <f t="shared" si="393"/>
        <v>1459.8532161780934</v>
      </c>
      <c r="M332" s="11">
        <f t="shared" si="372"/>
        <v>602229</v>
      </c>
      <c r="N332" s="78">
        <f t="shared" si="375"/>
        <v>0</v>
      </c>
      <c r="O332" s="35">
        <f t="shared" si="376"/>
        <v>0</v>
      </c>
      <c r="P332" s="35">
        <f t="shared" si="398"/>
        <v>6.0222899999999999</v>
      </c>
      <c r="Q332">
        <f t="shared" si="378"/>
        <v>81</v>
      </c>
      <c r="R332" s="45">
        <f>1000*VLOOKUP(Q332, '[1]Mortality (Interventions) L'!$B$8:$AV$128, 34)</f>
        <v>37.939263153209637</v>
      </c>
      <c r="S332" s="46">
        <f>VLOOKUP(I332, '[1]Lapse Rates'!$A$4:$F$24, 3)</f>
        <v>7.4594940000000001E-4</v>
      </c>
      <c r="T332" s="33">
        <f t="shared" si="404"/>
        <v>0.75689467294370061</v>
      </c>
      <c r="U332" s="33">
        <f t="shared" si="394"/>
        <v>2.8716026176073602E-2</v>
      </c>
      <c r="V332" s="39">
        <f t="shared" si="388"/>
        <v>5.6460512714554976E-4</v>
      </c>
      <c r="W332" s="32">
        <f t="shared" si="395"/>
        <v>0.72761404164048149</v>
      </c>
      <c r="X332" s="31"/>
      <c r="Y332" s="5">
        <f t="shared" si="401"/>
        <v>0</v>
      </c>
      <c r="Z332" s="5">
        <f t="shared" si="390"/>
        <v>4.5582392199221191</v>
      </c>
      <c r="AA332" s="5">
        <f t="shared" si="396"/>
        <v>0</v>
      </c>
      <c r="AB332" s="5">
        <f t="shared" si="379"/>
        <v>4.3819027668310548</v>
      </c>
      <c r="AC332" s="32"/>
      <c r="AD332" s="5">
        <f t="shared" si="402"/>
        <v>8485.7888665467744</v>
      </c>
      <c r="AE332" s="5">
        <f t="shared" si="381"/>
        <v>-84.85788866546774</v>
      </c>
      <c r="AF332" s="5">
        <f t="shared" si="399"/>
        <v>-1062.2096988251981</v>
      </c>
      <c r="AG332" s="5">
        <f t="shared" si="405"/>
        <v>-17293.623727990631</v>
      </c>
      <c r="AH332" s="5">
        <f t="shared" si="406"/>
        <v>-9954.9024489345229</v>
      </c>
      <c r="AI332" s="42">
        <f t="shared" si="400"/>
        <v>0</v>
      </c>
      <c r="AJ332" s="42">
        <f t="shared" si="403"/>
        <v>824.57849219763045</v>
      </c>
      <c r="AK332" s="42">
        <f t="shared" si="407"/>
        <v>-9130.3239567368928</v>
      </c>
    </row>
    <row r="333" spans="1:37" ht="15" x14ac:dyDescent="0.2">
      <c r="I333" s="2">
        <f t="shared" si="385"/>
        <v>18</v>
      </c>
      <c r="J333" s="11">
        <f t="shared" si="374"/>
        <v>11662.486402014289</v>
      </c>
      <c r="K333" s="11">
        <f t="shared" si="386"/>
        <v>116.62486402014289</v>
      </c>
      <c r="L333" s="24">
        <f t="shared" si="393"/>
        <v>1459.8532161780934</v>
      </c>
      <c r="M333" s="11">
        <f t="shared" si="372"/>
        <v>602229</v>
      </c>
      <c r="N333" s="78">
        <f t="shared" si="375"/>
        <v>0</v>
      </c>
      <c r="O333" s="35">
        <f t="shared" si="376"/>
        <v>0</v>
      </c>
      <c r="P333" s="35">
        <f t="shared" si="398"/>
        <v>6.0222899999999999</v>
      </c>
      <c r="Q333">
        <f t="shared" si="378"/>
        <v>82</v>
      </c>
      <c r="R333" s="45">
        <f>1000*VLOOKUP(Q333, '[1]Mortality (Interventions) L'!$B$8:$AV$128, 34)</f>
        <v>43.0607974057544</v>
      </c>
      <c r="S333" s="46">
        <f>VLOOKUP(I333, '[1]Lapse Rates'!$A$4:$F$24, 3)</f>
        <v>5.9837330000000002E-4</v>
      </c>
      <c r="T333" s="33">
        <f t="shared" si="404"/>
        <v>0.72761404164048149</v>
      </c>
      <c r="U333" s="33">
        <f t="shared" si="394"/>
        <v>3.133164083666292E-2</v>
      </c>
      <c r="V333" s="39">
        <f t="shared" si="388"/>
        <v>4.3538481522275235E-4</v>
      </c>
      <c r="W333" s="32">
        <f t="shared" si="395"/>
        <v>0.69584701598859577</v>
      </c>
      <c r="X333" s="31"/>
      <c r="Y333" s="5">
        <f t="shared" si="401"/>
        <v>0</v>
      </c>
      <c r="Z333" s="5">
        <f t="shared" si="390"/>
        <v>4.3819027668310548</v>
      </c>
      <c r="AA333" s="5">
        <f t="shared" si="396"/>
        <v>0</v>
      </c>
      <c r="AB333" s="5">
        <f t="shared" si="379"/>
        <v>4.1905925259179604</v>
      </c>
      <c r="AC333" s="32"/>
      <c r="AD333" s="5">
        <f t="shared" si="402"/>
        <v>8115.3063618492179</v>
      </c>
      <c r="AE333" s="5">
        <f t="shared" si="381"/>
        <v>-81.153063618492183</v>
      </c>
      <c r="AF333" s="5">
        <f t="shared" si="399"/>
        <v>-1015.8345042588807</v>
      </c>
      <c r="AG333" s="5">
        <f t="shared" si="405"/>
        <v>-18868.822729422674</v>
      </c>
      <c r="AH333" s="5">
        <f t="shared" si="406"/>
        <v>-11850.50393545083</v>
      </c>
      <c r="AI333" s="42">
        <f t="shared" si="400"/>
        <v>0</v>
      </c>
      <c r="AJ333" s="42">
        <f t="shared" si="403"/>
        <v>788.58030321786032</v>
      </c>
      <c r="AK333" s="42">
        <f t="shared" si="407"/>
        <v>-11061.923632232969</v>
      </c>
    </row>
    <row r="334" spans="1:37" ht="15" x14ac:dyDescent="0.2">
      <c r="I334" s="2">
        <f t="shared" si="385"/>
        <v>19</v>
      </c>
      <c r="J334" s="11">
        <f t="shared" si="374"/>
        <v>11662.486402014289</v>
      </c>
      <c r="K334" s="11">
        <f t="shared" si="386"/>
        <v>116.62486402014289</v>
      </c>
      <c r="L334" s="24">
        <f t="shared" si="393"/>
        <v>1459.8532161780934</v>
      </c>
      <c r="M334" s="11">
        <f t="shared" si="372"/>
        <v>602229</v>
      </c>
      <c r="N334" s="78">
        <f t="shared" si="375"/>
        <v>0</v>
      </c>
      <c r="O334" s="35">
        <f t="shared" si="376"/>
        <v>0</v>
      </c>
      <c r="P334" s="35">
        <f t="shared" si="398"/>
        <v>6.0222899999999999</v>
      </c>
      <c r="Q334">
        <f t="shared" si="378"/>
        <v>83</v>
      </c>
      <c r="R334" s="45">
        <f>1000*VLOOKUP(Q334, '[1]Mortality (Interventions) L'!$B$8:$AV$128, 34)</f>
        <v>48.884362774778346</v>
      </c>
      <c r="S334" s="46">
        <f>VLOOKUP(I334, '[1]Lapse Rates'!$A$4:$F$24, 3)</f>
        <v>4.66450453E-2</v>
      </c>
      <c r="T334" s="33">
        <f t="shared" si="404"/>
        <v>0.69584701598859577</v>
      </c>
      <c r="U334" s="33">
        <f t="shared" si="394"/>
        <v>3.40160379653335E-2</v>
      </c>
      <c r="V334" s="39">
        <f t="shared" si="388"/>
        <v>3.2457815582657874E-2</v>
      </c>
      <c r="W334" s="32">
        <f t="shared" si="395"/>
        <v>0.62937316244060437</v>
      </c>
      <c r="X334" s="31"/>
      <c r="Y334" s="5">
        <f t="shared" si="401"/>
        <v>0</v>
      </c>
      <c r="Z334" s="5">
        <f t="shared" si="390"/>
        <v>4.1905925259179604</v>
      </c>
      <c r="AA334" s="5">
        <f t="shared" si="396"/>
        <v>0</v>
      </c>
      <c r="AB334" s="5">
        <f t="shared" si="379"/>
        <v>3.7902677024344271</v>
      </c>
      <c r="AC334" s="32"/>
      <c r="AD334" s="5">
        <f t="shared" si="402"/>
        <v>7340.0559487562787</v>
      </c>
      <c r="AE334" s="5">
        <f t="shared" si="381"/>
        <v>-73.400559487562788</v>
      </c>
      <c r="AF334" s="5">
        <f t="shared" si="399"/>
        <v>-918.79243536509387</v>
      </c>
      <c r="AG334" s="5">
        <f t="shared" si="405"/>
        <v>-20485.444527824828</v>
      </c>
      <c r="AH334" s="5">
        <f t="shared" si="406"/>
        <v>-14137.581573921205</v>
      </c>
      <c r="AI334" s="42">
        <f t="shared" si="400"/>
        <v>0</v>
      </c>
      <c r="AJ334" s="42">
        <f t="shared" si="403"/>
        <v>713.2699908140537</v>
      </c>
      <c r="AK334" s="42">
        <f t="shared" si="407"/>
        <v>-13424.311583107152</v>
      </c>
    </row>
    <row r="335" spans="1:37" ht="15" x14ac:dyDescent="0.2">
      <c r="I335" s="2">
        <f t="shared" si="385"/>
        <v>20</v>
      </c>
      <c r="J335" s="11">
        <f t="shared" si="374"/>
        <v>11662.486402014289</v>
      </c>
      <c r="K335" s="11">
        <f t="shared" si="386"/>
        <v>116.62486402014289</v>
      </c>
      <c r="L335" s="24">
        <f t="shared" si="393"/>
        <v>1459.8532161780934</v>
      </c>
      <c r="M335" s="11">
        <f t="shared" si="372"/>
        <v>602229</v>
      </c>
      <c r="N335" s="78">
        <f t="shared" si="375"/>
        <v>0</v>
      </c>
      <c r="O335" s="35">
        <f t="shared" si="376"/>
        <v>0</v>
      </c>
      <c r="P335" s="35">
        <f t="shared" si="398"/>
        <v>6.0222899999999999</v>
      </c>
      <c r="Q335">
        <f t="shared" si="378"/>
        <v>84</v>
      </c>
      <c r="R335" s="45">
        <f>1000*VLOOKUP(Q335, '[1]Mortality (Interventions) L'!$B$8:$AV$128, 34)</f>
        <v>55.527915766590851</v>
      </c>
      <c r="S335" s="46">
        <f>VLOOKUP(I335, '[1]Lapse Rates'!$A$4:$F$24, 3)</f>
        <v>0</v>
      </c>
      <c r="T335" s="33">
        <f t="shared" si="404"/>
        <v>0.62937316244060437</v>
      </c>
      <c r="U335" s="33">
        <f t="shared" si="394"/>
        <v>3.494777994975478E-2</v>
      </c>
      <c r="V335" s="39">
        <f t="shared" si="388"/>
        <v>0</v>
      </c>
      <c r="W335" s="32">
        <f t="shared" si="395"/>
        <v>0.59442538249084964</v>
      </c>
      <c r="X335" s="31"/>
      <c r="Y335" s="5">
        <f t="shared" si="401"/>
        <v>0</v>
      </c>
      <c r="Z335" s="5">
        <f t="shared" si="390"/>
        <v>3.7902677024344271</v>
      </c>
      <c r="AA335" s="5">
        <f t="shared" si="396"/>
        <v>0</v>
      </c>
      <c r="AB335" s="5">
        <f t="shared" si="379"/>
        <v>3.5798020367208188</v>
      </c>
      <c r="AC335" s="32"/>
      <c r="AD335" s="5">
        <f>$W335*J335</f>
        <v>6932.4779403116763</v>
      </c>
      <c r="AE335" s="5">
        <f t="shared" si="381"/>
        <v>-69.324779403116764</v>
      </c>
      <c r="AF335" s="5">
        <f t="shared" si="399"/>
        <v>-867.77380640716012</v>
      </c>
      <c r="AG335" s="5">
        <f t="shared" si="405"/>
        <v>-21046.566571360872</v>
      </c>
      <c r="AH335" s="5">
        <f t="shared" si="406"/>
        <v>-15051.187216859473</v>
      </c>
      <c r="AI335" s="42">
        <f t="shared" si="400"/>
        <v>0</v>
      </c>
      <c r="AJ335" s="42">
        <f t="shared" si="403"/>
        <v>673.6471503467385</v>
      </c>
      <c r="AK335" s="42">
        <f t="shared" si="407"/>
        <v>-14377.540066512734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209669.80294991244</v>
      </c>
      <c r="AE338" s="21">
        <f t="shared" ref="AE338:AK338" si="408">SUM(AE315:AE335)</f>
        <v>-6529.4868824017185</v>
      </c>
      <c r="AF338" s="21">
        <f t="shared" si="408"/>
        <v>-25148.534117596137</v>
      </c>
      <c r="AG338" s="21">
        <f t="shared" si="408"/>
        <v>-205597.98691231053</v>
      </c>
      <c r="AH338" s="21">
        <f t="shared" si="408"/>
        <v>-27606.204962395968</v>
      </c>
      <c r="AI338" s="21">
        <f t="shared" si="408"/>
        <v>0</v>
      </c>
      <c r="AJ338" s="21">
        <f t="shared" si="408"/>
        <v>19251.881122582825</v>
      </c>
      <c r="AK338" s="21">
        <f t="shared" si="408"/>
        <v>-8354.3238398131434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102453.17093575947</v>
      </c>
      <c r="AE340" s="21">
        <f t="shared" ref="AE340:AK340" si="409">AE315+NPV($D$6,AE316:AE335)</f>
        <v>-5467.6461070966525</v>
      </c>
      <c r="AF340" s="21">
        <f t="shared" si="409"/>
        <v>-11856.928730340036</v>
      </c>
      <c r="AG340" s="21">
        <f t="shared" si="409"/>
        <v>-65188.129774689485</v>
      </c>
      <c r="AH340" s="21">
        <f t="shared" si="409"/>
        <v>19940.466323633314</v>
      </c>
      <c r="AI340" s="21">
        <f t="shared" si="409"/>
        <v>0</v>
      </c>
      <c r="AJ340" s="21">
        <f t="shared" si="409"/>
        <v>8832.5031456873585</v>
      </c>
      <c r="AK340" s="21">
        <f t="shared" si="409"/>
        <v>28772.969469320662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154218.44218749899</v>
      </c>
      <c r="AE342" s="21">
        <f t="shared" ref="AE342:AK342" si="410">AE315+NPV($D$7,AE316:AE335)</f>
        <v>-5979.0353944079607</v>
      </c>
      <c r="AF342" s="21">
        <f t="shared" si="410"/>
        <v>-18258.250627457066</v>
      </c>
      <c r="AG342" s="21">
        <f t="shared" si="410"/>
        <v>-128422.51571275116</v>
      </c>
      <c r="AH342" s="21">
        <f t="shared" si="410"/>
        <v>1558.6404528828043</v>
      </c>
      <c r="AI342" s="21">
        <f t="shared" si="410"/>
        <v>0</v>
      </c>
      <c r="AJ342" s="21">
        <f t="shared" si="410"/>
        <v>13863.203873811108</v>
      </c>
      <c r="AK342" s="21">
        <f t="shared" si="410"/>
        <v>15421.844326693899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11399.116126126912</v>
      </c>
    </row>
    <row r="345" spans="1:39" ht="15" x14ac:dyDescent="0.2">
      <c r="G345" s="58" t="s">
        <v>120</v>
      </c>
      <c r="H345" s="57"/>
      <c r="I345" s="57"/>
      <c r="J345" s="11">
        <f>H$344</f>
        <v>11399.116126126912</v>
      </c>
      <c r="K345" s="11">
        <f>J345*$C$10</f>
        <v>4559.6464504507649</v>
      </c>
      <c r="L345" s="24">
        <f>$C$354</f>
        <v>1776.3075259858158</v>
      </c>
      <c r="M345" s="11">
        <f t="shared" ref="M345:M365" si="411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412">O345*W345</f>
        <v>0</v>
      </c>
      <c r="AB345" s="5">
        <f>P345*W345</f>
        <v>6.0222899999999999</v>
      </c>
      <c r="AC345" s="32"/>
      <c r="AD345" s="5">
        <f>$W345*J345</f>
        <v>11399.116126126912</v>
      </c>
      <c r="AE345" s="5">
        <f>-$W345*K345</f>
        <v>-4559.6464504507649</v>
      </c>
      <c r="AF345" s="5">
        <f>-$W345*L345</f>
        <v>-1776.3075259858158</v>
      </c>
      <c r="AG345" s="5"/>
      <c r="AH345" s="5">
        <f>SUM(AD345:AG345)</f>
        <v>5063.1621496903308</v>
      </c>
      <c r="AI345" s="42">
        <f>Y345-AA345</f>
        <v>0</v>
      </c>
      <c r="AJ345" s="42"/>
      <c r="AK345" s="42">
        <f>SUM(AH345:AJ345)</f>
        <v>5063.1621496903308</v>
      </c>
      <c r="AL345" s="6" t="s">
        <v>39</v>
      </c>
      <c r="AM345" s="36">
        <f>AK372</f>
        <v>15108.998993669305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413">H$344</f>
        <v>11399.116126126912</v>
      </c>
      <c r="K346" s="11"/>
      <c r="L346" s="24"/>
      <c r="M346" s="11">
        <f t="shared" si="411"/>
        <v>602229</v>
      </c>
      <c r="N346" s="78">
        <f t="shared" ref="N346:N365" si="414">N314</f>
        <v>0</v>
      </c>
      <c r="O346" s="35">
        <f t="shared" ref="O346:O365" si="415">M346*N346/1000</f>
        <v>0</v>
      </c>
      <c r="P346" s="35">
        <f t="shared" ref="P346:P347" si="416">$H$14*M346/1000</f>
        <v>6.0222899999999999</v>
      </c>
      <c r="Q346">
        <f t="shared" ref="Q346:Q365" si="417">Q5</f>
        <v>65</v>
      </c>
      <c r="R346" s="45">
        <f>1000*VLOOKUP(Q346, '[1]Mortality (Interventions) L'!$B$8:$AV$128, 37)</f>
        <v>5.4034298062297506</v>
      </c>
      <c r="S346" s="46">
        <f>AVERAGE(VLOOKUP(I345,'[1]Lapse Rates'!$A$4:$F$24,3),VLOOKUP(I346,'[1]Lapse Rates'!$A$4:$F$24,3))</f>
        <v>3.4608985999999998E-3</v>
      </c>
      <c r="T346" s="33">
        <f>W345</f>
        <v>1</v>
      </c>
      <c r="U346" s="33">
        <f>T346*R346/1000</f>
        <v>5.4034298062297509E-3</v>
      </c>
      <c r="V346" s="39">
        <f>MIN(S346*T346,T346-U346)</f>
        <v>3.4608985999999998E-3</v>
      </c>
      <c r="W346" s="32">
        <f>T346-SUM(U346:V346)</f>
        <v>0.99113567159377025</v>
      </c>
      <c r="X346" s="32"/>
      <c r="Y346" s="5">
        <f>AA345</f>
        <v>0</v>
      </c>
      <c r="Z346" s="5">
        <f>AB345</f>
        <v>6.0222899999999999</v>
      </c>
      <c r="AA346" s="5">
        <f t="shared" si="412"/>
        <v>0</v>
      </c>
      <c r="AB346" s="5">
        <f t="shared" ref="AB346:AB365" si="418">P346*W346</f>
        <v>5.9689064436824468</v>
      </c>
      <c r="AC346" s="32"/>
      <c r="AD346" s="5">
        <f t="shared" ref="AD346:AD348" si="419">$W346*J346</f>
        <v>11298.070617244173</v>
      </c>
      <c r="AE346" s="5">
        <f t="shared" ref="AE346:AE365" si="420">-$W346*K346</f>
        <v>0</v>
      </c>
      <c r="AF346" s="5">
        <f t="shared" ref="AF346:AF347" si="421">-$W346*L346</f>
        <v>0</v>
      </c>
      <c r="AG346" s="5">
        <f>-U346*M346</f>
        <v>-3254.1021287759368</v>
      </c>
      <c r="AH346" s="5">
        <f t="shared" ref="AH346:AH354" si="422">SUM(AD346:AG346)</f>
        <v>8043.9684884682365</v>
      </c>
      <c r="AI346" s="42">
        <f>-M346*$W345*(N346-N345)/1000</f>
        <v>0</v>
      </c>
      <c r="AJ346" s="42">
        <f>$D$6*SUM(Y346:Z346,AD346:AE346)</f>
        <v>1108.9315142006535</v>
      </c>
      <c r="AK346" s="42">
        <f t="shared" ref="AK346" si="423">SUM(AH346:AJ346)</f>
        <v>9152.90000266889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24">I346+1</f>
        <v>2</v>
      </c>
      <c r="J347" s="11">
        <f t="shared" si="413"/>
        <v>11399.116126126912</v>
      </c>
      <c r="K347" s="11">
        <f t="shared" ref="K347:K365" si="425">J347*$C$11</f>
        <v>113.99116126126911</v>
      </c>
      <c r="L347" s="24">
        <f>$C$355</f>
        <v>1434.3340422020083</v>
      </c>
      <c r="M347" s="11">
        <f t="shared" si="411"/>
        <v>602229</v>
      </c>
      <c r="N347" s="78">
        <f t="shared" si="414"/>
        <v>0</v>
      </c>
      <c r="O347" s="35">
        <f t="shared" si="415"/>
        <v>0</v>
      </c>
      <c r="P347" s="35">
        <f t="shared" si="416"/>
        <v>6.0222899999999999</v>
      </c>
      <c r="Q347">
        <f t="shared" si="417"/>
        <v>66</v>
      </c>
      <c r="R347" s="45">
        <f>1000*VLOOKUP(Q347, '[1]Mortality (Interventions) L'!$B$8:$AV$128, 37)</f>
        <v>6.0217888760845346</v>
      </c>
      <c r="S347" s="46">
        <f>VLOOKUP(I347, '[1]Lapse Rates'!$A$4:$F$24, 3)</f>
        <v>3.2267923000000001E-3</v>
      </c>
      <c r="T347" s="33">
        <f t="shared" ref="T347:T349" si="426">W346</f>
        <v>0.99113567159377025</v>
      </c>
      <c r="U347" s="33">
        <f>T347*R347/1000</f>
        <v>5.9684097618939403E-3</v>
      </c>
      <c r="V347" s="39">
        <f t="shared" ref="V347:V365" si="427">MIN(S347*T347,T347-U347)</f>
        <v>3.1981889533541068E-3</v>
      </c>
      <c r="W347" s="32">
        <f>T347-SUM(U347:V347)</f>
        <v>0.9819690728785222</v>
      </c>
      <c r="X347" s="32"/>
      <c r="Y347" s="5">
        <f t="shared" ref="Y347:Y348" si="428">AA346</f>
        <v>0</v>
      </c>
      <c r="Z347" s="5">
        <f t="shared" ref="Z347:Z365" si="429">AB346</f>
        <v>5.9689064436824468</v>
      </c>
      <c r="AA347" s="5">
        <f>O347*W347</f>
        <v>0</v>
      </c>
      <c r="AB347" s="5">
        <f t="shared" si="418"/>
        <v>5.9137025279055955</v>
      </c>
      <c r="AC347" s="32"/>
      <c r="AD347" s="5">
        <f t="shared" si="419"/>
        <v>11193.579494007456</v>
      </c>
      <c r="AE347" s="5">
        <f t="shared" si="420"/>
        <v>-111.93579494007454</v>
      </c>
      <c r="AF347" s="5">
        <f t="shared" si="421"/>
        <v>-1408.4716696192093</v>
      </c>
      <c r="AG347" s="5">
        <f t="shared" ref="AG347:AG350" si="430">-U347*M347</f>
        <v>-3594.3494424956257</v>
      </c>
      <c r="AH347" s="5">
        <f t="shared" si="422"/>
        <v>6078.822586952545</v>
      </c>
      <c r="AI347" s="42">
        <f>-M347*($W346*N347-$W345*N346)/1000</f>
        <v>0</v>
      </c>
      <c r="AJ347" s="42">
        <f t="shared" ref="AJ347:AJ348" si="431">$D$6*SUM(Y347:Z347,AD347:AE347)</f>
        <v>1087.6947966006353</v>
      </c>
      <c r="AK347" s="42">
        <f>SUM(AH347:AJ347)</f>
        <v>7166.5173835531805</v>
      </c>
      <c r="AL347" s="48" t="s">
        <v>59</v>
      </c>
      <c r="AM347" s="54">
        <f>AK372/AD372</f>
        <v>0.10000000068338706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24"/>
        <v>3</v>
      </c>
      <c r="J348" s="11">
        <f t="shared" si="413"/>
        <v>11399.116126126912</v>
      </c>
      <c r="K348" s="11">
        <f t="shared" si="425"/>
        <v>113.99116126126911</v>
      </c>
      <c r="L348" s="24">
        <f t="shared" ref="L348:L365" si="432">$C$355</f>
        <v>1434.3340422020083</v>
      </c>
      <c r="M348" s="11">
        <f t="shared" si="411"/>
        <v>602229</v>
      </c>
      <c r="N348" s="78">
        <f t="shared" si="414"/>
        <v>0</v>
      </c>
      <c r="O348" s="35">
        <f t="shared" si="415"/>
        <v>0</v>
      </c>
      <c r="P348" s="35">
        <f>$H$14*M348/1000</f>
        <v>6.0222899999999999</v>
      </c>
      <c r="Q348">
        <f t="shared" si="417"/>
        <v>67</v>
      </c>
      <c r="R348" s="45">
        <f>1000*VLOOKUP(Q348, '[1]Mortality (Interventions) L'!$B$8:$AV$128, 37)</f>
        <v>6.6934948991763878</v>
      </c>
      <c r="S348" s="46">
        <f>VLOOKUP(I348, '[1]Lapse Rates'!$A$4:$F$24, 3)</f>
        <v>2.9657235000000001E-3</v>
      </c>
      <c r="T348" s="33">
        <f t="shared" si="426"/>
        <v>0.9819690728785222</v>
      </c>
      <c r="U348" s="33">
        <f t="shared" ref="U348:U365" si="433">T348*R348/1000</f>
        <v>6.5728049804613551E-3</v>
      </c>
      <c r="V348" s="39">
        <f t="shared" si="427"/>
        <v>2.9122487557090462E-3</v>
      </c>
      <c r="W348" s="32">
        <f t="shared" ref="W348:W365" si="434">T348-SUM(U348:V348)</f>
        <v>0.97248401914235183</v>
      </c>
      <c r="X348" s="32"/>
      <c r="Y348" s="5">
        <f t="shared" si="428"/>
        <v>0</v>
      </c>
      <c r="Z348" s="5">
        <f t="shared" si="429"/>
        <v>5.9137025279055955</v>
      </c>
      <c r="AA348" s="5">
        <f t="shared" ref="AA348:AA365" si="435">O348*W348</f>
        <v>0</v>
      </c>
      <c r="AB348" s="5">
        <f t="shared" si="418"/>
        <v>5.8565807836407942</v>
      </c>
      <c r="AC348" s="32"/>
      <c r="AD348" s="5">
        <f t="shared" si="419"/>
        <v>11085.458265006295</v>
      </c>
      <c r="AE348" s="5">
        <f t="shared" si="420"/>
        <v>-110.85458265006295</v>
      </c>
      <c r="AF348" s="5">
        <f>-$W348*L348</f>
        <v>-1394.8669341533048</v>
      </c>
      <c r="AG348" s="5">
        <f t="shared" si="430"/>
        <v>-3958.3337705782615</v>
      </c>
      <c r="AH348" s="5">
        <f t="shared" si="422"/>
        <v>5621.4029776246662</v>
      </c>
      <c r="AI348" s="42">
        <f>-M348*($W347*N348-$W346*N347)/1000</f>
        <v>0</v>
      </c>
      <c r="AJ348" s="42">
        <f t="shared" si="431"/>
        <v>1077.188755457134</v>
      </c>
      <c r="AK348" s="42">
        <f t="shared" ref="AK348:AK355" si="436">SUM(AH348:AJ348)</f>
        <v>6698.5917330818002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24"/>
        <v>4</v>
      </c>
      <c r="J349" s="11">
        <f t="shared" si="413"/>
        <v>11399.116126126912</v>
      </c>
      <c r="K349" s="11">
        <f t="shared" si="425"/>
        <v>113.99116126126911</v>
      </c>
      <c r="L349" s="24">
        <f t="shared" si="432"/>
        <v>1434.3340422020083</v>
      </c>
      <c r="M349" s="11">
        <f t="shared" si="411"/>
        <v>602229</v>
      </c>
      <c r="N349" s="78">
        <f t="shared" si="414"/>
        <v>0</v>
      </c>
      <c r="O349" s="35">
        <f t="shared" si="415"/>
        <v>0</v>
      </c>
      <c r="P349" s="35">
        <f t="shared" ref="P349:P365" si="437">$H$14*M349/1000</f>
        <v>6.0222899999999999</v>
      </c>
      <c r="Q349">
        <f t="shared" si="417"/>
        <v>68</v>
      </c>
      <c r="R349" s="45">
        <f>1000*VLOOKUP(Q349, '[1]Mortality (Interventions) L'!$B$8:$AV$128, 37)</f>
        <v>7.4204074251343624</v>
      </c>
      <c r="S349" s="46">
        <f>VLOOKUP(I349, '[1]Lapse Rates'!$A$4:$F$24, 3)</f>
        <v>2.7812204999999998E-3</v>
      </c>
      <c r="T349" s="33">
        <f t="shared" si="426"/>
        <v>0.97248401914235183</v>
      </c>
      <c r="U349" s="33">
        <f t="shared" si="433"/>
        <v>7.2162276364684148E-3</v>
      </c>
      <c r="V349" s="39">
        <f t="shared" si="427"/>
        <v>2.7046924899611011E-3</v>
      </c>
      <c r="W349" s="32">
        <f t="shared" si="434"/>
        <v>0.9625630990159223</v>
      </c>
      <c r="X349" s="32"/>
      <c r="Y349" s="5">
        <f>AA348</f>
        <v>0</v>
      </c>
      <c r="Z349" s="5">
        <f t="shared" si="429"/>
        <v>5.8565807836407942</v>
      </c>
      <c r="AA349" s="5">
        <f t="shared" si="435"/>
        <v>0</v>
      </c>
      <c r="AB349" s="5">
        <f t="shared" si="418"/>
        <v>5.796834125572599</v>
      </c>
      <c r="AC349" s="32"/>
      <c r="AD349" s="5">
        <f>$W349*J349</f>
        <v>10972.368544407094</v>
      </c>
      <c r="AE349" s="5">
        <f t="shared" si="420"/>
        <v>-109.72368544407095</v>
      </c>
      <c r="AF349" s="5">
        <f t="shared" ref="AF349:AF365" si="438">-$W349*L349</f>
        <v>-1380.6370206859997</v>
      </c>
      <c r="AG349" s="5">
        <f t="shared" si="430"/>
        <v>-4345.8215532827371</v>
      </c>
      <c r="AH349" s="5">
        <f t="shared" si="422"/>
        <v>5136.1862849942872</v>
      </c>
      <c r="AI349" s="42">
        <f t="shared" ref="AI349:AI365" si="439">-M349*($W348*N349-$W347*N348)/1000</f>
        <v>0</v>
      </c>
      <c r="AJ349" s="42">
        <f>$D$6*SUM(Y349:Z349,AD349:AE349)</f>
        <v>1066.1999912391477</v>
      </c>
      <c r="AK349" s="42">
        <f t="shared" si="436"/>
        <v>6202.3862762334347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24"/>
        <v>5</v>
      </c>
      <c r="J350" s="11">
        <f t="shared" si="413"/>
        <v>11399.116126126912</v>
      </c>
      <c r="K350" s="11">
        <f t="shared" si="425"/>
        <v>113.99116126126911</v>
      </c>
      <c r="L350" s="24">
        <f t="shared" si="432"/>
        <v>1434.3340422020083</v>
      </c>
      <c r="M350" s="11">
        <f t="shared" si="411"/>
        <v>602229</v>
      </c>
      <c r="N350" s="78">
        <f t="shared" si="414"/>
        <v>0</v>
      </c>
      <c r="O350" s="35">
        <f t="shared" si="415"/>
        <v>0</v>
      </c>
      <c r="P350" s="35">
        <f t="shared" si="437"/>
        <v>6.0222899999999999</v>
      </c>
      <c r="Q350">
        <f t="shared" si="417"/>
        <v>69</v>
      </c>
      <c r="R350" s="45">
        <f>1000*VLOOKUP(Q350, '[1]Mortality (Interventions) L'!$B$8:$AV$128, 37)</f>
        <v>8.246233435228616</v>
      </c>
      <c r="S350" s="46">
        <f>VLOOKUP(I350, '[1]Lapse Rates'!$A$4:$F$24, 3)</f>
        <v>2.4845683E-3</v>
      </c>
      <c r="T350" s="33">
        <f>W349</f>
        <v>0.9625630990159223</v>
      </c>
      <c r="U350" s="33">
        <f t="shared" si="433"/>
        <v>7.937520010622371E-3</v>
      </c>
      <c r="V350" s="39">
        <f t="shared" si="427"/>
        <v>2.3915537625647217E-3</v>
      </c>
      <c r="W350" s="32">
        <f t="shared" si="434"/>
        <v>0.95223402524273526</v>
      </c>
      <c r="X350" s="32"/>
      <c r="Y350" s="5">
        <f t="shared" ref="Y350:Y365" si="440">AA349</f>
        <v>0</v>
      </c>
      <c r="Z350" s="5">
        <f t="shared" si="429"/>
        <v>5.796834125572599</v>
      </c>
      <c r="AA350" s="5">
        <f t="shared" si="435"/>
        <v>0</v>
      </c>
      <c r="AB350" s="5">
        <f t="shared" si="418"/>
        <v>5.7346294478790725</v>
      </c>
      <c r="AC350" s="32"/>
      <c r="AD350" s="5">
        <f t="shared" ref="AD350:AD364" si="441">$W350*J350</f>
        <v>10854.626232991204</v>
      </c>
      <c r="AE350" s="5">
        <f t="shared" si="420"/>
        <v>-108.54626232991204</v>
      </c>
      <c r="AF350" s="5">
        <f t="shared" si="438"/>
        <v>-1365.8216785487016</v>
      </c>
      <c r="AG350" s="5">
        <f t="shared" si="430"/>
        <v>-4780.2047384770995</v>
      </c>
      <c r="AH350" s="5">
        <f t="shared" si="422"/>
        <v>4600.053553635491</v>
      </c>
      <c r="AI350" s="42">
        <f t="shared" si="439"/>
        <v>0</v>
      </c>
      <c r="AJ350" s="42">
        <f t="shared" ref="AJ350:AJ365" si="442">$D$6*SUM(Y350:Z350,AD350:AE350)</f>
        <v>1054.7591145495915</v>
      </c>
      <c r="AK350" s="42">
        <f t="shared" si="436"/>
        <v>5654.8126681850827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24"/>
        <v>6</v>
      </c>
      <c r="J351" s="11">
        <f t="shared" si="413"/>
        <v>11399.116126126912</v>
      </c>
      <c r="K351" s="11">
        <f t="shared" si="425"/>
        <v>113.99116126126911</v>
      </c>
      <c r="L351" s="24">
        <f t="shared" si="432"/>
        <v>1434.3340422020083</v>
      </c>
      <c r="M351" s="11">
        <f t="shared" si="411"/>
        <v>602229</v>
      </c>
      <c r="N351" s="78">
        <f t="shared" si="414"/>
        <v>0</v>
      </c>
      <c r="O351" s="35">
        <f t="shared" si="415"/>
        <v>0</v>
      </c>
      <c r="P351" s="35">
        <f t="shared" si="437"/>
        <v>6.0222899999999999</v>
      </c>
      <c r="Q351">
        <f t="shared" si="417"/>
        <v>70</v>
      </c>
      <c r="R351" s="45">
        <f>1000*VLOOKUP(Q351, '[1]Mortality (Interventions) L'!$B$8:$AV$128, 37)</f>
        <v>9.1860881904070961</v>
      </c>
      <c r="S351" s="46">
        <f>VLOOKUP(I351, '[1]Lapse Rates'!$A$4:$F$24, 3)</f>
        <v>2.4510465999999999E-3</v>
      </c>
      <c r="T351" s="33">
        <f t="shared" ref="T351:T365" si="443">W350</f>
        <v>0.95223402524273526</v>
      </c>
      <c r="U351" s="33">
        <f t="shared" si="433"/>
        <v>8.7473057337861034E-3</v>
      </c>
      <c r="V351" s="39">
        <f t="shared" si="427"/>
        <v>2.3339699699755205E-3</v>
      </c>
      <c r="W351" s="32">
        <f t="shared" si="434"/>
        <v>0.94115274953897365</v>
      </c>
      <c r="X351" s="32"/>
      <c r="Y351" s="5">
        <f t="shared" si="440"/>
        <v>0</v>
      </c>
      <c r="Z351" s="5">
        <f t="shared" si="429"/>
        <v>5.7346294478790725</v>
      </c>
      <c r="AA351" s="5">
        <f t="shared" si="435"/>
        <v>0</v>
      </c>
      <c r="AB351" s="5">
        <f t="shared" si="418"/>
        <v>5.6678947920210652</v>
      </c>
      <c r="AC351" s="32"/>
      <c r="AD351" s="5">
        <f t="shared" si="441"/>
        <v>10728.309484418396</v>
      </c>
      <c r="AE351" s="5">
        <f t="shared" si="420"/>
        <v>-107.28309484418396</v>
      </c>
      <c r="AF351" s="5">
        <f t="shared" si="438"/>
        <v>-1349.9274275757703</v>
      </c>
      <c r="AG351" s="5">
        <f>-U351*M351</f>
        <v>-5267.8811847522711</v>
      </c>
      <c r="AH351" s="5">
        <f t="shared" si="422"/>
        <v>4003.21777724617</v>
      </c>
      <c r="AI351" s="42">
        <f t="shared" si="439"/>
        <v>0</v>
      </c>
      <c r="AJ351" s="42">
        <f t="shared" si="442"/>
        <v>1042.4852559660671</v>
      </c>
      <c r="AK351" s="42">
        <f t="shared" si="436"/>
        <v>5045.7030332122376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24"/>
        <v>7</v>
      </c>
      <c r="J352" s="11">
        <f t="shared" si="413"/>
        <v>11399.116126126912</v>
      </c>
      <c r="K352" s="11">
        <f t="shared" si="425"/>
        <v>113.99116126126911</v>
      </c>
      <c r="L352" s="24">
        <f t="shared" si="432"/>
        <v>1434.3340422020083</v>
      </c>
      <c r="M352" s="11">
        <f t="shared" si="411"/>
        <v>602229</v>
      </c>
      <c r="N352" s="78">
        <f t="shared" si="414"/>
        <v>0</v>
      </c>
      <c r="O352" s="35">
        <f t="shared" si="415"/>
        <v>0</v>
      </c>
      <c r="P352" s="35">
        <f t="shared" si="437"/>
        <v>6.0222899999999999</v>
      </c>
      <c r="Q352">
        <f t="shared" si="417"/>
        <v>71</v>
      </c>
      <c r="R352" s="45">
        <f>1000*VLOOKUP(Q352, '[1]Mortality (Interventions) L'!$B$8:$AV$128, 37)</f>
        <v>10.271063537264281</v>
      </c>
      <c r="S352" s="46">
        <f>VLOOKUP(I352, '[1]Lapse Rates'!$A$4:$F$24, 3)</f>
        <v>2.2232648999999998E-3</v>
      </c>
      <c r="T352" s="33">
        <f t="shared" si="443"/>
        <v>0.94115274953897365</v>
      </c>
      <c r="U352" s="33">
        <f t="shared" si="433"/>
        <v>9.6666396887857744E-3</v>
      </c>
      <c r="V352" s="39">
        <f t="shared" si="427"/>
        <v>2.0924318735884911E-3</v>
      </c>
      <c r="W352" s="32">
        <f t="shared" si="434"/>
        <v>0.92939367797659944</v>
      </c>
      <c r="X352" s="32"/>
      <c r="Y352" s="5">
        <f t="shared" si="440"/>
        <v>0</v>
      </c>
      <c r="Z352" s="5">
        <f t="shared" si="429"/>
        <v>5.6678947920210652</v>
      </c>
      <c r="AA352" s="5">
        <f t="shared" si="435"/>
        <v>0</v>
      </c>
      <c r="AB352" s="5">
        <f t="shared" si="418"/>
        <v>5.5970782529416949</v>
      </c>
      <c r="AC352" s="32"/>
      <c r="AD352" s="5">
        <f t="shared" si="441"/>
        <v>10594.266462143456</v>
      </c>
      <c r="AE352" s="5">
        <f t="shared" si="420"/>
        <v>-105.94266462143456</v>
      </c>
      <c r="AF352" s="5">
        <f t="shared" si="438"/>
        <v>-1333.0609909291675</v>
      </c>
      <c r="AG352" s="5">
        <f t="shared" ref="AG352:AG365" si="444">-U352*M352</f>
        <v>-5821.5307531377684</v>
      </c>
      <c r="AH352" s="5">
        <f t="shared" si="422"/>
        <v>3333.7320534550863</v>
      </c>
      <c r="AI352" s="42">
        <f t="shared" si="439"/>
        <v>0</v>
      </c>
      <c r="AJ352" s="42">
        <f t="shared" si="442"/>
        <v>1029.4605850160076</v>
      </c>
      <c r="AK352" s="42">
        <f t="shared" si="436"/>
        <v>4363.1926384710941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24"/>
        <v>8</v>
      </c>
      <c r="J353" s="11">
        <f t="shared" si="413"/>
        <v>11399.116126126912</v>
      </c>
      <c r="K353" s="11">
        <f t="shared" si="425"/>
        <v>113.99116126126911</v>
      </c>
      <c r="L353" s="24">
        <f t="shared" si="432"/>
        <v>1434.3340422020083</v>
      </c>
      <c r="M353" s="11">
        <f t="shared" si="411"/>
        <v>602229</v>
      </c>
      <c r="N353" s="78">
        <f t="shared" si="414"/>
        <v>0</v>
      </c>
      <c r="O353" s="35">
        <f t="shared" si="415"/>
        <v>0</v>
      </c>
      <c r="P353" s="35">
        <f t="shared" si="437"/>
        <v>6.0222899999999999</v>
      </c>
      <c r="Q353">
        <f t="shared" si="417"/>
        <v>72</v>
      </c>
      <c r="R353" s="45">
        <f>1000*VLOOKUP(Q353, '[1]Mortality (Interventions) L'!$B$8:$AV$128, 37)</f>
        <v>11.53189804817093</v>
      </c>
      <c r="S353" s="46">
        <f>VLOOKUP(I353, '[1]Lapse Rates'!$A$4:$F$24, 3)</f>
        <v>2.1873403E-3</v>
      </c>
      <c r="T353" s="33">
        <f t="shared" si="443"/>
        <v>0.92939367797659944</v>
      </c>
      <c r="U353" s="33">
        <f t="shared" si="433"/>
        <v>1.0717673141040749E-2</v>
      </c>
      <c r="V353" s="39">
        <f t="shared" si="427"/>
        <v>2.0329002464034383E-3</v>
      </c>
      <c r="W353" s="32">
        <f t="shared" si="434"/>
        <v>0.91664310458915521</v>
      </c>
      <c r="X353" s="32"/>
      <c r="Y353" s="5">
        <f t="shared" si="440"/>
        <v>0</v>
      </c>
      <c r="Z353" s="5">
        <f t="shared" si="429"/>
        <v>5.5970782529416949</v>
      </c>
      <c r="AA353" s="5">
        <f t="shared" si="435"/>
        <v>0</v>
      </c>
      <c r="AB353" s="5">
        <f t="shared" si="418"/>
        <v>5.5202906023362237</v>
      </c>
      <c r="AC353" s="32"/>
      <c r="AD353" s="5">
        <f t="shared" si="441"/>
        <v>10448.921195425277</v>
      </c>
      <c r="AE353" s="5">
        <f t="shared" si="420"/>
        <v>-104.48921195425277</v>
      </c>
      <c r="AF353" s="5">
        <f t="shared" si="438"/>
        <v>-1314.7724094619612</v>
      </c>
      <c r="AG353" s="5">
        <f t="shared" si="444"/>
        <v>-6454.4935780558289</v>
      </c>
      <c r="AH353" s="5">
        <f t="shared" si="422"/>
        <v>2575.1659959532344</v>
      </c>
      <c r="AI353" s="42">
        <f t="shared" si="439"/>
        <v>0</v>
      </c>
      <c r="AJ353" s="42">
        <f t="shared" si="442"/>
        <v>1015.3378509551211</v>
      </c>
      <c r="AK353" s="42">
        <f t="shared" si="436"/>
        <v>3590.5038469083556</v>
      </c>
    </row>
    <row r="354" spans="1:37" ht="15" x14ac:dyDescent="0.2">
      <c r="A354" s="12"/>
      <c r="B354" s="13">
        <v>1</v>
      </c>
      <c r="C354" s="10">
        <f>$H$344*0.14+$B$357</f>
        <v>1776.3075259858158</v>
      </c>
      <c r="D354" s="1"/>
      <c r="E354" s="81" t="s">
        <v>51</v>
      </c>
      <c r="F354" s="13"/>
      <c r="G354" s="8"/>
      <c r="I354" s="2">
        <f t="shared" si="424"/>
        <v>9</v>
      </c>
      <c r="J354" s="11">
        <f t="shared" si="413"/>
        <v>11399.116126126912</v>
      </c>
      <c r="K354" s="11">
        <f t="shared" si="425"/>
        <v>113.99116126126911</v>
      </c>
      <c r="L354" s="24">
        <f t="shared" si="432"/>
        <v>1434.3340422020083</v>
      </c>
      <c r="M354" s="11">
        <f t="shared" si="411"/>
        <v>602229</v>
      </c>
      <c r="N354" s="78">
        <f t="shared" si="414"/>
        <v>0</v>
      </c>
      <c r="O354" s="35">
        <f t="shared" si="415"/>
        <v>0</v>
      </c>
      <c r="P354" s="35">
        <f t="shared" si="437"/>
        <v>6.0222899999999999</v>
      </c>
      <c r="Q354">
        <f t="shared" si="417"/>
        <v>73</v>
      </c>
      <c r="R354" s="45">
        <f>1000*VLOOKUP(Q354, '[1]Mortality (Interventions) L'!$B$8:$AV$128, 37)</f>
        <v>12.998544977601529</v>
      </c>
      <c r="S354" s="46">
        <f>VLOOKUP(I354, '[1]Lapse Rates'!$A$4:$F$24, 3)</f>
        <v>1.9768835000000002E-3</v>
      </c>
      <c r="T354" s="33">
        <f t="shared" si="443"/>
        <v>0.91664310458915521</v>
      </c>
      <c r="U354" s="33">
        <f t="shared" si="433"/>
        <v>1.1915026623410437E-2</v>
      </c>
      <c r="V354" s="39">
        <f t="shared" si="427"/>
        <v>1.8120966288510754E-3</v>
      </c>
      <c r="W354" s="32">
        <f t="shared" si="434"/>
        <v>0.90291598133689366</v>
      </c>
      <c r="X354" s="32"/>
      <c r="Y354" s="5">
        <f t="shared" si="440"/>
        <v>0</v>
      </c>
      <c r="Z354" s="5">
        <f t="shared" si="429"/>
        <v>5.5202906023362237</v>
      </c>
      <c r="AA354" s="5">
        <f t="shared" si="435"/>
        <v>0</v>
      </c>
      <c r="AB354" s="5">
        <f t="shared" si="418"/>
        <v>5.4376218852453615</v>
      </c>
      <c r="AC354" s="32"/>
      <c r="AD354" s="5">
        <f t="shared" si="441"/>
        <v>10292.444123395089</v>
      </c>
      <c r="AE354" s="5">
        <f t="shared" si="420"/>
        <v>-102.9244412339509</v>
      </c>
      <c r="AF354" s="5">
        <f t="shared" si="438"/>
        <v>-1295.0831292797398</v>
      </c>
      <c r="AG354" s="5">
        <f t="shared" si="444"/>
        <v>-7175.574568389844</v>
      </c>
      <c r="AH354" s="5">
        <f t="shared" si="422"/>
        <v>1718.8619844915556</v>
      </c>
      <c r="AI354" s="42">
        <f t="shared" si="439"/>
        <v>0</v>
      </c>
      <c r="AJ354" s="42">
        <f t="shared" si="442"/>
        <v>1000.133421328097</v>
      </c>
      <c r="AK354" s="42">
        <f t="shared" si="436"/>
        <v>2718.9954058196527</v>
      </c>
    </row>
    <row r="355" spans="1:37" ht="15" x14ac:dyDescent="0.2">
      <c r="A355" s="12"/>
      <c r="B355" s="70" t="s">
        <v>49</v>
      </c>
      <c r="C355" s="10">
        <f>$H$344*0.11+$B$357</f>
        <v>1434.3340422020083</v>
      </c>
      <c r="D355" s="1"/>
      <c r="E355" s="1"/>
      <c r="F355" s="1"/>
      <c r="I355" s="2">
        <f t="shared" si="424"/>
        <v>10</v>
      </c>
      <c r="J355" s="11">
        <f t="shared" si="413"/>
        <v>11399.116126126912</v>
      </c>
      <c r="K355" s="11">
        <f t="shared" si="425"/>
        <v>113.99116126126911</v>
      </c>
      <c r="L355" s="24">
        <f t="shared" si="432"/>
        <v>1434.3340422020083</v>
      </c>
      <c r="M355" s="11">
        <f t="shared" si="411"/>
        <v>602229</v>
      </c>
      <c r="N355" s="78">
        <f t="shared" si="414"/>
        <v>0</v>
      </c>
      <c r="O355" s="35">
        <f t="shared" si="415"/>
        <v>0</v>
      </c>
      <c r="P355" s="35">
        <f t="shared" si="437"/>
        <v>6.0222899999999999</v>
      </c>
      <c r="Q355">
        <f t="shared" si="417"/>
        <v>74</v>
      </c>
      <c r="R355" s="45">
        <f>1000*VLOOKUP(Q355, '[1]Mortality (Interventions) L'!$B$8:$AV$128, 37)</f>
        <v>14.755056802173522</v>
      </c>
      <c r="S355" s="46">
        <f>VLOOKUP(I355, '[1]Lapse Rates'!$A$4:$F$24, 3)</f>
        <v>1.6914747999999999E-3</v>
      </c>
      <c r="T355" s="33">
        <f t="shared" si="443"/>
        <v>0.90291598133689366</v>
      </c>
      <c r="U355" s="33">
        <f t="shared" si="433"/>
        <v>1.3322576592216114E-2</v>
      </c>
      <c r="V355" s="39">
        <f t="shared" si="427"/>
        <v>1.5272596289486258E-3</v>
      </c>
      <c r="W355" s="32">
        <f t="shared" si="434"/>
        <v>0.8880661451157289</v>
      </c>
      <c r="X355" s="32"/>
      <c r="Y355" s="5">
        <f t="shared" si="440"/>
        <v>0</v>
      </c>
      <c r="Z355" s="5">
        <f t="shared" si="429"/>
        <v>5.4376218852453615</v>
      </c>
      <c r="AA355" s="5">
        <f t="shared" si="435"/>
        <v>0</v>
      </c>
      <c r="AB355" s="5">
        <f t="shared" si="418"/>
        <v>5.348191865069003</v>
      </c>
      <c r="AC355" s="32"/>
      <c r="AD355" s="5">
        <f t="shared" si="441"/>
        <v>10123.169115856068</v>
      </c>
      <c r="AE355" s="5">
        <f t="shared" si="420"/>
        <v>-101.23169115856066</v>
      </c>
      <c r="AF355" s="5">
        <f t="shared" si="438"/>
        <v>-1273.7835036665988</v>
      </c>
      <c r="AG355" s="5">
        <f t="shared" si="444"/>
        <v>-8023.2419785537177</v>
      </c>
      <c r="AH355" s="5">
        <f>SUM(AD355:AG355)</f>
        <v>724.91194247719159</v>
      </c>
      <c r="AI355" s="42">
        <f t="shared" si="439"/>
        <v>0</v>
      </c>
      <c r="AJ355" s="42">
        <f t="shared" si="442"/>
        <v>983.68549206976809</v>
      </c>
      <c r="AK355" s="42">
        <f t="shared" si="436"/>
        <v>1708.5974345469597</v>
      </c>
    </row>
    <row r="356" spans="1:37" ht="15" x14ac:dyDescent="0.2">
      <c r="D356" s="1"/>
      <c r="E356" s="1"/>
      <c r="F356" s="1"/>
      <c r="I356" s="2">
        <f t="shared" si="424"/>
        <v>11</v>
      </c>
      <c r="J356" s="11">
        <f t="shared" si="413"/>
        <v>11399.116126126912</v>
      </c>
      <c r="K356" s="11">
        <f t="shared" si="425"/>
        <v>113.99116126126911</v>
      </c>
      <c r="L356" s="24">
        <f t="shared" si="432"/>
        <v>1434.3340422020083</v>
      </c>
      <c r="M356" s="11">
        <f t="shared" si="411"/>
        <v>602229</v>
      </c>
      <c r="N356" s="78">
        <f t="shared" si="414"/>
        <v>0</v>
      </c>
      <c r="O356" s="35">
        <f t="shared" si="415"/>
        <v>0</v>
      </c>
      <c r="P356" s="35">
        <f t="shared" si="437"/>
        <v>6.0222899999999999</v>
      </c>
      <c r="Q356">
        <f t="shared" si="417"/>
        <v>75</v>
      </c>
      <c r="R356" s="45">
        <f>1000*VLOOKUP(Q356, '[1]Mortality (Interventions) L'!$B$8:$AV$128, 37)</f>
        <v>16.80076644550012</v>
      </c>
      <c r="S356" s="46">
        <f>VLOOKUP(I356, '[1]Lapse Rates'!$A$4:$F$24, 3)</f>
        <v>1.5867464999999999E-3</v>
      </c>
      <c r="T356" s="33">
        <f t="shared" si="443"/>
        <v>0.8880661451157289</v>
      </c>
      <c r="U356" s="33">
        <f t="shared" si="433"/>
        <v>1.4920191892244977E-2</v>
      </c>
      <c r="V356" s="39">
        <f t="shared" si="427"/>
        <v>1.4091358475308749E-3</v>
      </c>
      <c r="W356" s="32">
        <f t="shared" si="434"/>
        <v>0.8717368173759531</v>
      </c>
      <c r="X356" s="31"/>
      <c r="Y356" s="5">
        <f t="shared" si="440"/>
        <v>0</v>
      </c>
      <c r="Z356" s="5">
        <f t="shared" si="429"/>
        <v>5.348191865069003</v>
      </c>
      <c r="AA356" s="5">
        <f t="shared" si="435"/>
        <v>0</v>
      </c>
      <c r="AB356" s="5">
        <f t="shared" si="418"/>
        <v>5.2498519179150289</v>
      </c>
      <c r="AC356" s="32"/>
      <c r="AD356" s="5">
        <f t="shared" si="441"/>
        <v>9937.029212688778</v>
      </c>
      <c r="AE356" s="5">
        <f t="shared" si="420"/>
        <v>-99.370292126887776</v>
      </c>
      <c r="AF356" s="5">
        <f t="shared" si="438"/>
        <v>-1250.3617930031646</v>
      </c>
      <c r="AG356" s="5">
        <f t="shared" si="444"/>
        <v>-8985.3722430748003</v>
      </c>
      <c r="AH356" s="5">
        <f t="shared" ref="AH356:AH365" si="445">SUM(AD356:AG356)</f>
        <v>-398.07511551607604</v>
      </c>
      <c r="AI356" s="42">
        <f t="shared" si="439"/>
        <v>0</v>
      </c>
      <c r="AJ356" s="42">
        <f t="shared" si="442"/>
        <v>965.59899772908466</v>
      </c>
      <c r="AK356" s="42">
        <f t="shared" ref="AK356:AK365" si="446">SUM(AH356:AJ356)</f>
        <v>567.52388221300862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24"/>
        <v>12</v>
      </c>
      <c r="J357" s="11">
        <f t="shared" si="413"/>
        <v>11399.116126126912</v>
      </c>
      <c r="K357" s="11">
        <f t="shared" si="425"/>
        <v>113.99116126126911</v>
      </c>
      <c r="L357" s="24">
        <f t="shared" si="432"/>
        <v>1434.3340422020083</v>
      </c>
      <c r="M357" s="11">
        <f t="shared" si="411"/>
        <v>602229</v>
      </c>
      <c r="N357" s="78">
        <f t="shared" si="414"/>
        <v>0</v>
      </c>
      <c r="O357" s="35">
        <f t="shared" si="415"/>
        <v>0</v>
      </c>
      <c r="P357" s="35">
        <f t="shared" si="437"/>
        <v>6.0222899999999999</v>
      </c>
      <c r="Q357">
        <f t="shared" si="417"/>
        <v>76</v>
      </c>
      <c r="R357" s="45">
        <f>1000*VLOOKUP(Q357, '[1]Mortality (Interventions) L'!$B$8:$AV$128, 37)</f>
        <v>19.175374172644105</v>
      </c>
      <c r="S357" s="46">
        <f>VLOOKUP(I357, '[1]Lapse Rates'!$A$4:$F$24, 3)</f>
        <v>1.4412507000000001E-3</v>
      </c>
      <c r="T357" s="33">
        <f t="shared" si="443"/>
        <v>0.8717368173759531</v>
      </c>
      <c r="U357" s="33">
        <f t="shared" si="433"/>
        <v>1.6715879653253822E-2</v>
      </c>
      <c r="V357" s="39">
        <f t="shared" si="427"/>
        <v>1.2563912982588646E-3</v>
      </c>
      <c r="W357" s="32">
        <f t="shared" si="434"/>
        <v>0.85376454642444044</v>
      </c>
      <c r="X357" s="31"/>
      <c r="Y357" s="5">
        <f t="shared" si="440"/>
        <v>0</v>
      </c>
      <c r="Z357" s="5">
        <f t="shared" si="429"/>
        <v>5.2498519179150289</v>
      </c>
      <c r="AA357" s="5">
        <f t="shared" si="435"/>
        <v>0</v>
      </c>
      <c r="AB357" s="5">
        <f t="shared" si="418"/>
        <v>5.1416176902864432</v>
      </c>
      <c r="AC357" s="32"/>
      <c r="AD357" s="5">
        <f t="shared" si="441"/>
        <v>9732.1612090622675</v>
      </c>
      <c r="AE357" s="5">
        <f t="shared" si="420"/>
        <v>-97.321612090622665</v>
      </c>
      <c r="AF357" s="5">
        <f t="shared" si="438"/>
        <v>-1224.5835529617318</v>
      </c>
      <c r="AG357" s="5">
        <f t="shared" si="444"/>
        <v>-10066.787487699396</v>
      </c>
      <c r="AH357" s="5">
        <f t="shared" si="445"/>
        <v>-1656.5314436894823</v>
      </c>
      <c r="AI357" s="42">
        <f t="shared" si="439"/>
        <v>0</v>
      </c>
      <c r="AJ357" s="42">
        <f t="shared" si="442"/>
        <v>945.69277493606603</v>
      </c>
      <c r="AK357" s="42">
        <f t="shared" si="446"/>
        <v>-710.8386687534163</v>
      </c>
    </row>
    <row r="358" spans="1:37" ht="15" x14ac:dyDescent="0.2">
      <c r="A358" s="48"/>
      <c r="D358" s="1"/>
      <c r="E358" s="1"/>
      <c r="F358" s="1"/>
      <c r="I358" s="2">
        <f t="shared" si="424"/>
        <v>13</v>
      </c>
      <c r="J358" s="11">
        <f t="shared" si="413"/>
        <v>11399.116126126912</v>
      </c>
      <c r="K358" s="11">
        <f t="shared" si="425"/>
        <v>113.99116126126911</v>
      </c>
      <c r="L358" s="24">
        <f t="shared" si="432"/>
        <v>1434.3340422020083</v>
      </c>
      <c r="M358" s="11">
        <f t="shared" si="411"/>
        <v>602229</v>
      </c>
      <c r="N358" s="78">
        <f t="shared" si="414"/>
        <v>0</v>
      </c>
      <c r="O358" s="35">
        <f t="shared" si="415"/>
        <v>0</v>
      </c>
      <c r="P358" s="35">
        <f t="shared" si="437"/>
        <v>6.0222899999999999</v>
      </c>
      <c r="Q358">
        <f t="shared" si="417"/>
        <v>77</v>
      </c>
      <c r="R358" s="45">
        <f>1000*VLOOKUP(Q358, '[1]Mortality (Interventions) L'!$B$8:$AV$128, 37)</f>
        <v>21.946735154754457</v>
      </c>
      <c r="S358" s="46">
        <f>VLOOKUP(I358, '[1]Lapse Rates'!$A$4:$F$24, 3)</f>
        <v>1.3481251E-3</v>
      </c>
      <c r="T358" s="33">
        <f t="shared" si="443"/>
        <v>0.85376454642444044</v>
      </c>
      <c r="U358" s="33">
        <f t="shared" si="433"/>
        <v>1.873734438489626E-2</v>
      </c>
      <c r="V358" s="39">
        <f t="shared" si="427"/>
        <v>1.1509814145249035E-3</v>
      </c>
      <c r="W358" s="32">
        <f t="shared" si="434"/>
        <v>0.83387622062501932</v>
      </c>
      <c r="X358" s="31"/>
      <c r="Y358" s="5">
        <f t="shared" si="440"/>
        <v>0</v>
      </c>
      <c r="Z358" s="5">
        <f t="shared" si="429"/>
        <v>5.1416176902864432</v>
      </c>
      <c r="AA358" s="5">
        <f t="shared" si="435"/>
        <v>0</v>
      </c>
      <c r="AB358" s="5">
        <f t="shared" si="418"/>
        <v>5.0218444247078473</v>
      </c>
      <c r="AC358" s="32"/>
      <c r="AD358" s="5">
        <f t="shared" si="441"/>
        <v>9505.4518737204198</v>
      </c>
      <c r="AE358" s="5">
        <f t="shared" si="420"/>
        <v>-95.054518737204191</v>
      </c>
      <c r="AF358" s="5">
        <f t="shared" si="438"/>
        <v>-1196.0570502252176</v>
      </c>
      <c r="AG358" s="5">
        <f t="shared" si="444"/>
        <v>-11284.17217157169</v>
      </c>
      <c r="AH358" s="5">
        <f t="shared" si="445"/>
        <v>-3069.8318668136926</v>
      </c>
      <c r="AI358" s="42">
        <f t="shared" si="439"/>
        <v>0</v>
      </c>
      <c r="AJ358" s="42">
        <f t="shared" si="442"/>
        <v>923.66437321927049</v>
      </c>
      <c r="AK358" s="42">
        <f t="shared" si="446"/>
        <v>-2146.167493594422</v>
      </c>
    </row>
    <row r="359" spans="1:37" ht="15" x14ac:dyDescent="0.2">
      <c r="A359" s="48"/>
      <c r="D359" s="1"/>
      <c r="E359" s="1"/>
      <c r="F359" s="37"/>
      <c r="I359" s="2">
        <f t="shared" si="424"/>
        <v>14</v>
      </c>
      <c r="J359" s="11">
        <f t="shared" si="413"/>
        <v>11399.116126126912</v>
      </c>
      <c r="K359" s="11">
        <f t="shared" si="425"/>
        <v>113.99116126126911</v>
      </c>
      <c r="L359" s="24">
        <f t="shared" si="432"/>
        <v>1434.3340422020083</v>
      </c>
      <c r="M359" s="11">
        <f t="shared" si="411"/>
        <v>602229</v>
      </c>
      <c r="N359" s="78">
        <f t="shared" si="414"/>
        <v>0</v>
      </c>
      <c r="O359" s="35">
        <f t="shared" si="415"/>
        <v>0</v>
      </c>
      <c r="P359" s="35">
        <f t="shared" si="437"/>
        <v>6.0222899999999999</v>
      </c>
      <c r="Q359">
        <f t="shared" si="417"/>
        <v>78</v>
      </c>
      <c r="R359" s="45">
        <f>1000*VLOOKUP(Q359, '[1]Mortality (Interventions) L'!$B$8:$AV$128, 37)</f>
        <v>25.087854679376065</v>
      </c>
      <c r="S359" s="46">
        <f>VLOOKUP(I359, '[1]Lapse Rates'!$A$4:$F$24, 3)</f>
        <v>1.1365788999999999E-3</v>
      </c>
      <c r="T359" s="33">
        <f t="shared" si="443"/>
        <v>0.83387622062501932</v>
      </c>
      <c r="U359" s="33">
        <f t="shared" si="433"/>
        <v>2.0920165443627819E-2</v>
      </c>
      <c r="V359" s="39">
        <f t="shared" si="427"/>
        <v>9.4776611757414167E-4</v>
      </c>
      <c r="W359" s="32">
        <f t="shared" si="434"/>
        <v>0.81200828906381739</v>
      </c>
      <c r="X359" s="31"/>
      <c r="Y359" s="5">
        <f t="shared" si="440"/>
        <v>0</v>
      </c>
      <c r="Z359" s="5">
        <f t="shared" si="429"/>
        <v>5.0218444247078473</v>
      </c>
      <c r="AA359" s="5">
        <f t="shared" si="435"/>
        <v>0</v>
      </c>
      <c r="AB359" s="5">
        <f t="shared" si="418"/>
        <v>4.8901493991461367</v>
      </c>
      <c r="AC359" s="32"/>
      <c r="AD359" s="5">
        <f t="shared" si="441"/>
        <v>9256.1767824160834</v>
      </c>
      <c r="AE359" s="5">
        <f t="shared" si="420"/>
        <v>-92.561767824160839</v>
      </c>
      <c r="AF359" s="5">
        <f t="shared" si="438"/>
        <v>-1164.6911315544419</v>
      </c>
      <c r="AG359" s="5">
        <f t="shared" si="444"/>
        <v>-12598.730314950539</v>
      </c>
      <c r="AH359" s="5">
        <f t="shared" si="445"/>
        <v>-4599.806431913059</v>
      </c>
      <c r="AI359" s="42">
        <f t="shared" si="439"/>
        <v>0</v>
      </c>
      <c r="AJ359" s="42">
        <f t="shared" si="442"/>
        <v>899.44327586953136</v>
      </c>
      <c r="AK359" s="42">
        <f t="shared" si="446"/>
        <v>-3700.3631560435279</v>
      </c>
    </row>
    <row r="360" spans="1:37" ht="15" x14ac:dyDescent="0.2">
      <c r="A360" s="48"/>
      <c r="D360" s="1"/>
      <c r="E360" s="1"/>
      <c r="F360" s="1"/>
      <c r="I360" s="2">
        <f t="shared" si="424"/>
        <v>15</v>
      </c>
      <c r="J360" s="11">
        <f t="shared" si="413"/>
        <v>11399.116126126912</v>
      </c>
      <c r="K360" s="11">
        <f t="shared" si="425"/>
        <v>113.99116126126911</v>
      </c>
      <c r="L360" s="24">
        <f t="shared" si="432"/>
        <v>1434.3340422020083</v>
      </c>
      <c r="M360" s="11">
        <f t="shared" si="411"/>
        <v>602229</v>
      </c>
      <c r="N360" s="78">
        <f t="shared" si="414"/>
        <v>0</v>
      </c>
      <c r="O360" s="35">
        <f t="shared" si="415"/>
        <v>0</v>
      </c>
      <c r="P360" s="35">
        <f t="shared" si="437"/>
        <v>6.0222899999999999</v>
      </c>
      <c r="Q360">
        <f t="shared" si="417"/>
        <v>79</v>
      </c>
      <c r="R360" s="45">
        <f>1000*VLOOKUP(Q360, '[1]Mortality (Interventions) L'!$B$8:$AV$128, 37)</f>
        <v>28.631910161014684</v>
      </c>
      <c r="S360" s="46">
        <f>VLOOKUP(I360, '[1]Lapse Rates'!$A$4:$F$24, 3)</f>
        <v>1.0075606E-3</v>
      </c>
      <c r="T360" s="33">
        <f t="shared" si="443"/>
        <v>0.81200828906381739</v>
      </c>
      <c r="U360" s="33">
        <f t="shared" si="433"/>
        <v>2.3249348382474461E-2</v>
      </c>
      <c r="V360" s="39">
        <f t="shared" si="427"/>
        <v>8.1814755893411327E-4</v>
      </c>
      <c r="W360" s="32">
        <f t="shared" si="434"/>
        <v>0.78794079312240883</v>
      </c>
      <c r="X360" s="31"/>
      <c r="Y360" s="5">
        <f t="shared" si="440"/>
        <v>0</v>
      </c>
      <c r="Z360" s="5">
        <f t="shared" si="429"/>
        <v>4.8901493991461367</v>
      </c>
      <c r="AA360" s="5">
        <f t="shared" si="435"/>
        <v>0</v>
      </c>
      <c r="AB360" s="5">
        <f t="shared" si="418"/>
        <v>4.7452079590131513</v>
      </c>
      <c r="AC360" s="32"/>
      <c r="AD360" s="5">
        <f t="shared" si="441"/>
        <v>8981.8286013148791</v>
      </c>
      <c r="AE360" s="5">
        <f t="shared" si="420"/>
        <v>-89.818286013148793</v>
      </c>
      <c r="AF360" s="5">
        <f t="shared" si="438"/>
        <v>-1130.170302815121</v>
      </c>
      <c r="AG360" s="5">
        <f t="shared" si="444"/>
        <v>-14001.431827029211</v>
      </c>
      <c r="AH360" s="5">
        <f t="shared" si="445"/>
        <v>-6239.5918145426022</v>
      </c>
      <c r="AI360" s="42">
        <f t="shared" si="439"/>
        <v>0</v>
      </c>
      <c r="AJ360" s="42">
        <f t="shared" si="442"/>
        <v>872.7859355871559</v>
      </c>
      <c r="AK360" s="42">
        <f t="shared" si="446"/>
        <v>-5366.8058789554461</v>
      </c>
    </row>
    <row r="361" spans="1:37" ht="15" x14ac:dyDescent="0.2">
      <c r="I361" s="2">
        <f t="shared" si="424"/>
        <v>16</v>
      </c>
      <c r="J361" s="11">
        <f t="shared" si="413"/>
        <v>11399.116126126912</v>
      </c>
      <c r="K361" s="11">
        <f t="shared" si="425"/>
        <v>113.99116126126911</v>
      </c>
      <c r="L361" s="24">
        <f t="shared" si="432"/>
        <v>1434.3340422020083</v>
      </c>
      <c r="M361" s="11">
        <f t="shared" si="411"/>
        <v>602229</v>
      </c>
      <c r="N361" s="78">
        <f t="shared" si="414"/>
        <v>0</v>
      </c>
      <c r="O361" s="35">
        <f t="shared" si="415"/>
        <v>0</v>
      </c>
      <c r="P361" s="35">
        <f t="shared" si="437"/>
        <v>6.0222899999999999</v>
      </c>
      <c r="Q361">
        <f t="shared" si="417"/>
        <v>80</v>
      </c>
      <c r="R361" s="45">
        <f>1000*VLOOKUP(Q361, '[1]Mortality (Interventions) L'!$B$8:$AV$128, 37)</f>
        <v>32.560284715897296</v>
      </c>
      <c r="S361" s="46">
        <f>VLOOKUP(I361, '[1]Lapse Rates'!$A$4:$F$24, 3)</f>
        <v>8.9731130000000002E-4</v>
      </c>
      <c r="T361" s="33">
        <f t="shared" si="443"/>
        <v>0.78794079312240883</v>
      </c>
      <c r="U361" s="33">
        <f t="shared" si="433"/>
        <v>2.5655576563335562E-2</v>
      </c>
      <c r="V361" s="39">
        <f t="shared" si="427"/>
        <v>7.070281773996997E-4</v>
      </c>
      <c r="W361" s="32">
        <f t="shared" si="434"/>
        <v>0.76157818838167357</v>
      </c>
      <c r="X361" s="31"/>
      <c r="Y361" s="5">
        <f t="shared" si="440"/>
        <v>0</v>
      </c>
      <c r="Z361" s="5">
        <f t="shared" si="429"/>
        <v>4.7452079590131513</v>
      </c>
      <c r="AA361" s="5">
        <f t="shared" si="435"/>
        <v>0</v>
      </c>
      <c r="AB361" s="5">
        <f t="shared" si="418"/>
        <v>4.5864447081090685</v>
      </c>
      <c r="AC361" s="32"/>
      <c r="AD361" s="5">
        <f t="shared" si="441"/>
        <v>8681.3182084880536</v>
      </c>
      <c r="AE361" s="5">
        <f t="shared" si="420"/>
        <v>-86.813182084880538</v>
      </c>
      <c r="AF361" s="5">
        <f t="shared" si="438"/>
        <v>-1092.3575213943684</v>
      </c>
      <c r="AG361" s="5">
        <f t="shared" si="444"/>
        <v>-15450.532218161012</v>
      </c>
      <c r="AH361" s="5">
        <f t="shared" si="445"/>
        <v>-7948.384713152208</v>
      </c>
      <c r="AI361" s="42">
        <f t="shared" si="439"/>
        <v>0</v>
      </c>
      <c r="AJ361" s="42">
        <f t="shared" si="442"/>
        <v>843.58644799093042</v>
      </c>
      <c r="AK361" s="42">
        <f t="shared" si="446"/>
        <v>-7104.7982651612774</v>
      </c>
    </row>
    <row r="362" spans="1:37" ht="15" x14ac:dyDescent="0.2">
      <c r="I362" s="2">
        <f t="shared" si="424"/>
        <v>17</v>
      </c>
      <c r="J362" s="11">
        <f t="shared" si="413"/>
        <v>11399.116126126912</v>
      </c>
      <c r="K362" s="11">
        <f t="shared" si="425"/>
        <v>113.99116126126911</v>
      </c>
      <c r="L362" s="24">
        <f t="shared" si="432"/>
        <v>1434.3340422020083</v>
      </c>
      <c r="M362" s="11">
        <f t="shared" si="411"/>
        <v>602229</v>
      </c>
      <c r="N362" s="78">
        <f t="shared" si="414"/>
        <v>0</v>
      </c>
      <c r="O362" s="35">
        <f t="shared" si="415"/>
        <v>0</v>
      </c>
      <c r="P362" s="35">
        <f t="shared" si="437"/>
        <v>6.0222899999999999</v>
      </c>
      <c r="Q362">
        <f t="shared" si="417"/>
        <v>81</v>
      </c>
      <c r="R362" s="45">
        <f>1000*VLOOKUP(Q362, '[1]Mortality (Interventions) L'!$B$8:$AV$128, 37)</f>
        <v>36.94086149128308</v>
      </c>
      <c r="S362" s="46">
        <f>VLOOKUP(I362, '[1]Lapse Rates'!$A$4:$F$24, 3)</f>
        <v>7.4594940000000001E-4</v>
      </c>
      <c r="T362" s="33">
        <f t="shared" si="443"/>
        <v>0.76157818838167357</v>
      </c>
      <c r="U362" s="33">
        <f t="shared" si="433"/>
        <v>2.8133354371789696E-2</v>
      </c>
      <c r="V362" s="39">
        <f t="shared" si="427"/>
        <v>5.6809879267639637E-4</v>
      </c>
      <c r="W362" s="32">
        <f t="shared" si="434"/>
        <v>0.73287673521720753</v>
      </c>
      <c r="X362" s="31"/>
      <c r="Y362" s="5">
        <f t="shared" si="440"/>
        <v>0</v>
      </c>
      <c r="Z362" s="5">
        <f t="shared" si="429"/>
        <v>4.5864447081090685</v>
      </c>
      <c r="AA362" s="5">
        <f t="shared" si="435"/>
        <v>0</v>
      </c>
      <c r="AB362" s="5">
        <f t="shared" si="418"/>
        <v>4.4135962337312371</v>
      </c>
      <c r="AC362" s="32"/>
      <c r="AD362" s="5">
        <f t="shared" si="441"/>
        <v>8354.1470108777139</v>
      </c>
      <c r="AE362" s="5">
        <f t="shared" si="420"/>
        <v>-83.541470108777133</v>
      </c>
      <c r="AF362" s="5">
        <f t="shared" si="438"/>
        <v>-1051.1900500599081</v>
      </c>
      <c r="AG362" s="5">
        <f t="shared" si="444"/>
        <v>-16942.721869968536</v>
      </c>
      <c r="AH362" s="5">
        <f t="shared" si="445"/>
        <v>-9723.3063792595076</v>
      </c>
      <c r="AI362" s="42">
        <f t="shared" si="439"/>
        <v>0</v>
      </c>
      <c r="AJ362" s="42">
        <f t="shared" si="442"/>
        <v>811.79633377529819</v>
      </c>
      <c r="AK362" s="42">
        <f t="shared" si="446"/>
        <v>-8911.5100454842086</v>
      </c>
    </row>
    <row r="363" spans="1:37" ht="15" x14ac:dyDescent="0.2">
      <c r="I363" s="2">
        <f t="shared" si="424"/>
        <v>18</v>
      </c>
      <c r="J363" s="11">
        <f t="shared" si="413"/>
        <v>11399.116126126912</v>
      </c>
      <c r="K363" s="11">
        <f t="shared" si="425"/>
        <v>113.99116126126911</v>
      </c>
      <c r="L363" s="24">
        <f t="shared" si="432"/>
        <v>1434.3340422020083</v>
      </c>
      <c r="M363" s="11">
        <f t="shared" si="411"/>
        <v>602229</v>
      </c>
      <c r="N363" s="78">
        <f t="shared" si="414"/>
        <v>0</v>
      </c>
      <c r="O363" s="35">
        <f t="shared" si="415"/>
        <v>0</v>
      </c>
      <c r="P363" s="35">
        <f t="shared" si="437"/>
        <v>6.0222899999999999</v>
      </c>
      <c r="Q363">
        <f t="shared" si="417"/>
        <v>82</v>
      </c>
      <c r="R363" s="45">
        <f>1000*VLOOKUP(Q363, '[1]Mortality (Interventions) L'!$B$8:$AV$128, 37)</f>
        <v>41.9276185266556</v>
      </c>
      <c r="S363" s="46">
        <f>VLOOKUP(I363, '[1]Lapse Rates'!$A$4:$F$24, 3)</f>
        <v>5.9837330000000002E-4</v>
      </c>
      <c r="T363" s="33">
        <f t="shared" si="443"/>
        <v>0.73287673521720753</v>
      </c>
      <c r="U363" s="33">
        <f t="shared" si="433"/>
        <v>3.0727776181247862E-2</v>
      </c>
      <c r="V363" s="39">
        <f t="shared" si="427"/>
        <v>4.3853387054514672E-4</v>
      </c>
      <c r="W363" s="32">
        <f t="shared" si="434"/>
        <v>0.70171042516541449</v>
      </c>
      <c r="X363" s="31"/>
      <c r="Y363" s="5">
        <f t="shared" si="440"/>
        <v>0</v>
      </c>
      <c r="Z363" s="5">
        <f t="shared" si="429"/>
        <v>4.4135962337312371</v>
      </c>
      <c r="AA363" s="5">
        <f t="shared" si="435"/>
        <v>0</v>
      </c>
      <c r="AB363" s="5">
        <f t="shared" si="418"/>
        <v>4.2259036763694242</v>
      </c>
      <c r="AC363" s="32"/>
      <c r="AD363" s="5">
        <f t="shared" si="441"/>
        <v>7998.8786233744477</v>
      </c>
      <c r="AE363" s="5">
        <f t="shared" si="420"/>
        <v>-79.988786233744477</v>
      </c>
      <c r="AF363" s="5">
        <f t="shared" si="438"/>
        <v>-1006.4871505827988</v>
      </c>
      <c r="AG363" s="5">
        <f t="shared" si="444"/>
        <v>-18505.15792185672</v>
      </c>
      <c r="AH363" s="5">
        <f t="shared" si="445"/>
        <v>-11592.755235298817</v>
      </c>
      <c r="AI363" s="42">
        <f t="shared" si="439"/>
        <v>0</v>
      </c>
      <c r="AJ363" s="42">
        <f t="shared" si="442"/>
        <v>777.27606681403211</v>
      </c>
      <c r="AK363" s="42">
        <f t="shared" si="446"/>
        <v>-10815.479168484784</v>
      </c>
    </row>
    <row r="364" spans="1:37" ht="15" x14ac:dyDescent="0.2">
      <c r="I364" s="2">
        <f t="shared" si="424"/>
        <v>19</v>
      </c>
      <c r="J364" s="11">
        <f t="shared" si="413"/>
        <v>11399.116126126912</v>
      </c>
      <c r="K364" s="11">
        <f t="shared" si="425"/>
        <v>113.99116126126911</v>
      </c>
      <c r="L364" s="24">
        <f t="shared" si="432"/>
        <v>1434.3340422020083</v>
      </c>
      <c r="M364" s="11">
        <f t="shared" si="411"/>
        <v>602229</v>
      </c>
      <c r="N364" s="78">
        <f t="shared" si="414"/>
        <v>0</v>
      </c>
      <c r="O364" s="35">
        <f t="shared" si="415"/>
        <v>0</v>
      </c>
      <c r="P364" s="35">
        <f t="shared" si="437"/>
        <v>6.0222899999999999</v>
      </c>
      <c r="Q364">
        <f t="shared" si="417"/>
        <v>83</v>
      </c>
      <c r="R364" s="45">
        <f>1000*VLOOKUP(Q364, '[1]Mortality (Interventions) L'!$B$8:$AV$128, 37)</f>
        <v>47.597932175442082</v>
      </c>
      <c r="S364" s="46">
        <f>VLOOKUP(I364, '[1]Lapse Rates'!$A$4:$F$24, 3)</f>
        <v>4.66450453E-2</v>
      </c>
      <c r="T364" s="33">
        <f t="shared" si="443"/>
        <v>0.70171042516541449</v>
      </c>
      <c r="U364" s="33">
        <f t="shared" si="433"/>
        <v>3.3399965223824025E-2</v>
      </c>
      <c r="V364" s="39">
        <f t="shared" si="427"/>
        <v>3.2731314569323017E-2</v>
      </c>
      <c r="W364" s="32">
        <f t="shared" si="434"/>
        <v>0.63557914537226745</v>
      </c>
      <c r="X364" s="31"/>
      <c r="Y364" s="5">
        <f t="shared" si="440"/>
        <v>0</v>
      </c>
      <c r="Z364" s="5">
        <f t="shared" si="429"/>
        <v>4.2259036763694242</v>
      </c>
      <c r="AA364" s="5">
        <f t="shared" si="435"/>
        <v>0</v>
      </c>
      <c r="AB364" s="5">
        <f t="shared" si="418"/>
        <v>3.8276419313839525</v>
      </c>
      <c r="AC364" s="32"/>
      <c r="AD364" s="5">
        <f t="shared" si="441"/>
        <v>7245.0404854429744</v>
      </c>
      <c r="AE364" s="5">
        <f t="shared" si="420"/>
        <v>-72.450404854429749</v>
      </c>
      <c r="AF364" s="5">
        <f t="shared" si="438"/>
        <v>-911.63280472110216</v>
      </c>
      <c r="AG364" s="5">
        <f t="shared" si="444"/>
        <v>-20114.42765677832</v>
      </c>
      <c r="AH364" s="5">
        <f t="shared" si="445"/>
        <v>-13853.470380910876</v>
      </c>
      <c r="AI364" s="42">
        <f t="shared" si="439"/>
        <v>0</v>
      </c>
      <c r="AJ364" s="42">
        <f t="shared" si="442"/>
        <v>704.04564805638813</v>
      </c>
      <c r="AK364" s="42">
        <f t="shared" si="446"/>
        <v>-13149.424732854488</v>
      </c>
    </row>
    <row r="365" spans="1:37" ht="15" x14ac:dyDescent="0.2">
      <c r="I365" s="2">
        <f t="shared" si="424"/>
        <v>20</v>
      </c>
      <c r="J365" s="11">
        <f t="shared" si="413"/>
        <v>11399.116126126912</v>
      </c>
      <c r="K365" s="11">
        <f t="shared" si="425"/>
        <v>113.99116126126911</v>
      </c>
      <c r="L365" s="24">
        <f t="shared" si="432"/>
        <v>1434.3340422020083</v>
      </c>
      <c r="M365" s="11">
        <f t="shared" si="411"/>
        <v>602229</v>
      </c>
      <c r="N365" s="78">
        <f t="shared" si="414"/>
        <v>0</v>
      </c>
      <c r="O365" s="35">
        <f t="shared" si="415"/>
        <v>0</v>
      </c>
      <c r="P365" s="35">
        <f t="shared" si="437"/>
        <v>6.0222899999999999</v>
      </c>
      <c r="Q365">
        <f t="shared" si="417"/>
        <v>84</v>
      </c>
      <c r="R365" s="45">
        <f>1000*VLOOKUP(Q365, '[1]Mortality (Interventions) L'!$B$8:$AV$128, 37)</f>
        <v>54.066654825364772</v>
      </c>
      <c r="S365" s="46">
        <f>VLOOKUP(I365, '[1]Lapse Rates'!$A$4:$F$24, 3)</f>
        <v>0</v>
      </c>
      <c r="T365" s="33">
        <f t="shared" si="443"/>
        <v>0.63557914537226745</v>
      </c>
      <c r="U365" s="33">
        <f t="shared" si="433"/>
        <v>3.4363638267042723E-2</v>
      </c>
      <c r="V365" s="39">
        <f t="shared" si="427"/>
        <v>0</v>
      </c>
      <c r="W365" s="32">
        <f t="shared" si="434"/>
        <v>0.60121550710522476</v>
      </c>
      <c r="X365" s="31"/>
      <c r="Y365" s="5">
        <f t="shared" si="440"/>
        <v>0</v>
      </c>
      <c r="Z365" s="5">
        <f t="shared" si="429"/>
        <v>3.8276419313839525</v>
      </c>
      <c r="AA365" s="5">
        <f t="shared" si="435"/>
        <v>0</v>
      </c>
      <c r="AB365" s="5">
        <f t="shared" si="418"/>
        <v>3.6206941362847238</v>
      </c>
      <c r="AC365" s="32"/>
      <c r="AD365" s="5">
        <f>$W365*J365</f>
        <v>6853.325382320736</v>
      </c>
      <c r="AE365" s="5">
        <f t="shared" si="420"/>
        <v>-68.53325382320736</v>
      </c>
      <c r="AF365" s="5">
        <f t="shared" si="438"/>
        <v>-862.34386854076729</v>
      </c>
      <c r="AG365" s="5">
        <f t="shared" si="444"/>
        <v>-20694.779509922872</v>
      </c>
      <c r="AH365" s="5">
        <f t="shared" si="445"/>
        <v>-14772.33124996611</v>
      </c>
      <c r="AI365" s="42">
        <f t="shared" si="439"/>
        <v>0</v>
      </c>
      <c r="AJ365" s="42">
        <f t="shared" si="442"/>
        <v>665.96359947907649</v>
      </c>
      <c r="AK365" s="42">
        <f t="shared" si="446"/>
        <v>-14106.367650487033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205535.68705072778</v>
      </c>
      <c r="AE368" s="21">
        <f t="shared" ref="AE368:AK368" si="447">SUM(AE345:AE365)</f>
        <v>-6388.0314535243324</v>
      </c>
      <c r="AF368" s="21">
        <f t="shared" si="447"/>
        <v>-24782.607515764888</v>
      </c>
      <c r="AG368" s="21">
        <f t="shared" si="447"/>
        <v>-201319.6469175122</v>
      </c>
      <c r="AH368" s="21">
        <f t="shared" si="447"/>
        <v>-26954.598836073637</v>
      </c>
      <c r="AI368" s="21">
        <f t="shared" si="447"/>
        <v>0</v>
      </c>
      <c r="AJ368" s="21">
        <f t="shared" si="447"/>
        <v>18875.730230839054</v>
      </c>
      <c r="AK368" s="21">
        <f t="shared" si="447"/>
        <v>-8078.8686052345784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100298.71810931913</v>
      </c>
      <c r="AE370" s="21">
        <f t="shared" ref="AE370:AK370" si="448">AE345+NPV($D$6,AE346:AE365)</f>
        <v>-5345.7550227164893</v>
      </c>
      <c r="AF370" s="21">
        <f t="shared" si="448"/>
        <v>-11667.79624837198</v>
      </c>
      <c r="AG370" s="21">
        <f t="shared" si="448"/>
        <v>-63827.505729560609</v>
      </c>
      <c r="AH370" s="21">
        <f t="shared" si="448"/>
        <v>19457.661108670047</v>
      </c>
      <c r="AI370" s="21">
        <f t="shared" si="448"/>
        <v>0</v>
      </c>
      <c r="AJ370" s="21">
        <f t="shared" si="448"/>
        <v>8648.6177656376349</v>
      </c>
      <c r="AK370" s="21">
        <f t="shared" si="448"/>
        <v>28106.278874307693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151089.98890416362</v>
      </c>
      <c r="AE372" s="21">
        <f t="shared" ref="AE372:AK372" si="449">AE345+NPV($D$7,AE346:AE365)</f>
        <v>-5847.5452091547222</v>
      </c>
      <c r="AF372" s="21">
        <f t="shared" si="449"/>
        <v>-17981.748474910051</v>
      </c>
      <c r="AG372" s="21">
        <f t="shared" si="449"/>
        <v>-125736.41581514546</v>
      </c>
      <c r="AH372" s="21">
        <f t="shared" si="449"/>
        <v>1524.2794049534036</v>
      </c>
      <c r="AI372" s="21">
        <f t="shared" si="449"/>
        <v>0</v>
      </c>
      <c r="AJ372" s="21">
        <f t="shared" si="449"/>
        <v>13584.719588715901</v>
      </c>
      <c r="AK372" s="21">
        <f t="shared" si="449"/>
        <v>15108.998993669305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11217.282648327131</v>
      </c>
    </row>
    <row r="375" spans="1:39" ht="15" x14ac:dyDescent="0.2">
      <c r="G375" s="58" t="s">
        <v>121</v>
      </c>
      <c r="H375" s="57"/>
      <c r="I375" s="57"/>
      <c r="J375" s="11">
        <f>H$374</f>
        <v>11217.282648327131</v>
      </c>
      <c r="K375" s="11">
        <f>J375*$C$10</f>
        <v>4486.9130593308528</v>
      </c>
      <c r="L375" s="24">
        <f>$C$384</f>
        <v>1748.8817996212604</v>
      </c>
      <c r="M375" s="11">
        <f t="shared" ref="M375:M395" si="450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51">O375*W375</f>
        <v>0</v>
      </c>
      <c r="AB375" s="5">
        <f>P375*W375</f>
        <v>6.0222899999999999</v>
      </c>
      <c r="AC375" s="32"/>
      <c r="AD375" s="5">
        <f>$W375*J375</f>
        <v>11217.282648327131</v>
      </c>
      <c r="AE375" s="5">
        <f>-$W375*K375</f>
        <v>-4486.9130593308528</v>
      </c>
      <c r="AF375" s="5">
        <f>-$W375*L375</f>
        <v>-1748.8817996212604</v>
      </c>
      <c r="AG375" s="5"/>
      <c r="AH375" s="5">
        <f>SUM(AD375:AG375)</f>
        <v>4981.4877893750181</v>
      </c>
      <c r="AI375" s="42">
        <f>Y375-AA375</f>
        <v>0</v>
      </c>
      <c r="AJ375" s="42"/>
      <c r="AK375" s="42">
        <f>SUM(AH375:AJ375)</f>
        <v>4981.4877893750181</v>
      </c>
      <c r="AL375" s="6" t="s">
        <v>39</v>
      </c>
      <c r="AM375" s="36">
        <f>AK402</f>
        <v>14894.625328672715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52">H$374</f>
        <v>11217.282648327131</v>
      </c>
      <c r="K376" s="11"/>
      <c r="L376" s="24"/>
      <c r="M376" s="11">
        <f t="shared" si="450"/>
        <v>602229</v>
      </c>
      <c r="N376" s="78">
        <f t="shared" ref="N376:N395" si="453">N344</f>
        <v>0</v>
      </c>
      <c r="O376" s="35">
        <f t="shared" ref="O376:O395" si="454">M376*N376/1000</f>
        <v>0</v>
      </c>
      <c r="P376" s="35">
        <f t="shared" ref="P376:P377" si="455">$H$14*M376/1000</f>
        <v>6.0222899999999999</v>
      </c>
      <c r="Q376">
        <f t="shared" ref="Q376:Q395" si="456">Q5</f>
        <v>65</v>
      </c>
      <c r="R376" s="45">
        <f>1000*VLOOKUP(Q376, '[1]Mortality (Interventions) L'!$B$8:$AV$128, 40)</f>
        <v>5.2634445780890831</v>
      </c>
      <c r="S376" s="46">
        <f>AVERAGE(VLOOKUP(I375,'[1]Lapse Rates'!$A$4:$F$24,3),VLOOKUP(I376,'[1]Lapse Rates'!$A$4:$F$24,3))</f>
        <v>3.4608985999999998E-3</v>
      </c>
      <c r="T376" s="33">
        <f>W375</f>
        <v>1</v>
      </c>
      <c r="U376" s="33">
        <f>T376*R376/1000</f>
        <v>5.2634445780890835E-3</v>
      </c>
      <c r="V376" s="39">
        <f>MIN(S376*T376,T376-U376)</f>
        <v>3.4608985999999998E-3</v>
      </c>
      <c r="W376" s="32">
        <f>T376-SUM(U376:V376)</f>
        <v>0.99127565682191088</v>
      </c>
      <c r="X376" s="32"/>
      <c r="Y376" s="5">
        <f>AA375</f>
        <v>0</v>
      </c>
      <c r="Z376" s="5">
        <f>AB375</f>
        <v>6.0222899999999999</v>
      </c>
      <c r="AA376" s="5">
        <f t="shared" si="451"/>
        <v>0</v>
      </c>
      <c r="AB376" s="5">
        <f t="shared" ref="AB376:AB395" si="457">P376*W376</f>
        <v>5.9697494753220255</v>
      </c>
      <c r="AC376" s="32"/>
      <c r="AD376" s="5">
        <f t="shared" ref="AD376:AD378" si="458">$W376*J376</f>
        <v>11119.419224977501</v>
      </c>
      <c r="AE376" s="5">
        <f t="shared" ref="AE376:AE395" si="459">-$W376*K376</f>
        <v>0</v>
      </c>
      <c r="AF376" s="5">
        <f t="shared" ref="AF376:AF377" si="460">-$W376*L376</f>
        <v>0</v>
      </c>
      <c r="AG376" s="5">
        <f>-U376*M376</f>
        <v>-3169.7989648180105</v>
      </c>
      <c r="AH376" s="5">
        <f t="shared" ref="AH376:AH384" si="461">SUM(AD376:AG376)</f>
        <v>7949.6202601594905</v>
      </c>
      <c r="AI376" s="42">
        <f>-M376*$W375*(N376-N375)/1000</f>
        <v>0</v>
      </c>
      <c r="AJ376" s="42">
        <f>$D$6*SUM(Y376:Z376,AD376:AE376)</f>
        <v>1091.4058126192929</v>
      </c>
      <c r="AK376" s="42">
        <f t="shared" ref="AK376" si="462">SUM(AH376:AJ376)</f>
        <v>9041.0260727787827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63">I376+1</f>
        <v>2</v>
      </c>
      <c r="J377" s="11">
        <f t="shared" si="452"/>
        <v>11217.282648327131</v>
      </c>
      <c r="K377" s="11">
        <f t="shared" ref="K377:K395" si="464">J377*$C$11</f>
        <v>112.17282648327131</v>
      </c>
      <c r="L377" s="24">
        <f>$C$385</f>
        <v>1412.3633201714463</v>
      </c>
      <c r="M377" s="11">
        <f t="shared" si="450"/>
        <v>602229</v>
      </c>
      <c r="N377" s="78">
        <f t="shared" si="453"/>
        <v>0</v>
      </c>
      <c r="O377" s="35">
        <f t="shared" si="454"/>
        <v>0</v>
      </c>
      <c r="P377" s="35">
        <f t="shared" si="455"/>
        <v>6.0222899999999999</v>
      </c>
      <c r="Q377">
        <f t="shared" si="456"/>
        <v>66</v>
      </c>
      <c r="R377" s="45">
        <f>1000*VLOOKUP(Q377, '[1]Mortality (Interventions) L'!$B$8:$AV$128, 40)</f>
        <v>5.8657839829217222</v>
      </c>
      <c r="S377" s="46">
        <f>VLOOKUP(I377, '[1]Lapse Rates'!$A$4:$F$24, 3)</f>
        <v>3.2267923000000001E-3</v>
      </c>
      <c r="T377" s="33">
        <f t="shared" ref="T377:T379" si="465">W376</f>
        <v>0.99127565682191088</v>
      </c>
      <c r="U377" s="33">
        <f>T377*R377/1000</f>
        <v>5.8146088704461741E-3</v>
      </c>
      <c r="V377" s="39">
        <f t="shared" ref="V377:V395" si="466">MIN(S377*T377,T377-U377)</f>
        <v>3.1986406566103845E-3</v>
      </c>
      <c r="W377" s="32">
        <f>T377-SUM(U377:V377)</f>
        <v>0.98226240729485437</v>
      </c>
      <c r="X377" s="32"/>
      <c r="Y377" s="5">
        <f t="shared" ref="Y377:Y378" si="467">AA376</f>
        <v>0</v>
      </c>
      <c r="Z377" s="5">
        <f t="shared" ref="Z377:Z395" si="468">AB376</f>
        <v>5.9697494753220255</v>
      </c>
      <c r="AA377" s="5">
        <f>O377*W377</f>
        <v>0</v>
      </c>
      <c r="AB377" s="5">
        <f t="shared" si="457"/>
        <v>5.9154690728277286</v>
      </c>
      <c r="AC377" s="32"/>
      <c r="AD377" s="5">
        <f t="shared" si="458"/>
        <v>11018.315057452606</v>
      </c>
      <c r="AE377" s="5">
        <f t="shared" si="459"/>
        <v>-110.18315057452607</v>
      </c>
      <c r="AF377" s="5">
        <f t="shared" si="460"/>
        <v>-1387.311394846558</v>
      </c>
      <c r="AG377" s="5">
        <f t="shared" ref="AG377:AG380" si="469">-U377*M377</f>
        <v>-3501.7260854399292</v>
      </c>
      <c r="AH377" s="5">
        <f t="shared" si="461"/>
        <v>6019.0944265915923</v>
      </c>
      <c r="AI377" s="42">
        <f>-M377*($W376*N377-$W375*N376)/1000</f>
        <v>0</v>
      </c>
      <c r="AJ377" s="42">
        <f t="shared" ref="AJ377:AJ378" si="470">$D$6*SUM(Y377:Z377,AD377:AE377)</f>
        <v>1070.6733724882688</v>
      </c>
      <c r="AK377" s="42">
        <f>SUM(AH377:AJ377)</f>
        <v>7089.7677990798611</v>
      </c>
      <c r="AL377" s="48" t="s">
        <v>59</v>
      </c>
      <c r="AM377" s="54">
        <f>AK402/AD402</f>
        <v>0.10000000051825206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63"/>
        <v>3</v>
      </c>
      <c r="J378" s="11">
        <f t="shared" si="452"/>
        <v>11217.282648327131</v>
      </c>
      <c r="K378" s="11">
        <f t="shared" si="464"/>
        <v>112.17282648327131</v>
      </c>
      <c r="L378" s="24">
        <f t="shared" ref="L378:L395" si="471">$C$385</f>
        <v>1412.3633201714463</v>
      </c>
      <c r="M378" s="11">
        <f t="shared" si="450"/>
        <v>602229</v>
      </c>
      <c r="N378" s="78">
        <f t="shared" si="453"/>
        <v>0</v>
      </c>
      <c r="O378" s="35">
        <f t="shared" si="454"/>
        <v>0</v>
      </c>
      <c r="P378" s="35">
        <f>$H$14*M378/1000</f>
        <v>6.0222899999999999</v>
      </c>
      <c r="Q378">
        <f t="shared" si="456"/>
        <v>67</v>
      </c>
      <c r="R378" s="45">
        <f>1000*VLOOKUP(Q378, '[1]Mortality (Interventions) L'!$B$8:$AV$128, 40)</f>
        <v>6.5200882955707815</v>
      </c>
      <c r="S378" s="46">
        <f>VLOOKUP(I378, '[1]Lapse Rates'!$A$4:$F$24, 3)</f>
        <v>2.9657235000000001E-3</v>
      </c>
      <c r="T378" s="33">
        <f t="shared" si="465"/>
        <v>0.98226240729485437</v>
      </c>
      <c r="U378" s="33">
        <f t="shared" ref="U378:U395" si="472">T378*R378/1000</f>
        <v>6.4044376249823599E-3</v>
      </c>
      <c r="V378" s="39">
        <f t="shared" si="466"/>
        <v>2.9131187044809212E-3</v>
      </c>
      <c r="W378" s="32">
        <f t="shared" ref="W378:W395" si="473">T378-SUM(U378:V378)</f>
        <v>0.97294485096539107</v>
      </c>
      <c r="X378" s="32"/>
      <c r="Y378" s="5">
        <f t="shared" si="467"/>
        <v>0</v>
      </c>
      <c r="Z378" s="5">
        <f t="shared" si="468"/>
        <v>5.9154690728277286</v>
      </c>
      <c r="AA378" s="5">
        <f t="shared" ref="AA378:AA395" si="474">O378*W378</f>
        <v>0</v>
      </c>
      <c r="AB378" s="5">
        <f t="shared" si="457"/>
        <v>5.8593560465203653</v>
      </c>
      <c r="AC378" s="32"/>
      <c r="AD378" s="5">
        <f t="shared" si="458"/>
        <v>10913.797394513307</v>
      </c>
      <c r="AE378" s="5">
        <f t="shared" si="459"/>
        <v>-109.13797394513307</v>
      </c>
      <c r="AF378" s="5">
        <f>-$W378*L378</f>
        <v>-1374.1516200531928</v>
      </c>
      <c r="AG378" s="5">
        <f t="shared" si="469"/>
        <v>-3856.9380664555015</v>
      </c>
      <c r="AH378" s="5">
        <f t="shared" si="461"/>
        <v>5573.5697340594797</v>
      </c>
      <c r="AI378" s="42">
        <f>-M378*($W377*N378-$W376*N377)/1000</f>
        <v>0</v>
      </c>
      <c r="AJ378" s="42">
        <f t="shared" si="470"/>
        <v>1060.5173966737823</v>
      </c>
      <c r="AK378" s="42">
        <f t="shared" ref="AK378:AK385" si="475">SUM(AH378:AJ378)</f>
        <v>6634.0871307332618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63"/>
        <v>4</v>
      </c>
      <c r="J379" s="11">
        <f t="shared" si="452"/>
        <v>11217.282648327131</v>
      </c>
      <c r="K379" s="11">
        <f t="shared" si="464"/>
        <v>112.17282648327131</v>
      </c>
      <c r="L379" s="24">
        <f t="shared" si="471"/>
        <v>1412.3633201714463</v>
      </c>
      <c r="M379" s="11">
        <f t="shared" si="450"/>
        <v>602229</v>
      </c>
      <c r="N379" s="78">
        <f t="shared" si="453"/>
        <v>0</v>
      </c>
      <c r="O379" s="35">
        <f t="shared" si="454"/>
        <v>0</v>
      </c>
      <c r="P379" s="35">
        <f t="shared" ref="P379:P395" si="476">$H$14*M379/1000</f>
        <v>6.0222899999999999</v>
      </c>
      <c r="Q379">
        <f t="shared" si="456"/>
        <v>68</v>
      </c>
      <c r="R379" s="45">
        <f>1000*VLOOKUP(Q379, '[1]Mortality (Interventions) L'!$B$8:$AV$128, 40)</f>
        <v>7.228168890804457</v>
      </c>
      <c r="S379" s="46">
        <f>VLOOKUP(I379, '[1]Lapse Rates'!$A$4:$F$24, 3)</f>
        <v>2.7812204999999998E-3</v>
      </c>
      <c r="T379" s="33">
        <f t="shared" si="465"/>
        <v>0.97294485096539107</v>
      </c>
      <c r="U379" s="33">
        <f t="shared" si="472"/>
        <v>7.0326097042164182E-3</v>
      </c>
      <c r="V379" s="39">
        <f t="shared" si="466"/>
        <v>2.7059741648743901E-3</v>
      </c>
      <c r="W379" s="32">
        <f t="shared" si="473"/>
        <v>0.96320626709630031</v>
      </c>
      <c r="X379" s="32"/>
      <c r="Y379" s="5">
        <f>AA378</f>
        <v>0</v>
      </c>
      <c r="Z379" s="5">
        <f t="shared" si="468"/>
        <v>5.8593560465203653</v>
      </c>
      <c r="AA379" s="5">
        <f t="shared" si="474"/>
        <v>0</v>
      </c>
      <c r="AB379" s="5">
        <f t="shared" si="457"/>
        <v>5.8007074702713783</v>
      </c>
      <c r="AC379" s="32"/>
      <c r="AD379" s="5">
        <f>$W379*J379</f>
        <v>10804.556946659277</v>
      </c>
      <c r="AE379" s="5">
        <f t="shared" si="459"/>
        <v>-108.04556946659277</v>
      </c>
      <c r="AF379" s="5">
        <f t="shared" ref="AF379:AF395" si="477">-$W379*L379</f>
        <v>-1360.3972014060755</v>
      </c>
      <c r="AG379" s="5">
        <f t="shared" si="469"/>
        <v>-4235.2415095605493</v>
      </c>
      <c r="AH379" s="5">
        <f t="shared" si="461"/>
        <v>5100.8726662260606</v>
      </c>
      <c r="AI379" s="42">
        <f t="shared" ref="AI379:AI395" si="478">-M379*($W378*N379-$W377*N378)/1000</f>
        <v>0</v>
      </c>
      <c r="AJ379" s="42">
        <f>$D$6*SUM(Y379:Z379,AD379:AE379)</f>
        <v>1049.9025689307659</v>
      </c>
      <c r="AK379" s="42">
        <f t="shared" si="475"/>
        <v>6150.775235156827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63"/>
        <v>5</v>
      </c>
      <c r="J380" s="11">
        <f t="shared" si="452"/>
        <v>11217.282648327131</v>
      </c>
      <c r="K380" s="11">
        <f t="shared" si="464"/>
        <v>112.17282648327131</v>
      </c>
      <c r="L380" s="24">
        <f t="shared" si="471"/>
        <v>1412.3633201714463</v>
      </c>
      <c r="M380" s="11">
        <f t="shared" si="450"/>
        <v>602229</v>
      </c>
      <c r="N380" s="78">
        <f t="shared" si="453"/>
        <v>0</v>
      </c>
      <c r="O380" s="35">
        <f t="shared" si="454"/>
        <v>0</v>
      </c>
      <c r="P380" s="35">
        <f t="shared" si="476"/>
        <v>6.0222899999999999</v>
      </c>
      <c r="Q380">
        <f t="shared" si="456"/>
        <v>69</v>
      </c>
      <c r="R380" s="45">
        <f>1000*VLOOKUP(Q380, '[1]Mortality (Interventions) L'!$B$8:$AV$128, 40)</f>
        <v>8.0326004446786516</v>
      </c>
      <c r="S380" s="46">
        <f>VLOOKUP(I380, '[1]Lapse Rates'!$A$4:$F$24, 3)</f>
        <v>2.4845683E-3</v>
      </c>
      <c r="T380" s="33">
        <f>W379</f>
        <v>0.96320626709630031</v>
      </c>
      <c r="U380" s="33">
        <f t="shared" si="472"/>
        <v>7.7370510893950062E-3</v>
      </c>
      <c r="V380" s="39">
        <f t="shared" si="466"/>
        <v>2.3931517575888008E-3</v>
      </c>
      <c r="W380" s="32">
        <f t="shared" si="473"/>
        <v>0.95307606424931646</v>
      </c>
      <c r="X380" s="32"/>
      <c r="Y380" s="5">
        <f t="shared" ref="Y380:Y395" si="479">AA379</f>
        <v>0</v>
      </c>
      <c r="Z380" s="5">
        <f t="shared" si="468"/>
        <v>5.8007074702713783</v>
      </c>
      <c r="AA380" s="5">
        <f t="shared" si="474"/>
        <v>0</v>
      </c>
      <c r="AB380" s="5">
        <f t="shared" si="457"/>
        <v>5.7397004509680158</v>
      </c>
      <c r="AC380" s="32"/>
      <c r="AD380" s="5">
        <f t="shared" ref="AD380:AD394" si="480">$W380*J380</f>
        <v>10690.923598039772</v>
      </c>
      <c r="AE380" s="5">
        <f t="shared" si="459"/>
        <v>-106.90923598039771</v>
      </c>
      <c r="AF380" s="5">
        <f t="shared" si="477"/>
        <v>-1346.0896744790991</v>
      </c>
      <c r="AG380" s="5">
        <f t="shared" si="469"/>
        <v>-4659.4765405152648</v>
      </c>
      <c r="AH380" s="5">
        <f t="shared" si="461"/>
        <v>4578.4481470650098</v>
      </c>
      <c r="AI380" s="42">
        <f t="shared" si="478"/>
        <v>0</v>
      </c>
      <c r="AJ380" s="42">
        <f t="shared" ref="AJ380:AJ395" si="481">$D$6*SUM(Y380:Z380,AD380:AE380)</f>
        <v>1038.8608583208581</v>
      </c>
      <c r="AK380" s="42">
        <f t="shared" si="475"/>
        <v>5617.3090053858677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63"/>
        <v>6</v>
      </c>
      <c r="J381" s="11">
        <f t="shared" si="452"/>
        <v>11217.282648327131</v>
      </c>
      <c r="K381" s="11">
        <f t="shared" si="464"/>
        <v>112.17282648327131</v>
      </c>
      <c r="L381" s="24">
        <f t="shared" si="471"/>
        <v>1412.3633201714463</v>
      </c>
      <c r="M381" s="11">
        <f t="shared" si="450"/>
        <v>602229</v>
      </c>
      <c r="N381" s="78">
        <f t="shared" si="453"/>
        <v>0</v>
      </c>
      <c r="O381" s="35">
        <f t="shared" si="454"/>
        <v>0</v>
      </c>
      <c r="P381" s="35">
        <f t="shared" si="476"/>
        <v>6.0222899999999999</v>
      </c>
      <c r="Q381">
        <f t="shared" si="456"/>
        <v>70</v>
      </c>
      <c r="R381" s="45">
        <f>1000*VLOOKUP(Q381, '[1]Mortality (Interventions) L'!$B$8:$AV$128, 40)</f>
        <v>9.043299254804916</v>
      </c>
      <c r="S381" s="46">
        <f>VLOOKUP(I381, '[1]Lapse Rates'!$A$4:$F$24, 3)</f>
        <v>2.4510465999999999E-3</v>
      </c>
      <c r="T381" s="33">
        <f t="shared" ref="T381:T395" si="482">W380</f>
        <v>0.95307606424931646</v>
      </c>
      <c r="U381" s="33">
        <f t="shared" si="472"/>
        <v>8.6189520615982465E-3</v>
      </c>
      <c r="V381" s="39">
        <f t="shared" si="466"/>
        <v>2.3360338468196686E-3</v>
      </c>
      <c r="W381" s="32">
        <f t="shared" si="473"/>
        <v>0.94212107834089853</v>
      </c>
      <c r="X381" s="32"/>
      <c r="Y381" s="5">
        <f t="shared" si="479"/>
        <v>0</v>
      </c>
      <c r="Z381" s="5">
        <f t="shared" si="468"/>
        <v>5.7397004509680158</v>
      </c>
      <c r="AA381" s="5">
        <f t="shared" si="474"/>
        <v>0</v>
      </c>
      <c r="AB381" s="5">
        <f t="shared" si="457"/>
        <v>5.6737263488816101</v>
      </c>
      <c r="AC381" s="32"/>
      <c r="AD381" s="5">
        <f t="shared" si="480"/>
        <v>10568.038424696606</v>
      </c>
      <c r="AE381" s="5">
        <f t="shared" si="459"/>
        <v>-105.68038424696607</v>
      </c>
      <c r="AF381" s="5">
        <f t="shared" si="477"/>
        <v>-1330.6172542090546</v>
      </c>
      <c r="AG381" s="5">
        <f>-U381*M381</f>
        <v>-5190.5828811042502</v>
      </c>
      <c r="AH381" s="5">
        <f t="shared" si="461"/>
        <v>3941.1579051363351</v>
      </c>
      <c r="AI381" s="42">
        <f t="shared" si="478"/>
        <v>0</v>
      </c>
      <c r="AJ381" s="42">
        <f t="shared" si="481"/>
        <v>1026.9203883823498</v>
      </c>
      <c r="AK381" s="42">
        <f t="shared" si="475"/>
        <v>4968.0782935186853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63"/>
        <v>7</v>
      </c>
      <c r="J382" s="11">
        <f t="shared" si="452"/>
        <v>11217.282648327131</v>
      </c>
      <c r="K382" s="11">
        <f t="shared" si="464"/>
        <v>112.17282648327131</v>
      </c>
      <c r="L382" s="24">
        <f t="shared" si="471"/>
        <v>1412.3633201714463</v>
      </c>
      <c r="M382" s="11">
        <f t="shared" si="450"/>
        <v>602229</v>
      </c>
      <c r="N382" s="78">
        <f t="shared" si="453"/>
        <v>0</v>
      </c>
      <c r="O382" s="35">
        <f t="shared" si="454"/>
        <v>0</v>
      </c>
      <c r="P382" s="35">
        <f t="shared" si="476"/>
        <v>6.0222899999999999</v>
      </c>
      <c r="Q382">
        <f t="shared" si="456"/>
        <v>71</v>
      </c>
      <c r="R382" s="45">
        <f>1000*VLOOKUP(Q382, '[1]Mortality (Interventions) L'!$B$8:$AV$128, 40)</f>
        <v>10.111409699897479</v>
      </c>
      <c r="S382" s="46">
        <f>VLOOKUP(I382, '[1]Lapse Rates'!$A$4:$F$24, 3)</f>
        <v>2.2232648999999998E-3</v>
      </c>
      <c r="T382" s="33">
        <f t="shared" si="482"/>
        <v>0.94212107834089853</v>
      </c>
      <c r="U382" s="33">
        <f t="shared" si="472"/>
        <v>9.5261722100140334E-3</v>
      </c>
      <c r="V382" s="39">
        <f t="shared" si="466"/>
        <v>2.0945847250254698E-3</v>
      </c>
      <c r="W382" s="32">
        <f t="shared" si="473"/>
        <v>0.93050032140585903</v>
      </c>
      <c r="X382" s="32"/>
      <c r="Y382" s="5">
        <f t="shared" si="479"/>
        <v>0</v>
      </c>
      <c r="Z382" s="5">
        <f t="shared" si="468"/>
        <v>5.6737263488816101</v>
      </c>
      <c r="AA382" s="5">
        <f t="shared" si="474"/>
        <v>0</v>
      </c>
      <c r="AB382" s="5">
        <f t="shared" si="457"/>
        <v>5.6037427805992905</v>
      </c>
      <c r="AC382" s="32"/>
      <c r="AD382" s="5">
        <f t="shared" si="480"/>
        <v>10437.685109568762</v>
      </c>
      <c r="AE382" s="5">
        <f t="shared" si="459"/>
        <v>-104.37685109568761</v>
      </c>
      <c r="AF382" s="5">
        <f t="shared" si="477"/>
        <v>-1314.2045233613769</v>
      </c>
      <c r="AG382" s="5">
        <f t="shared" ref="AG382:AG395" si="483">-U382*M382</f>
        <v>-5736.9371638645416</v>
      </c>
      <c r="AH382" s="5">
        <f t="shared" si="461"/>
        <v>3282.1665712471558</v>
      </c>
      <c r="AI382" s="42">
        <f t="shared" si="478"/>
        <v>0</v>
      </c>
      <c r="AJ382" s="42">
        <f t="shared" si="481"/>
        <v>1014.2541327110339</v>
      </c>
      <c r="AK382" s="42">
        <f t="shared" si="475"/>
        <v>4296.4207039581897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63"/>
        <v>8</v>
      </c>
      <c r="J383" s="11">
        <f t="shared" si="452"/>
        <v>11217.282648327131</v>
      </c>
      <c r="K383" s="11">
        <f t="shared" si="464"/>
        <v>112.17282648327131</v>
      </c>
      <c r="L383" s="24">
        <f t="shared" si="471"/>
        <v>1412.3633201714463</v>
      </c>
      <c r="M383" s="11">
        <f t="shared" si="450"/>
        <v>602229</v>
      </c>
      <c r="N383" s="78">
        <f t="shared" si="453"/>
        <v>0</v>
      </c>
      <c r="O383" s="35">
        <f t="shared" si="454"/>
        <v>0</v>
      </c>
      <c r="P383" s="35">
        <f t="shared" si="476"/>
        <v>6.0222899999999999</v>
      </c>
      <c r="Q383">
        <f t="shared" si="456"/>
        <v>72</v>
      </c>
      <c r="R383" s="45">
        <f>1000*VLOOKUP(Q383, '[1]Mortality (Interventions) L'!$B$8:$AV$128, 40)</f>
        <v>11.352645746904024</v>
      </c>
      <c r="S383" s="46">
        <f>VLOOKUP(I383, '[1]Lapse Rates'!$A$4:$F$24, 3)</f>
        <v>2.1873403E-3</v>
      </c>
      <c r="T383" s="33">
        <f t="shared" si="482"/>
        <v>0.93050032140585903</v>
      </c>
      <c r="U383" s="33">
        <f t="shared" si="472"/>
        <v>1.0563640516301053E-2</v>
      </c>
      <c r="V383" s="39">
        <f t="shared" si="466"/>
        <v>2.0353208521739882E-3</v>
      </c>
      <c r="W383" s="32">
        <f t="shared" si="473"/>
        <v>0.91790136003738398</v>
      </c>
      <c r="X383" s="32"/>
      <c r="Y383" s="5">
        <f t="shared" si="479"/>
        <v>0</v>
      </c>
      <c r="Z383" s="5">
        <f t="shared" si="468"/>
        <v>5.6037427805992905</v>
      </c>
      <c r="AA383" s="5">
        <f t="shared" si="474"/>
        <v>0</v>
      </c>
      <c r="AB383" s="5">
        <f t="shared" si="457"/>
        <v>5.527868181539537</v>
      </c>
      <c r="AC383" s="32"/>
      <c r="AD383" s="5">
        <f t="shared" si="480"/>
        <v>10296.358998823222</v>
      </c>
      <c r="AE383" s="5">
        <f t="shared" si="459"/>
        <v>-102.96358998823221</v>
      </c>
      <c r="AF383" s="5">
        <f t="shared" si="477"/>
        <v>-1296.4102124522858</v>
      </c>
      <c r="AG383" s="5">
        <f t="shared" si="483"/>
        <v>-6361.730664491467</v>
      </c>
      <c r="AH383" s="5">
        <f t="shared" si="461"/>
        <v>2535.2545318912371</v>
      </c>
      <c r="AI383" s="42">
        <f t="shared" si="478"/>
        <v>0</v>
      </c>
      <c r="AJ383" s="42">
        <f t="shared" si="481"/>
        <v>1000.5218167734893</v>
      </c>
      <c r="AK383" s="42">
        <f t="shared" si="475"/>
        <v>3535.7763486647264</v>
      </c>
    </row>
    <row r="384" spans="1:39" ht="15" x14ac:dyDescent="0.2">
      <c r="A384" s="12"/>
      <c r="B384" s="13">
        <v>1</v>
      </c>
      <c r="C384" s="10">
        <f>$H$374*0.14+$B$387</f>
        <v>1748.8817996212604</v>
      </c>
      <c r="D384" s="1"/>
      <c r="E384" s="81" t="s">
        <v>51</v>
      </c>
      <c r="F384" s="13"/>
      <c r="G384" s="8"/>
      <c r="I384" s="2">
        <f t="shared" si="463"/>
        <v>9</v>
      </c>
      <c r="J384" s="11">
        <f t="shared" si="452"/>
        <v>11217.282648327131</v>
      </c>
      <c r="K384" s="11">
        <f t="shared" si="464"/>
        <v>112.17282648327131</v>
      </c>
      <c r="L384" s="24">
        <f t="shared" si="471"/>
        <v>1412.3633201714463</v>
      </c>
      <c r="M384" s="11">
        <f t="shared" si="450"/>
        <v>602229</v>
      </c>
      <c r="N384" s="78">
        <f t="shared" si="453"/>
        <v>0</v>
      </c>
      <c r="O384" s="35">
        <f t="shared" si="454"/>
        <v>0</v>
      </c>
      <c r="P384" s="35">
        <f t="shared" si="476"/>
        <v>6.0222899999999999</v>
      </c>
      <c r="Q384">
        <f t="shared" si="456"/>
        <v>73</v>
      </c>
      <c r="R384" s="45">
        <f>1000*VLOOKUP(Q384, '[1]Mortality (Interventions) L'!$B$8:$AV$128, 40)</f>
        <v>12.796495055669899</v>
      </c>
      <c r="S384" s="46">
        <f>VLOOKUP(I384, '[1]Lapse Rates'!$A$4:$F$24, 3)</f>
        <v>1.9768835000000002E-3</v>
      </c>
      <c r="T384" s="33">
        <f t="shared" si="482"/>
        <v>0.91790136003738398</v>
      </c>
      <c r="U384" s="33">
        <f t="shared" si="472"/>
        <v>1.1745920215311059E-2</v>
      </c>
      <c r="V384" s="39">
        <f t="shared" si="466"/>
        <v>1.8145840532854639E-3</v>
      </c>
      <c r="W384" s="32">
        <f t="shared" si="473"/>
        <v>0.90434085576878742</v>
      </c>
      <c r="X384" s="32"/>
      <c r="Y384" s="5">
        <f t="shared" si="479"/>
        <v>0</v>
      </c>
      <c r="Z384" s="5">
        <f t="shared" si="468"/>
        <v>5.527868181539537</v>
      </c>
      <c r="AA384" s="5">
        <f t="shared" si="474"/>
        <v>0</v>
      </c>
      <c r="AB384" s="5">
        <f t="shared" si="457"/>
        <v>5.4462028922878103</v>
      </c>
      <c r="AC384" s="32"/>
      <c r="AD384" s="5">
        <f t="shared" si="480"/>
        <v>10144.246989588528</v>
      </c>
      <c r="AE384" s="5">
        <f t="shared" si="459"/>
        <v>-101.44246989588528</v>
      </c>
      <c r="AF384" s="5">
        <f t="shared" si="477"/>
        <v>-1277.2578536202916</v>
      </c>
      <c r="AG384" s="5">
        <f t="shared" si="483"/>
        <v>-7073.7337853465633</v>
      </c>
      <c r="AH384" s="5">
        <f t="shared" si="461"/>
        <v>1691.812880725789</v>
      </c>
      <c r="AI384" s="42">
        <f t="shared" si="478"/>
        <v>0</v>
      </c>
      <c r="AJ384" s="42">
        <f t="shared" si="481"/>
        <v>985.74140725045743</v>
      </c>
      <c r="AK384" s="42">
        <f t="shared" si="475"/>
        <v>2677.5542879762465</v>
      </c>
    </row>
    <row r="385" spans="1:37" ht="15" x14ac:dyDescent="0.2">
      <c r="A385" s="12"/>
      <c r="B385" s="70" t="s">
        <v>49</v>
      </c>
      <c r="C385" s="10">
        <f>$H$374*0.11+$B$387</f>
        <v>1412.3633201714463</v>
      </c>
      <c r="D385" s="1"/>
      <c r="E385" s="1"/>
      <c r="F385" s="1"/>
      <c r="I385" s="2">
        <f t="shared" si="463"/>
        <v>10</v>
      </c>
      <c r="J385" s="11">
        <f t="shared" si="452"/>
        <v>11217.282648327131</v>
      </c>
      <c r="K385" s="11">
        <f t="shared" si="464"/>
        <v>112.17282648327131</v>
      </c>
      <c r="L385" s="24">
        <f t="shared" si="471"/>
        <v>1412.3633201714463</v>
      </c>
      <c r="M385" s="11">
        <f t="shared" si="450"/>
        <v>602229</v>
      </c>
      <c r="N385" s="78">
        <f t="shared" si="453"/>
        <v>0</v>
      </c>
      <c r="O385" s="35">
        <f t="shared" si="454"/>
        <v>0</v>
      </c>
      <c r="P385" s="35">
        <f t="shared" si="476"/>
        <v>6.0222899999999999</v>
      </c>
      <c r="Q385">
        <f t="shared" si="456"/>
        <v>74</v>
      </c>
      <c r="R385" s="45">
        <f>1000*VLOOKUP(Q385, '[1]Mortality (Interventions) L'!$B$8:$AV$128, 40)</f>
        <v>14.525703587631964</v>
      </c>
      <c r="S385" s="46">
        <f>VLOOKUP(I385, '[1]Lapse Rates'!$A$4:$F$24, 3)</f>
        <v>1.6914747999999999E-3</v>
      </c>
      <c r="T385" s="33">
        <f t="shared" si="482"/>
        <v>0.90434085576878742</v>
      </c>
      <c r="U385" s="33">
        <f t="shared" si="472"/>
        <v>1.3136187213082837E-2</v>
      </c>
      <c r="V385" s="39">
        <f t="shared" si="466"/>
        <v>1.5296697681433384E-3</v>
      </c>
      <c r="W385" s="32">
        <f t="shared" si="473"/>
        <v>0.88967499878756129</v>
      </c>
      <c r="X385" s="32"/>
      <c r="Y385" s="5">
        <f t="shared" si="479"/>
        <v>0</v>
      </c>
      <c r="Z385" s="5">
        <f t="shared" si="468"/>
        <v>5.4462028922878103</v>
      </c>
      <c r="AA385" s="5">
        <f t="shared" si="474"/>
        <v>0</v>
      </c>
      <c r="AB385" s="5">
        <f t="shared" si="457"/>
        <v>5.3578808484483424</v>
      </c>
      <c r="AC385" s="32"/>
      <c r="AD385" s="5">
        <f t="shared" si="480"/>
        <v>9979.7359265501727</v>
      </c>
      <c r="AE385" s="5">
        <f t="shared" si="459"/>
        <v>-99.797359265501726</v>
      </c>
      <c r="AF385" s="5">
        <f t="shared" si="477"/>
        <v>-1256.5443351611275</v>
      </c>
      <c r="AG385" s="5">
        <f t="shared" si="483"/>
        <v>-7910.9928891476638</v>
      </c>
      <c r="AH385" s="5">
        <f>SUM(AD385:AG385)</f>
        <v>712.40134297588065</v>
      </c>
      <c r="AI385" s="42">
        <f t="shared" si="478"/>
        <v>0</v>
      </c>
      <c r="AJ385" s="42">
        <f t="shared" si="481"/>
        <v>969.75624595435977</v>
      </c>
      <c r="AK385" s="42">
        <f t="shared" si="475"/>
        <v>1682.1575889302403</v>
      </c>
    </row>
    <row r="386" spans="1:37" ht="15" x14ac:dyDescent="0.2">
      <c r="D386" s="1"/>
      <c r="E386" s="1"/>
      <c r="F386" s="1"/>
      <c r="I386" s="2">
        <f t="shared" si="463"/>
        <v>11</v>
      </c>
      <c r="J386" s="11">
        <f t="shared" si="452"/>
        <v>11217.282648327131</v>
      </c>
      <c r="K386" s="11">
        <f t="shared" si="464"/>
        <v>112.17282648327131</v>
      </c>
      <c r="L386" s="24">
        <f t="shared" si="471"/>
        <v>1412.3633201714463</v>
      </c>
      <c r="M386" s="11">
        <f t="shared" si="450"/>
        <v>602229</v>
      </c>
      <c r="N386" s="78">
        <f t="shared" si="453"/>
        <v>0</v>
      </c>
      <c r="O386" s="35">
        <f t="shared" si="454"/>
        <v>0</v>
      </c>
      <c r="P386" s="35">
        <f t="shared" si="476"/>
        <v>6.0222899999999999</v>
      </c>
      <c r="Q386">
        <f t="shared" si="456"/>
        <v>75</v>
      </c>
      <c r="R386" s="45">
        <f>1000*VLOOKUP(Q386, '[1]Mortality (Interventions) L'!$B$8:$AV$128, 40)</f>
        <v>16.539614635466442</v>
      </c>
      <c r="S386" s="46">
        <f>VLOOKUP(I386, '[1]Lapse Rates'!$A$4:$F$24, 3)</f>
        <v>1.5867464999999999E-3</v>
      </c>
      <c r="T386" s="33">
        <f t="shared" si="482"/>
        <v>0.88967499878756129</v>
      </c>
      <c r="U386" s="33">
        <f t="shared" si="472"/>
        <v>1.4714881630755338E-2</v>
      </c>
      <c r="V386" s="39">
        <f t="shared" si="466"/>
        <v>1.4116886904636671E-3</v>
      </c>
      <c r="W386" s="32">
        <f t="shared" si="473"/>
        <v>0.87354842846634229</v>
      </c>
      <c r="X386" s="31"/>
      <c r="Y386" s="5">
        <f t="shared" si="479"/>
        <v>0</v>
      </c>
      <c r="Z386" s="5">
        <f t="shared" si="468"/>
        <v>5.3578808484483424</v>
      </c>
      <c r="AA386" s="5">
        <f t="shared" si="474"/>
        <v>0</v>
      </c>
      <c r="AB386" s="5">
        <f t="shared" si="457"/>
        <v>5.2607619652685687</v>
      </c>
      <c r="AC386" s="32"/>
      <c r="AD386" s="5">
        <f t="shared" si="480"/>
        <v>9798.8396291089357</v>
      </c>
      <c r="AE386" s="5">
        <f t="shared" si="459"/>
        <v>-97.988396291089359</v>
      </c>
      <c r="AF386" s="5">
        <f t="shared" si="477"/>
        <v>-1233.7677587592723</v>
      </c>
      <c r="AG386" s="5">
        <f t="shared" si="483"/>
        <v>-8861.7284496081556</v>
      </c>
      <c r="AH386" s="5">
        <f t="shared" ref="AH386:AH395" si="484">SUM(AD386:AG386)</f>
        <v>-394.64497554958143</v>
      </c>
      <c r="AI386" s="42">
        <f t="shared" si="478"/>
        <v>0</v>
      </c>
      <c r="AJ386" s="42">
        <f t="shared" si="481"/>
        <v>952.17911405066354</v>
      </c>
      <c r="AK386" s="42">
        <f t="shared" ref="AK386:AK395" si="485">SUM(AH386:AJ386)</f>
        <v>557.53413850108211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63"/>
        <v>12</v>
      </c>
      <c r="J387" s="11">
        <f t="shared" si="452"/>
        <v>11217.282648327131</v>
      </c>
      <c r="K387" s="11">
        <f t="shared" si="464"/>
        <v>112.17282648327131</v>
      </c>
      <c r="L387" s="24">
        <f t="shared" si="471"/>
        <v>1412.3633201714463</v>
      </c>
      <c r="M387" s="11">
        <f t="shared" si="450"/>
        <v>602229</v>
      </c>
      <c r="N387" s="78">
        <f t="shared" si="453"/>
        <v>0</v>
      </c>
      <c r="O387" s="35">
        <f t="shared" si="454"/>
        <v>0</v>
      </c>
      <c r="P387" s="35">
        <f t="shared" si="476"/>
        <v>6.0222899999999999</v>
      </c>
      <c r="Q387">
        <f t="shared" si="456"/>
        <v>76</v>
      </c>
      <c r="R387" s="45">
        <f>1000*VLOOKUP(Q387, '[1]Mortality (Interventions) L'!$B$8:$AV$128, 40)</f>
        <v>18.877311361670365</v>
      </c>
      <c r="S387" s="46">
        <f>VLOOKUP(I387, '[1]Lapse Rates'!$A$4:$F$24, 3)</f>
        <v>1.4412507000000001E-3</v>
      </c>
      <c r="T387" s="33">
        <f t="shared" si="482"/>
        <v>0.87354842846634229</v>
      </c>
      <c r="U387" s="33">
        <f t="shared" si="472"/>
        <v>1.6490245673656975E-2</v>
      </c>
      <c r="V387" s="39">
        <f t="shared" si="466"/>
        <v>1.2590022840110158E-3</v>
      </c>
      <c r="W387" s="32">
        <f t="shared" si="473"/>
        <v>0.85579918050867432</v>
      </c>
      <c r="X387" s="31"/>
      <c r="Y387" s="5">
        <f t="shared" si="479"/>
        <v>0</v>
      </c>
      <c r="Z387" s="5">
        <f t="shared" si="468"/>
        <v>5.2607619652685687</v>
      </c>
      <c r="AA387" s="5">
        <f t="shared" si="474"/>
        <v>0</v>
      </c>
      <c r="AB387" s="5">
        <f t="shared" si="457"/>
        <v>5.1538708467855843</v>
      </c>
      <c r="AC387" s="32"/>
      <c r="AD387" s="5">
        <f t="shared" si="480"/>
        <v>9599.7412979725304</v>
      </c>
      <c r="AE387" s="5">
        <f t="shared" si="459"/>
        <v>-95.997412979725311</v>
      </c>
      <c r="AF387" s="5">
        <f t="shared" si="477"/>
        <v>-1208.6993719832342</v>
      </c>
      <c r="AG387" s="5">
        <f t="shared" si="483"/>
        <v>-9930.9041618007668</v>
      </c>
      <c r="AH387" s="5">
        <f t="shared" si="484"/>
        <v>-1635.8596487911946</v>
      </c>
      <c r="AI387" s="42">
        <f t="shared" si="478"/>
        <v>0</v>
      </c>
      <c r="AJ387" s="42">
        <f t="shared" si="481"/>
        <v>932.83335586658711</v>
      </c>
      <c r="AK387" s="42">
        <f t="shared" si="485"/>
        <v>-703.02629292460745</v>
      </c>
    </row>
    <row r="388" spans="1:37" ht="15" x14ac:dyDescent="0.2">
      <c r="A388" s="48"/>
      <c r="D388" s="1"/>
      <c r="E388" s="1"/>
      <c r="F388" s="1"/>
      <c r="I388" s="2">
        <f t="shared" si="463"/>
        <v>13</v>
      </c>
      <c r="J388" s="11">
        <f t="shared" si="452"/>
        <v>11217.282648327131</v>
      </c>
      <c r="K388" s="11">
        <f t="shared" si="464"/>
        <v>112.17282648327131</v>
      </c>
      <c r="L388" s="24">
        <f t="shared" si="471"/>
        <v>1412.3633201714463</v>
      </c>
      <c r="M388" s="11">
        <f t="shared" si="450"/>
        <v>602229</v>
      </c>
      <c r="N388" s="78">
        <f t="shared" si="453"/>
        <v>0</v>
      </c>
      <c r="O388" s="35">
        <f t="shared" si="454"/>
        <v>0</v>
      </c>
      <c r="P388" s="35">
        <f t="shared" si="476"/>
        <v>6.0222899999999999</v>
      </c>
      <c r="Q388">
        <f t="shared" si="456"/>
        <v>77</v>
      </c>
      <c r="R388" s="45">
        <f>1000*VLOOKUP(Q388, '[1]Mortality (Interventions) L'!$B$8:$AV$128, 40)</f>
        <v>21.605594193799725</v>
      </c>
      <c r="S388" s="46">
        <f>VLOOKUP(I388, '[1]Lapse Rates'!$A$4:$F$24, 3)</f>
        <v>1.3481251E-3</v>
      </c>
      <c r="T388" s="33">
        <f t="shared" si="482"/>
        <v>0.85579918050867432</v>
      </c>
      <c r="U388" s="33">
        <f t="shared" si="472"/>
        <v>1.8490049805456779E-2</v>
      </c>
      <c r="V388" s="39">
        <f t="shared" si="466"/>
        <v>1.1537243558031745E-3</v>
      </c>
      <c r="W388" s="32">
        <f t="shared" si="473"/>
        <v>0.83615540634741436</v>
      </c>
      <c r="X388" s="31"/>
      <c r="Y388" s="5">
        <f t="shared" si="479"/>
        <v>0</v>
      </c>
      <c r="Z388" s="5">
        <f t="shared" si="468"/>
        <v>5.1538708467855843</v>
      </c>
      <c r="AA388" s="5">
        <f t="shared" si="474"/>
        <v>0</v>
      </c>
      <c r="AB388" s="5">
        <f t="shared" si="457"/>
        <v>5.0355703420919697</v>
      </c>
      <c r="AC388" s="32"/>
      <c r="AD388" s="5">
        <f t="shared" si="480"/>
        <v>9379.3915309257718</v>
      </c>
      <c r="AE388" s="5">
        <f t="shared" si="459"/>
        <v>-93.793915309257727</v>
      </c>
      <c r="AF388" s="5">
        <f t="shared" si="477"/>
        <v>-1180.955225888139</v>
      </c>
      <c r="AG388" s="5">
        <f t="shared" si="483"/>
        <v>-11135.244204290431</v>
      </c>
      <c r="AH388" s="5">
        <f t="shared" si="484"/>
        <v>-3030.6018145620565</v>
      </c>
      <c r="AI388" s="42">
        <f t="shared" si="478"/>
        <v>0</v>
      </c>
      <c r="AJ388" s="42">
        <f t="shared" si="481"/>
        <v>911.42272082204977</v>
      </c>
      <c r="AK388" s="42">
        <f t="shared" si="485"/>
        <v>-2119.1790937400065</v>
      </c>
    </row>
    <row r="389" spans="1:37" ht="15" x14ac:dyDescent="0.2">
      <c r="A389" s="48"/>
      <c r="D389" s="1"/>
      <c r="E389" s="1"/>
      <c r="F389" s="37"/>
      <c r="I389" s="2">
        <f t="shared" si="463"/>
        <v>14</v>
      </c>
      <c r="J389" s="11">
        <f t="shared" si="452"/>
        <v>11217.282648327131</v>
      </c>
      <c r="K389" s="11">
        <f t="shared" si="464"/>
        <v>112.17282648327131</v>
      </c>
      <c r="L389" s="24">
        <f t="shared" si="471"/>
        <v>1412.3633201714463</v>
      </c>
      <c r="M389" s="11">
        <f t="shared" si="450"/>
        <v>602229</v>
      </c>
      <c r="N389" s="78">
        <f t="shared" si="453"/>
        <v>0</v>
      </c>
      <c r="O389" s="35">
        <f t="shared" si="454"/>
        <v>0</v>
      </c>
      <c r="P389" s="35">
        <f t="shared" si="476"/>
        <v>6.0222899999999999</v>
      </c>
      <c r="Q389">
        <f t="shared" si="456"/>
        <v>78</v>
      </c>
      <c r="R389" s="45">
        <f>1000*VLOOKUP(Q389, '[1]Mortality (Interventions) L'!$B$8:$AV$128, 40)</f>
        <v>24.697888026328769</v>
      </c>
      <c r="S389" s="46">
        <f>VLOOKUP(I389, '[1]Lapse Rates'!$A$4:$F$24, 3)</f>
        <v>1.1365788999999999E-3</v>
      </c>
      <c r="T389" s="33">
        <f t="shared" si="482"/>
        <v>0.83615540634741436</v>
      </c>
      <c r="U389" s="33">
        <f t="shared" si="472"/>
        <v>2.0651272598577873E-2</v>
      </c>
      <c r="V389" s="39">
        <f t="shared" si="466"/>
        <v>9.5035659197539716E-4</v>
      </c>
      <c r="W389" s="32">
        <f t="shared" si="473"/>
        <v>0.81455377715686106</v>
      </c>
      <c r="X389" s="31"/>
      <c r="Y389" s="5">
        <f t="shared" si="479"/>
        <v>0</v>
      </c>
      <c r="Z389" s="5">
        <f t="shared" si="468"/>
        <v>5.0355703420919697</v>
      </c>
      <c r="AA389" s="5">
        <f t="shared" si="474"/>
        <v>0</v>
      </c>
      <c r="AB389" s="5">
        <f t="shared" si="457"/>
        <v>4.9054790666339931</v>
      </c>
      <c r="AC389" s="32"/>
      <c r="AD389" s="5">
        <f t="shared" si="480"/>
        <v>9137.0799506309813</v>
      </c>
      <c r="AE389" s="5">
        <f t="shared" si="459"/>
        <v>-91.370799506309822</v>
      </c>
      <c r="AF389" s="5">
        <f t="shared" si="477"/>
        <v>-1150.4458771634565</v>
      </c>
      <c r="AG389" s="5">
        <f t="shared" si="483"/>
        <v>-12436.795245768953</v>
      </c>
      <c r="AH389" s="5">
        <f t="shared" si="484"/>
        <v>-4541.531971807739</v>
      </c>
      <c r="AI389" s="42">
        <f t="shared" si="478"/>
        <v>0</v>
      </c>
      <c r="AJ389" s="42">
        <f t="shared" si="481"/>
        <v>887.87805717588947</v>
      </c>
      <c r="AK389" s="42">
        <f t="shared" si="485"/>
        <v>-3653.6539146318496</v>
      </c>
    </row>
    <row r="390" spans="1:37" ht="15" x14ac:dyDescent="0.2">
      <c r="A390" s="48"/>
      <c r="D390" s="1"/>
      <c r="E390" s="1"/>
      <c r="F390" s="1"/>
      <c r="I390" s="2">
        <f t="shared" si="463"/>
        <v>15</v>
      </c>
      <c r="J390" s="11">
        <f t="shared" si="452"/>
        <v>11217.282648327131</v>
      </c>
      <c r="K390" s="11">
        <f t="shared" si="464"/>
        <v>112.17282648327131</v>
      </c>
      <c r="L390" s="24">
        <f t="shared" si="471"/>
        <v>1412.3633201714463</v>
      </c>
      <c r="M390" s="11">
        <f t="shared" si="450"/>
        <v>602229</v>
      </c>
      <c r="N390" s="78">
        <f t="shared" si="453"/>
        <v>0</v>
      </c>
      <c r="O390" s="35">
        <f t="shared" si="454"/>
        <v>0</v>
      </c>
      <c r="P390" s="35">
        <f t="shared" si="476"/>
        <v>6.0222899999999999</v>
      </c>
      <c r="Q390">
        <f t="shared" si="456"/>
        <v>79</v>
      </c>
      <c r="R390" s="45">
        <f>1000*VLOOKUP(Q390, '[1]Mortality (Interventions) L'!$B$8:$AV$128, 40)</f>
        <v>28.186854562656944</v>
      </c>
      <c r="S390" s="46">
        <f>VLOOKUP(I390, '[1]Lapse Rates'!$A$4:$F$24, 3)</f>
        <v>1.0075606E-3</v>
      </c>
      <c r="T390" s="33">
        <f t="shared" si="482"/>
        <v>0.81455377715686106</v>
      </c>
      <c r="U390" s="33">
        <f t="shared" si="472"/>
        <v>2.2959708850183315E-2</v>
      </c>
      <c r="V390" s="39">
        <f t="shared" si="466"/>
        <v>8.2071229244443317E-4</v>
      </c>
      <c r="W390" s="32">
        <f t="shared" si="473"/>
        <v>0.79077335601423326</v>
      </c>
      <c r="X390" s="31"/>
      <c r="Y390" s="5">
        <f t="shared" si="479"/>
        <v>0</v>
      </c>
      <c r="Z390" s="5">
        <f t="shared" si="468"/>
        <v>4.9054790666339931</v>
      </c>
      <c r="AA390" s="5">
        <f t="shared" si="474"/>
        <v>0</v>
      </c>
      <c r="AB390" s="5">
        <f t="shared" si="457"/>
        <v>4.7622664741909571</v>
      </c>
      <c r="AC390" s="32"/>
      <c r="AD390" s="5">
        <f t="shared" si="480"/>
        <v>8870.3282451778723</v>
      </c>
      <c r="AE390" s="5">
        <f t="shared" si="459"/>
        <v>-88.703282451778719</v>
      </c>
      <c r="AF390" s="5">
        <f t="shared" si="477"/>
        <v>-1116.8592826033796</v>
      </c>
      <c r="AG390" s="5">
        <f t="shared" si="483"/>
        <v>-13827.002501137047</v>
      </c>
      <c r="AH390" s="5">
        <f t="shared" si="484"/>
        <v>-6162.2368210143341</v>
      </c>
      <c r="AI390" s="42">
        <f t="shared" si="478"/>
        <v>0</v>
      </c>
      <c r="AJ390" s="42">
        <f t="shared" si="481"/>
        <v>861.95863633986664</v>
      </c>
      <c r="AK390" s="42">
        <f t="shared" si="485"/>
        <v>-5300.2781846744674</v>
      </c>
    </row>
    <row r="391" spans="1:37" ht="15" x14ac:dyDescent="0.2">
      <c r="I391" s="2">
        <f t="shared" si="463"/>
        <v>16</v>
      </c>
      <c r="J391" s="11">
        <f t="shared" si="452"/>
        <v>11217.282648327131</v>
      </c>
      <c r="K391" s="11">
        <f t="shared" si="464"/>
        <v>112.17282648327131</v>
      </c>
      <c r="L391" s="24">
        <f t="shared" si="471"/>
        <v>1412.3633201714463</v>
      </c>
      <c r="M391" s="11">
        <f t="shared" si="450"/>
        <v>602229</v>
      </c>
      <c r="N391" s="78">
        <f t="shared" si="453"/>
        <v>0</v>
      </c>
      <c r="O391" s="35">
        <f t="shared" si="454"/>
        <v>0</v>
      </c>
      <c r="P391" s="35">
        <f t="shared" si="476"/>
        <v>6.0222899999999999</v>
      </c>
      <c r="Q391">
        <f t="shared" si="456"/>
        <v>80</v>
      </c>
      <c r="R391" s="45">
        <f>1000*VLOOKUP(Q391, '[1]Mortality (Interventions) L'!$B$8:$AV$128, 40)</f>
        <v>32.054166300624274</v>
      </c>
      <c r="S391" s="46">
        <f>VLOOKUP(I391, '[1]Lapse Rates'!$A$4:$F$24, 3)</f>
        <v>8.9731130000000002E-4</v>
      </c>
      <c r="T391" s="33">
        <f t="shared" si="482"/>
        <v>0.79077335601423326</v>
      </c>
      <c r="U391" s="33">
        <f t="shared" si="472"/>
        <v>2.5347580659782997E-2</v>
      </c>
      <c r="V391" s="39">
        <f t="shared" si="466"/>
        <v>7.0956986809049452E-4</v>
      </c>
      <c r="W391" s="32">
        <f t="shared" si="473"/>
        <v>0.76471620548635977</v>
      </c>
      <c r="X391" s="31"/>
      <c r="Y391" s="5">
        <f t="shared" si="479"/>
        <v>0</v>
      </c>
      <c r="Z391" s="5">
        <f t="shared" si="468"/>
        <v>4.7622664741909571</v>
      </c>
      <c r="AA391" s="5">
        <f t="shared" si="474"/>
        <v>0</v>
      </c>
      <c r="AB391" s="5">
        <f t="shared" si="457"/>
        <v>4.6053427571384491</v>
      </c>
      <c r="AC391" s="32"/>
      <c r="AD391" s="5">
        <f t="shared" si="480"/>
        <v>8578.0378226967077</v>
      </c>
      <c r="AE391" s="5">
        <f t="shared" si="459"/>
        <v>-85.780378226967088</v>
      </c>
      <c r="AF391" s="5">
        <f t="shared" si="477"/>
        <v>-1080.057118969625</v>
      </c>
      <c r="AG391" s="5">
        <f t="shared" si="483"/>
        <v>-15265.048153160455</v>
      </c>
      <c r="AH391" s="5">
        <f t="shared" si="484"/>
        <v>-7852.8478276603391</v>
      </c>
      <c r="AI391" s="42">
        <f t="shared" si="478"/>
        <v>0</v>
      </c>
      <c r="AJ391" s="42">
        <f t="shared" si="481"/>
        <v>833.55763364359962</v>
      </c>
      <c r="AK391" s="42">
        <f t="shared" si="485"/>
        <v>-7019.2901940167394</v>
      </c>
    </row>
    <row r="392" spans="1:37" ht="15" x14ac:dyDescent="0.2">
      <c r="I392" s="2">
        <f t="shared" si="463"/>
        <v>17</v>
      </c>
      <c r="J392" s="11">
        <f t="shared" si="452"/>
        <v>11217.282648327131</v>
      </c>
      <c r="K392" s="11">
        <f t="shared" si="464"/>
        <v>112.17282648327131</v>
      </c>
      <c r="L392" s="24">
        <f t="shared" si="471"/>
        <v>1412.3633201714463</v>
      </c>
      <c r="M392" s="11">
        <f t="shared" si="450"/>
        <v>602229</v>
      </c>
      <c r="N392" s="78">
        <f t="shared" si="453"/>
        <v>0</v>
      </c>
      <c r="O392" s="35">
        <f t="shared" si="454"/>
        <v>0</v>
      </c>
      <c r="P392" s="35">
        <f t="shared" si="476"/>
        <v>6.0222899999999999</v>
      </c>
      <c r="Q392">
        <f t="shared" si="456"/>
        <v>81</v>
      </c>
      <c r="R392" s="45">
        <f>1000*VLOOKUP(Q392, '[1]Mortality (Interventions) L'!$B$8:$AV$128, 40)</f>
        <v>36.366651209035155</v>
      </c>
      <c r="S392" s="46">
        <f>VLOOKUP(I392, '[1]Lapse Rates'!$A$4:$F$24, 3)</f>
        <v>7.4594940000000001E-4</v>
      </c>
      <c r="T392" s="33">
        <f t="shared" si="482"/>
        <v>0.76471620548635977</v>
      </c>
      <c r="U392" s="33">
        <f t="shared" si="472"/>
        <v>2.7810167518819304E-2</v>
      </c>
      <c r="V392" s="39">
        <f t="shared" si="466"/>
        <v>5.7043959465282682E-4</v>
      </c>
      <c r="W392" s="32">
        <f t="shared" si="473"/>
        <v>0.73633559837288765</v>
      </c>
      <c r="X392" s="31"/>
      <c r="Y392" s="5">
        <f t="shared" si="479"/>
        <v>0</v>
      </c>
      <c r="Z392" s="5">
        <f t="shared" si="468"/>
        <v>4.6053427571384491</v>
      </c>
      <c r="AA392" s="5">
        <f t="shared" si="474"/>
        <v>0</v>
      </c>
      <c r="AB392" s="5">
        <f t="shared" si="457"/>
        <v>4.4344265107250571</v>
      </c>
      <c r="AC392" s="32"/>
      <c r="AD392" s="5">
        <f t="shared" si="480"/>
        <v>8259.6845309737673</v>
      </c>
      <c r="AE392" s="5">
        <f t="shared" si="459"/>
        <v>-82.596845309737674</v>
      </c>
      <c r="AF392" s="5">
        <f t="shared" si="477"/>
        <v>-1039.9733904783602</v>
      </c>
      <c r="AG392" s="5">
        <f t="shared" si="483"/>
        <v>-16748.08937469103</v>
      </c>
      <c r="AH392" s="5">
        <f t="shared" si="484"/>
        <v>-9610.9750795053606</v>
      </c>
      <c r="AI392" s="42">
        <f t="shared" si="478"/>
        <v>0</v>
      </c>
      <c r="AJ392" s="42">
        <f t="shared" si="481"/>
        <v>802.62408608811666</v>
      </c>
      <c r="AK392" s="42">
        <f t="shared" si="485"/>
        <v>-8808.3509934172434</v>
      </c>
    </row>
    <row r="393" spans="1:37" ht="15" x14ac:dyDescent="0.2">
      <c r="I393" s="2">
        <f t="shared" si="463"/>
        <v>18</v>
      </c>
      <c r="J393" s="11">
        <f t="shared" si="452"/>
        <v>11217.282648327131</v>
      </c>
      <c r="K393" s="11">
        <f t="shared" si="464"/>
        <v>112.17282648327131</v>
      </c>
      <c r="L393" s="24">
        <f t="shared" si="471"/>
        <v>1412.3633201714463</v>
      </c>
      <c r="M393" s="11">
        <f t="shared" si="450"/>
        <v>602229</v>
      </c>
      <c r="N393" s="78">
        <f t="shared" si="453"/>
        <v>0</v>
      </c>
      <c r="O393" s="35">
        <f t="shared" si="454"/>
        <v>0</v>
      </c>
      <c r="P393" s="35">
        <f t="shared" si="476"/>
        <v>6.0222899999999999</v>
      </c>
      <c r="Q393">
        <f t="shared" si="456"/>
        <v>82</v>
      </c>
      <c r="R393" s="45">
        <f>1000*VLOOKUP(Q393, '[1]Mortality (Interventions) L'!$B$8:$AV$128, 40)</f>
        <v>41.275893886344896</v>
      </c>
      <c r="S393" s="46">
        <f>VLOOKUP(I393, '[1]Lapse Rates'!$A$4:$F$24, 3)</f>
        <v>5.9837330000000002E-4</v>
      </c>
      <c r="T393" s="33">
        <f t="shared" si="482"/>
        <v>0.73633559837288765</v>
      </c>
      <c r="U393" s="33">
        <f t="shared" si="472"/>
        <v>3.0392910023177584E-2</v>
      </c>
      <c r="V393" s="39">
        <f t="shared" si="466"/>
        <v>4.4060356190585943E-4</v>
      </c>
      <c r="W393" s="32">
        <f t="shared" si="473"/>
        <v>0.70550208478780418</v>
      </c>
      <c r="X393" s="31"/>
      <c r="Y393" s="5">
        <f t="shared" si="479"/>
        <v>0</v>
      </c>
      <c r="Z393" s="5">
        <f t="shared" si="468"/>
        <v>4.4344265107250571</v>
      </c>
      <c r="AA393" s="5">
        <f t="shared" si="474"/>
        <v>0</v>
      </c>
      <c r="AB393" s="5">
        <f t="shared" si="457"/>
        <v>4.2487381501967452</v>
      </c>
      <c r="AC393" s="32"/>
      <c r="AD393" s="5">
        <f t="shared" si="480"/>
        <v>7913.8162940488519</v>
      </c>
      <c r="AE393" s="5">
        <f t="shared" si="459"/>
        <v>-79.138162940488527</v>
      </c>
      <c r="AF393" s="5">
        <f t="shared" si="477"/>
        <v>-996.42526685878033</v>
      </c>
      <c r="AG393" s="5">
        <f t="shared" si="483"/>
        <v>-18303.491810348212</v>
      </c>
      <c r="AH393" s="5">
        <f t="shared" si="484"/>
        <v>-11465.238946098631</v>
      </c>
      <c r="AI393" s="42">
        <f t="shared" si="478"/>
        <v>0</v>
      </c>
      <c r="AJ393" s="42">
        <f t="shared" si="481"/>
        <v>769.01694190243256</v>
      </c>
      <c r="AK393" s="42">
        <f t="shared" si="485"/>
        <v>-10696.222004196197</v>
      </c>
    </row>
    <row r="394" spans="1:37" ht="15" x14ac:dyDescent="0.2">
      <c r="I394" s="2">
        <f t="shared" si="463"/>
        <v>19</v>
      </c>
      <c r="J394" s="11">
        <f t="shared" si="452"/>
        <v>11217.282648327131</v>
      </c>
      <c r="K394" s="11">
        <f t="shared" si="464"/>
        <v>112.17282648327131</v>
      </c>
      <c r="L394" s="24">
        <f t="shared" si="471"/>
        <v>1412.3633201714463</v>
      </c>
      <c r="M394" s="11">
        <f t="shared" si="450"/>
        <v>602229</v>
      </c>
      <c r="N394" s="78">
        <f t="shared" si="453"/>
        <v>0</v>
      </c>
      <c r="O394" s="35">
        <f t="shared" si="454"/>
        <v>0</v>
      </c>
      <c r="P394" s="35">
        <f t="shared" si="476"/>
        <v>6.0222899999999999</v>
      </c>
      <c r="Q394">
        <f t="shared" si="456"/>
        <v>83</v>
      </c>
      <c r="R394" s="45">
        <f>1000*VLOOKUP(Q394, '[1]Mortality (Interventions) L'!$B$8:$AV$128, 40)</f>
        <v>46.85806794473573</v>
      </c>
      <c r="S394" s="46">
        <f>VLOOKUP(I394, '[1]Lapse Rates'!$A$4:$F$24, 3)</f>
        <v>4.66450453E-2</v>
      </c>
      <c r="T394" s="33">
        <f t="shared" si="482"/>
        <v>0.70550208478780418</v>
      </c>
      <c r="U394" s="33">
        <f t="shared" si="472"/>
        <v>3.3058464624139638E-2</v>
      </c>
      <c r="V394" s="39">
        <f t="shared" si="466"/>
        <v>3.2908176704171566E-2</v>
      </c>
      <c r="W394" s="32">
        <f t="shared" si="473"/>
        <v>0.63953544345949298</v>
      </c>
      <c r="X394" s="31"/>
      <c r="Y394" s="5">
        <f t="shared" si="479"/>
        <v>0</v>
      </c>
      <c r="Z394" s="5">
        <f t="shared" si="468"/>
        <v>4.2487381501967452</v>
      </c>
      <c r="AA394" s="5">
        <f t="shared" si="474"/>
        <v>0</v>
      </c>
      <c r="AB394" s="5">
        <f t="shared" si="457"/>
        <v>3.8514679057916701</v>
      </c>
      <c r="AC394" s="32"/>
      <c r="AD394" s="5">
        <f t="shared" si="480"/>
        <v>7173.8498329083677</v>
      </c>
      <c r="AE394" s="5">
        <f t="shared" si="459"/>
        <v>-71.738498329083669</v>
      </c>
      <c r="AF394" s="5">
        <f t="shared" si="477"/>
        <v>-903.25640229176781</v>
      </c>
      <c r="AG394" s="5">
        <f t="shared" si="483"/>
        <v>-19908.766092130991</v>
      </c>
      <c r="AH394" s="5">
        <f t="shared" si="484"/>
        <v>-13709.911159843476</v>
      </c>
      <c r="AI394" s="42">
        <f t="shared" si="478"/>
        <v>0</v>
      </c>
      <c r="AJ394" s="42">
        <f t="shared" si="481"/>
        <v>697.13392313476209</v>
      </c>
      <c r="AK394" s="42">
        <f t="shared" si="485"/>
        <v>-13012.777236708713</v>
      </c>
    </row>
    <row r="395" spans="1:37" ht="15" x14ac:dyDescent="0.2">
      <c r="I395" s="2">
        <f t="shared" si="463"/>
        <v>20</v>
      </c>
      <c r="J395" s="11">
        <f t="shared" si="452"/>
        <v>11217.282648327131</v>
      </c>
      <c r="K395" s="11">
        <f t="shared" si="464"/>
        <v>112.17282648327131</v>
      </c>
      <c r="L395" s="24">
        <f t="shared" si="471"/>
        <v>1412.3633201714463</v>
      </c>
      <c r="M395" s="11">
        <f t="shared" si="450"/>
        <v>602229</v>
      </c>
      <c r="N395" s="78">
        <f t="shared" si="453"/>
        <v>0</v>
      </c>
      <c r="O395" s="35">
        <f t="shared" si="454"/>
        <v>0</v>
      </c>
      <c r="P395" s="35">
        <f t="shared" si="476"/>
        <v>6.0222899999999999</v>
      </c>
      <c r="Q395">
        <f t="shared" si="456"/>
        <v>84</v>
      </c>
      <c r="R395" s="45">
        <f>1000*VLOOKUP(Q395, '[1]Mortality (Interventions) L'!$B$8:$AV$128, 40)</f>
        <v>53.226240501654445</v>
      </c>
      <c r="S395" s="46">
        <f>VLOOKUP(I395, '[1]Lapse Rates'!$A$4:$F$24, 3)</f>
        <v>0</v>
      </c>
      <c r="T395" s="33">
        <f t="shared" si="482"/>
        <v>0.63953544345949298</v>
      </c>
      <c r="U395" s="33">
        <f t="shared" si="472"/>
        <v>3.4040067322907201E-2</v>
      </c>
      <c r="V395" s="39">
        <f t="shared" si="466"/>
        <v>0</v>
      </c>
      <c r="W395" s="32">
        <f t="shared" si="473"/>
        <v>0.60549537613658577</v>
      </c>
      <c r="X395" s="31"/>
      <c r="Y395" s="5">
        <f t="shared" si="479"/>
        <v>0</v>
      </c>
      <c r="Z395" s="5">
        <f t="shared" si="468"/>
        <v>3.8514679057916701</v>
      </c>
      <c r="AA395" s="5">
        <f t="shared" si="474"/>
        <v>0</v>
      </c>
      <c r="AB395" s="5">
        <f t="shared" si="457"/>
        <v>3.6464687487535992</v>
      </c>
      <c r="AC395" s="32"/>
      <c r="AD395" s="5">
        <f>$W395*J395</f>
        <v>6792.0127763792334</v>
      </c>
      <c r="AE395" s="5">
        <f t="shared" si="459"/>
        <v>-67.920127763792337</v>
      </c>
      <c r="AF395" s="5">
        <f t="shared" si="477"/>
        <v>-855.17945978872694</v>
      </c>
      <c r="AG395" s="5">
        <f t="shared" si="483"/>
        <v>-20499.915703807081</v>
      </c>
      <c r="AH395" s="5">
        <f t="shared" si="484"/>
        <v>-14631.002514980366</v>
      </c>
      <c r="AI395" s="42">
        <f t="shared" si="478"/>
        <v>0</v>
      </c>
      <c r="AJ395" s="42">
        <f t="shared" si="481"/>
        <v>660.01131783073299</v>
      </c>
      <c r="AK395" s="42">
        <f t="shared" si="485"/>
        <v>-13970.991197149633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202693.14223001988</v>
      </c>
      <c r="AE398" s="21">
        <f t="shared" ref="AE398:AK398" si="486">SUM(AE375:AE395)</f>
        <v>-6290.4774628980067</v>
      </c>
      <c r="AF398" s="21">
        <f t="shared" si="486"/>
        <v>-24457.485023995057</v>
      </c>
      <c r="AG398" s="21">
        <f t="shared" si="486"/>
        <v>-198614.1442474869</v>
      </c>
      <c r="AH398" s="21">
        <f t="shared" si="486"/>
        <v>-26668.96450436001</v>
      </c>
      <c r="AI398" s="21">
        <f t="shared" si="486"/>
        <v>0</v>
      </c>
      <c r="AJ398" s="21">
        <f t="shared" si="486"/>
        <v>18617.169786959355</v>
      </c>
      <c r="AK398" s="21">
        <f t="shared" si="486"/>
        <v>-8051.7947174006731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98827.347259725691</v>
      </c>
      <c r="AE400" s="21">
        <f t="shared" ref="AE400:AK400" si="487">AE375+NPV($D$6,AE376:AE395)</f>
        <v>-5261.7531715683472</v>
      </c>
      <c r="AF400" s="21">
        <f t="shared" si="487"/>
        <v>-11504.860924253271</v>
      </c>
      <c r="AG400" s="21">
        <f t="shared" si="487"/>
        <v>-62823.536357269106</v>
      </c>
      <c r="AH400" s="21">
        <f t="shared" si="487"/>
        <v>19237.196806634958</v>
      </c>
      <c r="AI400" s="21">
        <f t="shared" si="487"/>
        <v>0</v>
      </c>
      <c r="AJ400" s="21">
        <f t="shared" si="487"/>
        <v>8523.2253965753753</v>
      </c>
      <c r="AK400" s="21">
        <f t="shared" si="487"/>
        <v>27760.422203210343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148946.25251481013</v>
      </c>
      <c r="AE402" s="21">
        <f t="shared" ref="AE402:AK402" si="488">AE375+NPV($D$7,AE376:AE395)</f>
        <v>-5756.9165153329432</v>
      </c>
      <c r="AF402" s="21">
        <f t="shared" si="488"/>
        <v>-17739.441670338474</v>
      </c>
      <c r="AG402" s="21">
        <f t="shared" si="488"/>
        <v>-123949.29378657106</v>
      </c>
      <c r="AH402" s="21">
        <f t="shared" si="488"/>
        <v>1500.600542567669</v>
      </c>
      <c r="AI402" s="21">
        <f t="shared" si="488"/>
        <v>0</v>
      </c>
      <c r="AJ402" s="21">
        <f t="shared" si="488"/>
        <v>13394.024786105048</v>
      </c>
      <c r="AK402" s="21">
        <f t="shared" si="488"/>
        <v>14894.625328672715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12393.952752284913</v>
      </c>
    </row>
    <row r="405" spans="1:39" ht="15" x14ac:dyDescent="0.2">
      <c r="G405" s="58" t="s">
        <v>122</v>
      </c>
      <c r="H405" s="57"/>
      <c r="I405" s="57"/>
      <c r="J405" s="11">
        <f>H$404</f>
        <v>12393.952752284913</v>
      </c>
      <c r="K405" s="11">
        <f>J405*$C$10</f>
        <v>4957.5811009139652</v>
      </c>
      <c r="L405" s="24">
        <f>$C$414</f>
        <v>1726.8595523899039</v>
      </c>
      <c r="M405" s="11">
        <f t="shared" ref="M405:M425" si="489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90">O405*W405</f>
        <v>0</v>
      </c>
      <c r="AB405" s="5">
        <f>P405*W405</f>
        <v>6.0222899999999999</v>
      </c>
      <c r="AC405" s="32"/>
      <c r="AD405" s="5">
        <f>$W405*J405</f>
        <v>12393.952752284913</v>
      </c>
      <c r="AE405" s="5">
        <f>-$W405*K405</f>
        <v>-4957.5811009139652</v>
      </c>
      <c r="AF405" s="5">
        <f>-$W405*L405</f>
        <v>-1726.8595523899039</v>
      </c>
      <c r="AG405" s="5"/>
      <c r="AH405" s="5">
        <f>SUM(AD405:AG405)</f>
        <v>5709.5120989810439</v>
      </c>
      <c r="AI405" s="42">
        <f>Y405-AA405</f>
        <v>0</v>
      </c>
      <c r="AJ405" s="42"/>
      <c r="AK405" s="42">
        <f>SUM(AH405:AJ405)</f>
        <v>5709.5120989810439</v>
      </c>
      <c r="AL405" s="6" t="s">
        <v>39</v>
      </c>
      <c r="AM405" s="36">
        <f>AK432</f>
        <v>16226.015984571986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91">H$404</f>
        <v>12393.952752284913</v>
      </c>
      <c r="K406" s="11"/>
      <c r="L406" s="24"/>
      <c r="M406" s="11">
        <f t="shared" si="489"/>
        <v>602229</v>
      </c>
      <c r="N406" s="78">
        <f t="shared" ref="N406:N425" si="492">N374</f>
        <v>0</v>
      </c>
      <c r="O406" s="35">
        <f t="shared" ref="O406:O425" si="493">M406*N406/1000</f>
        <v>0</v>
      </c>
      <c r="P406" s="35">
        <f t="shared" ref="P406:P407" si="494">$H$14*M406/1000</f>
        <v>6.0222899999999999</v>
      </c>
      <c r="Q406">
        <f t="shared" ref="Q406:Q425" si="495">Q5</f>
        <v>65</v>
      </c>
      <c r="R406" s="45">
        <f>1000*VLOOKUP(Q406, '[1]Mortality (Interventions) L'!$B$8:$AV$128, 43)</f>
        <v>6.2607957682333391</v>
      </c>
      <c r="S406" s="46">
        <f>AVERAGE(VLOOKUP(I405,'[1]Lapse Rates'!$A$4:$F$24,3),VLOOKUP(I406,'[1]Lapse Rates'!$A$4:$F$24,3))</f>
        <v>3.4608985999999998E-3</v>
      </c>
      <c r="T406" s="33">
        <f>W405</f>
        <v>1</v>
      </c>
      <c r="U406" s="33">
        <f>T406*R406/1000</f>
        <v>6.2607957682333393E-3</v>
      </c>
      <c r="V406" s="39">
        <f>MIN(S406*T406,T406-U406)</f>
        <v>3.4608985999999998E-3</v>
      </c>
      <c r="W406" s="32">
        <f>T406-SUM(U406:V406)</f>
        <v>0.99027830563176666</v>
      </c>
      <c r="X406" s="32"/>
      <c r="Y406" s="5">
        <f>AA405</f>
        <v>0</v>
      </c>
      <c r="Z406" s="5">
        <f>AB405</f>
        <v>6.0222899999999999</v>
      </c>
      <c r="AA406" s="5">
        <f t="shared" si="490"/>
        <v>0</v>
      </c>
      <c r="AB406" s="5">
        <f t="shared" ref="AB406:AB425" si="496">P406*W406</f>
        <v>5.9637431372231324</v>
      </c>
      <c r="AC406" s="32"/>
      <c r="AD406" s="5">
        <f t="shared" ref="AD406:AD408" si="497">$W406*J406</f>
        <v>12273.462531612875</v>
      </c>
      <c r="AE406" s="5">
        <f t="shared" ref="AE406:AE425" si="498">-$W406*K406</f>
        <v>0</v>
      </c>
      <c r="AF406" s="5">
        <f t="shared" ref="AF406:AF407" si="499">-$W406*L406</f>
        <v>0</v>
      </c>
      <c r="AG406" s="5">
        <f>-U406*M406</f>
        <v>-3770.4327747073958</v>
      </c>
      <c r="AH406" s="5">
        <f t="shared" ref="AH406:AH414" si="500">SUM(AD406:AG406)</f>
        <v>8503.0297569054783</v>
      </c>
      <c r="AI406" s="42">
        <f>-M406*$W405*(N406-N405)/1000</f>
        <v>0</v>
      </c>
      <c r="AJ406" s="42">
        <f>$D$6*SUM(Y406:Z406,AD406:AE406)</f>
        <v>1204.6174610002231</v>
      </c>
      <c r="AK406" s="42">
        <f t="shared" ref="AK406" si="501">SUM(AH406:AJ406)</f>
        <v>9707.6472179057018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502">I406+1</f>
        <v>2</v>
      </c>
      <c r="J407" s="11">
        <f t="shared" si="491"/>
        <v>12393.952752284913</v>
      </c>
      <c r="K407" s="11">
        <f t="shared" ref="K407:K425" si="503">J407*$C$11</f>
        <v>123.93952752284913</v>
      </c>
      <c r="L407" s="24">
        <f>$C$415</f>
        <v>1355.0409698213564</v>
      </c>
      <c r="M407" s="11">
        <f t="shared" si="489"/>
        <v>602229</v>
      </c>
      <c r="N407" s="78">
        <f t="shared" si="492"/>
        <v>0</v>
      </c>
      <c r="O407" s="35">
        <f t="shared" si="493"/>
        <v>0</v>
      </c>
      <c r="P407" s="35">
        <f t="shared" si="494"/>
        <v>6.0222899999999999</v>
      </c>
      <c r="Q407">
        <f t="shared" si="495"/>
        <v>66</v>
      </c>
      <c r="R407" s="45">
        <f>1000*VLOOKUP(Q407, '[1]Mortality (Interventions) L'!$B$8:$AV$128, 43)</f>
        <v>6.9478834830202834</v>
      </c>
      <c r="S407" s="46">
        <f>VLOOKUP(I407, '[1]Lapse Rates'!$A$4:$F$24, 3)</f>
        <v>3.2267923000000001E-3</v>
      </c>
      <c r="T407" s="33">
        <f t="shared" ref="T407:T409" si="504">W406</f>
        <v>0.99027830563176666</v>
      </c>
      <c r="U407" s="33">
        <f>T407*R407/1000</f>
        <v>6.8803382832922635E-3</v>
      </c>
      <c r="V407" s="39">
        <f t="shared" ref="V407:V425" si="505">MIN(S407*T407,T407-U407)</f>
        <v>3.1954224114696317E-3</v>
      </c>
      <c r="W407" s="32">
        <f>T407-SUM(U407:V407)</f>
        <v>0.98020254493700476</v>
      </c>
      <c r="X407" s="32"/>
      <c r="Y407" s="5">
        <f t="shared" ref="Y407:Y408" si="506">AA406</f>
        <v>0</v>
      </c>
      <c r="Z407" s="5">
        <f t="shared" ref="Z407:Z425" si="507">AB406</f>
        <v>5.9637431372231324</v>
      </c>
      <c r="AA407" s="5">
        <f>O407*W407</f>
        <v>0</v>
      </c>
      <c r="AB407" s="5">
        <f t="shared" si="496"/>
        <v>5.9030639843486741</v>
      </c>
      <c r="AC407" s="32"/>
      <c r="AD407" s="5">
        <f t="shared" si="497"/>
        <v>12148.584029618667</v>
      </c>
      <c r="AE407" s="5">
        <f t="shared" si="498"/>
        <v>-121.48584029618667</v>
      </c>
      <c r="AF407" s="5">
        <f t="shared" si="499"/>
        <v>-1328.2146071128006</v>
      </c>
      <c r="AG407" s="5">
        <f t="shared" ref="AG407:AG410" si="508">-U407*M407</f>
        <v>-4143.5392440088162</v>
      </c>
      <c r="AH407" s="5">
        <f t="shared" si="500"/>
        <v>6555.3443382008627</v>
      </c>
      <c r="AI407" s="42">
        <f>-M407*($W406*N407-$W405*N406)/1000</f>
        <v>0</v>
      </c>
      <c r="AJ407" s="42">
        <f t="shared" ref="AJ407:AJ408" si="509">$D$6*SUM(Y407:Z407,AD407:AE407)</f>
        <v>1180.4433755742969</v>
      </c>
      <c r="AK407" s="42">
        <f>SUM(AH407:AJ407)</f>
        <v>7735.7877137751593</v>
      </c>
      <c r="AL407" s="48" t="s">
        <v>59</v>
      </c>
      <c r="AM407" s="54">
        <f>AK432/AD432</f>
        <v>0.10000000002893898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502"/>
        <v>3</v>
      </c>
      <c r="J408" s="11">
        <f t="shared" si="491"/>
        <v>12393.952752284913</v>
      </c>
      <c r="K408" s="11">
        <f t="shared" si="503"/>
        <v>123.93952752284913</v>
      </c>
      <c r="L408" s="24">
        <f t="shared" ref="L408:L425" si="510">$C$415</f>
        <v>1355.0409698213564</v>
      </c>
      <c r="M408" s="11">
        <f t="shared" si="489"/>
        <v>602229</v>
      </c>
      <c r="N408" s="78">
        <f t="shared" si="492"/>
        <v>0</v>
      </c>
      <c r="O408" s="35">
        <f t="shared" si="493"/>
        <v>0</v>
      </c>
      <c r="P408" s="35">
        <f>$H$14*M408/1000</f>
        <v>6.0222899999999999</v>
      </c>
      <c r="Q408">
        <f t="shared" si="495"/>
        <v>67</v>
      </c>
      <c r="R408" s="45">
        <f>1000*VLOOKUP(Q408, '[1]Mortality (Interventions) L'!$B$8:$AV$128, 43)</f>
        <v>7.6905007900902635</v>
      </c>
      <c r="S408" s="46">
        <f>VLOOKUP(I408, '[1]Lapse Rates'!$A$4:$F$24, 3)</f>
        <v>2.9657235000000001E-3</v>
      </c>
      <c r="T408" s="33">
        <f t="shared" si="504"/>
        <v>0.98020254493700476</v>
      </c>
      <c r="U408" s="33">
        <f t="shared" ref="U408:U425" si="511">T408*R408/1000</f>
        <v>7.5382484462865216E-3</v>
      </c>
      <c r="V408" s="39">
        <f t="shared" si="505"/>
        <v>2.9070097222794813E-3</v>
      </c>
      <c r="W408" s="32">
        <f t="shared" ref="W408:W425" si="512">T408-SUM(U408:V408)</f>
        <v>0.96975728676843875</v>
      </c>
      <c r="X408" s="32"/>
      <c r="Y408" s="5">
        <f t="shared" si="506"/>
        <v>0</v>
      </c>
      <c r="Z408" s="5">
        <f t="shared" si="507"/>
        <v>5.9030639843486741</v>
      </c>
      <c r="AA408" s="5">
        <f t="shared" ref="AA408:AA425" si="513">O408*W408</f>
        <v>0</v>
      </c>
      <c r="AB408" s="5">
        <f t="shared" si="496"/>
        <v>5.8401596105327007</v>
      </c>
      <c r="AC408" s="32"/>
      <c r="AD408" s="5">
        <f t="shared" si="497"/>
        <v>12019.125993392041</v>
      </c>
      <c r="AE408" s="5">
        <f t="shared" si="498"/>
        <v>-120.19125993392042</v>
      </c>
      <c r="AF408" s="5">
        <f>-$W408*L408</f>
        <v>-1314.0608543540325</v>
      </c>
      <c r="AG408" s="5">
        <f t="shared" si="508"/>
        <v>-4539.7518235586858</v>
      </c>
      <c r="AH408" s="5">
        <f t="shared" si="500"/>
        <v>6045.1220555454011</v>
      </c>
      <c r="AI408" s="42">
        <f>-M408*($W407*N408-$W406*N407)/1000</f>
        <v>0</v>
      </c>
      <c r="AJ408" s="42">
        <f t="shared" si="509"/>
        <v>1167.8645879291064</v>
      </c>
      <c r="AK408" s="42">
        <f t="shared" ref="AK408:AK415" si="514">SUM(AH408:AJ408)</f>
        <v>7212.9866434745072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502"/>
        <v>4</v>
      </c>
      <c r="J409" s="11">
        <f t="shared" si="491"/>
        <v>12393.952752284913</v>
      </c>
      <c r="K409" s="11">
        <f t="shared" si="503"/>
        <v>123.93952752284913</v>
      </c>
      <c r="L409" s="24">
        <f t="shared" si="510"/>
        <v>1355.0409698213564</v>
      </c>
      <c r="M409" s="11">
        <f t="shared" si="489"/>
        <v>602229</v>
      </c>
      <c r="N409" s="78">
        <f t="shared" si="492"/>
        <v>0</v>
      </c>
      <c r="O409" s="35">
        <f t="shared" si="493"/>
        <v>0</v>
      </c>
      <c r="P409" s="35">
        <f t="shared" ref="P409:P425" si="515">$H$14*M409/1000</f>
        <v>6.0222899999999999</v>
      </c>
      <c r="Q409">
        <f t="shared" si="495"/>
        <v>68</v>
      </c>
      <c r="R409" s="45">
        <f>1000*VLOOKUP(Q409, '[1]Mortality (Interventions) L'!$B$8:$AV$128, 43)</f>
        <v>8.4900795217408493</v>
      </c>
      <c r="S409" s="46">
        <f>VLOOKUP(I409, '[1]Lapse Rates'!$A$4:$F$24, 3)</f>
        <v>2.7812204999999998E-3</v>
      </c>
      <c r="T409" s="33">
        <f t="shared" si="504"/>
        <v>0.96975728676843875</v>
      </c>
      <c r="U409" s="33">
        <f t="shared" si="511"/>
        <v>8.2333164814516902E-3</v>
      </c>
      <c r="V409" s="39">
        <f t="shared" si="505"/>
        <v>2.6971088459847603E-3</v>
      </c>
      <c r="W409" s="32">
        <f t="shared" si="512"/>
        <v>0.95882686144100226</v>
      </c>
      <c r="X409" s="32"/>
      <c r="Y409" s="5">
        <f>AA408</f>
        <v>0</v>
      </c>
      <c r="Z409" s="5">
        <f t="shared" si="507"/>
        <v>5.8401596105327007</v>
      </c>
      <c r="AA409" s="5">
        <f t="shared" si="513"/>
        <v>0</v>
      </c>
      <c r="AB409" s="5">
        <f t="shared" si="496"/>
        <v>5.7743334193875331</v>
      </c>
      <c r="AC409" s="32"/>
      <c r="AD409" s="5">
        <f>$W409*J409</f>
        <v>11883.654818321414</v>
      </c>
      <c r="AE409" s="5">
        <f t="shared" si="498"/>
        <v>-118.83654818321415</v>
      </c>
      <c r="AF409" s="5">
        <f t="shared" ref="AF409:AF425" si="516">-$W409*L409</f>
        <v>-1299.249680217783</v>
      </c>
      <c r="AG409" s="5">
        <f t="shared" si="508"/>
        <v>-4958.3419513081699</v>
      </c>
      <c r="AH409" s="5">
        <f t="shared" si="500"/>
        <v>5507.2266386122483</v>
      </c>
      <c r="AI409" s="42">
        <f t="shared" ref="AI409:AI425" si="517">-M409*($W408*N409-$W407*N408)/1000</f>
        <v>0</v>
      </c>
      <c r="AJ409" s="42">
        <f>$D$6*SUM(Y409:Z409,AD409:AE409)</f>
        <v>1154.7015919583507</v>
      </c>
      <c r="AK409" s="42">
        <f t="shared" si="514"/>
        <v>6661.9282305705992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502"/>
        <v>5</v>
      </c>
      <c r="J410" s="11">
        <f t="shared" si="491"/>
        <v>12393.952752284913</v>
      </c>
      <c r="K410" s="11">
        <f t="shared" si="503"/>
        <v>123.93952752284913</v>
      </c>
      <c r="L410" s="24">
        <f t="shared" si="510"/>
        <v>1355.0409698213564</v>
      </c>
      <c r="M410" s="11">
        <f t="shared" si="489"/>
        <v>602229</v>
      </c>
      <c r="N410" s="78">
        <f t="shared" si="492"/>
        <v>0</v>
      </c>
      <c r="O410" s="35">
        <f t="shared" si="493"/>
        <v>0</v>
      </c>
      <c r="P410" s="35">
        <f t="shared" si="515"/>
        <v>6.0222899999999999</v>
      </c>
      <c r="Q410">
        <f t="shared" si="495"/>
        <v>69</v>
      </c>
      <c r="R410" s="45">
        <f>1000*VLOOKUP(Q410, '[1]Mortality (Interventions) L'!$B$8:$AV$128, 43)</f>
        <v>9.3957083989271553</v>
      </c>
      <c r="S410" s="46">
        <f>VLOOKUP(I410, '[1]Lapse Rates'!$A$4:$F$24, 3)</f>
        <v>2.4845683E-3</v>
      </c>
      <c r="T410" s="33">
        <f>W409</f>
        <v>0.95882686144100226</v>
      </c>
      <c r="U410" s="33">
        <f t="shared" si="511"/>
        <v>9.0088575951581887E-3</v>
      </c>
      <c r="V410" s="39">
        <f t="shared" si="505"/>
        <v>2.3822708251248067E-3</v>
      </c>
      <c r="W410" s="32">
        <f t="shared" si="512"/>
        <v>0.94743573302071926</v>
      </c>
      <c r="X410" s="32"/>
      <c r="Y410" s="5">
        <f t="shared" ref="Y410:Y425" si="518">AA409</f>
        <v>0</v>
      </c>
      <c r="Z410" s="5">
        <f t="shared" si="507"/>
        <v>5.7743334193875331</v>
      </c>
      <c r="AA410" s="5">
        <f t="shared" si="513"/>
        <v>0</v>
      </c>
      <c r="AB410" s="5">
        <f t="shared" si="496"/>
        <v>5.7057327406133469</v>
      </c>
      <c r="AC410" s="32"/>
      <c r="AD410" s="5">
        <f t="shared" ref="AD410:AD424" si="519">$W410*J410</f>
        <v>11742.473710885217</v>
      </c>
      <c r="AE410" s="5">
        <f t="shared" si="498"/>
        <v>-117.42473710885218</v>
      </c>
      <c r="AF410" s="5">
        <f t="shared" si="516"/>
        <v>-1283.814234515803</v>
      </c>
      <c r="AG410" s="5">
        <f t="shared" si="508"/>
        <v>-5425.3953006745205</v>
      </c>
      <c r="AH410" s="5">
        <f t="shared" si="500"/>
        <v>4915.839438586042</v>
      </c>
      <c r="AI410" s="42">
        <f t="shared" si="517"/>
        <v>0</v>
      </c>
      <c r="AJ410" s="42">
        <f t="shared" ref="AJ410:AJ425" si="520">$D$6*SUM(Y410:Z410,AD410:AE410)</f>
        <v>1140.9837664359034</v>
      </c>
      <c r="AK410" s="42">
        <f t="shared" si="514"/>
        <v>6056.8232050219449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502"/>
        <v>6</v>
      </c>
      <c r="J411" s="11">
        <f t="shared" si="491"/>
        <v>12393.952752284913</v>
      </c>
      <c r="K411" s="11">
        <f t="shared" si="503"/>
        <v>123.93952752284913</v>
      </c>
      <c r="L411" s="24">
        <f t="shared" si="510"/>
        <v>1355.0409698213564</v>
      </c>
      <c r="M411" s="11">
        <f t="shared" si="489"/>
        <v>602229</v>
      </c>
      <c r="N411" s="78">
        <f t="shared" si="492"/>
        <v>0</v>
      </c>
      <c r="O411" s="35">
        <f t="shared" si="493"/>
        <v>0</v>
      </c>
      <c r="P411" s="35">
        <f t="shared" si="515"/>
        <v>6.0222899999999999</v>
      </c>
      <c r="Q411">
        <f t="shared" si="495"/>
        <v>70</v>
      </c>
      <c r="R411" s="45">
        <f>1000*VLOOKUP(Q411, '[1]Mortality (Interventions) L'!$B$8:$AV$128, 43)</f>
        <v>10.534105865685779</v>
      </c>
      <c r="S411" s="46">
        <f>VLOOKUP(I411, '[1]Lapse Rates'!$A$4:$F$24, 3)</f>
        <v>2.4510465999999999E-3</v>
      </c>
      <c r="T411" s="33">
        <f t="shared" ref="T411:T425" si="521">W410</f>
        <v>0.94743573302071926</v>
      </c>
      <c r="U411" s="33">
        <f t="shared" si="511"/>
        <v>9.9803883125738659E-3</v>
      </c>
      <c r="V411" s="39">
        <f t="shared" si="505"/>
        <v>2.3222091321389417E-3</v>
      </c>
      <c r="W411" s="32">
        <f t="shared" si="512"/>
        <v>0.93513313557600641</v>
      </c>
      <c r="X411" s="32"/>
      <c r="Y411" s="5">
        <f t="shared" si="518"/>
        <v>0</v>
      </c>
      <c r="Z411" s="5">
        <f t="shared" si="507"/>
        <v>5.7057327406133469</v>
      </c>
      <c r="AA411" s="5">
        <f t="shared" si="513"/>
        <v>0</v>
      </c>
      <c r="AB411" s="5">
        <f t="shared" si="496"/>
        <v>5.6316429310480274</v>
      </c>
      <c r="AC411" s="32"/>
      <c r="AD411" s="5">
        <f t="shared" si="519"/>
        <v>11589.995899425065</v>
      </c>
      <c r="AE411" s="5">
        <f t="shared" si="498"/>
        <v>-115.89995899425065</v>
      </c>
      <c r="AF411" s="5">
        <f t="shared" si="516"/>
        <v>-1267.1437109429976</v>
      </c>
      <c r="AG411" s="5">
        <f>-U411*M411</f>
        <v>-6010.4792730930467</v>
      </c>
      <c r="AH411" s="5">
        <f t="shared" si="500"/>
        <v>4196.4729563947703</v>
      </c>
      <c r="AI411" s="42">
        <f t="shared" si="517"/>
        <v>0</v>
      </c>
      <c r="AJ411" s="42">
        <f t="shared" si="520"/>
        <v>1126.1685441381171</v>
      </c>
      <c r="AK411" s="42">
        <f t="shared" si="514"/>
        <v>5322.6415005328872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502"/>
        <v>7</v>
      </c>
      <c r="J412" s="11">
        <f t="shared" si="491"/>
        <v>12393.952752284913</v>
      </c>
      <c r="K412" s="11">
        <f t="shared" si="503"/>
        <v>123.93952752284913</v>
      </c>
      <c r="L412" s="24">
        <f t="shared" si="510"/>
        <v>1355.0409698213564</v>
      </c>
      <c r="M412" s="11">
        <f t="shared" si="489"/>
        <v>602229</v>
      </c>
      <c r="N412" s="78">
        <f t="shared" si="492"/>
        <v>0</v>
      </c>
      <c r="O412" s="35">
        <f t="shared" si="493"/>
        <v>0</v>
      </c>
      <c r="P412" s="35">
        <f t="shared" si="515"/>
        <v>6.0222899999999999</v>
      </c>
      <c r="Q412">
        <f t="shared" si="495"/>
        <v>71</v>
      </c>
      <c r="R412" s="45">
        <f>1000*VLOOKUP(Q412, '[1]Mortality (Interventions) L'!$B$8:$AV$128, 43)</f>
        <v>11.729711924112074</v>
      </c>
      <c r="S412" s="46">
        <f>VLOOKUP(I412, '[1]Lapse Rates'!$A$4:$F$24, 3)</f>
        <v>2.2232648999999998E-3</v>
      </c>
      <c r="T412" s="33">
        <f t="shared" si="521"/>
        <v>0.93513313557600641</v>
      </c>
      <c r="U412" s="33">
        <f t="shared" si="511"/>
        <v>1.0968842290998196E-2</v>
      </c>
      <c r="V412" s="39">
        <f t="shared" si="505"/>
        <v>2.0790486771530762E-3</v>
      </c>
      <c r="W412" s="32">
        <f t="shared" si="512"/>
        <v>0.92208524460785513</v>
      </c>
      <c r="X412" s="32"/>
      <c r="Y412" s="5">
        <f t="shared" si="518"/>
        <v>0</v>
      </c>
      <c r="Z412" s="5">
        <f t="shared" si="507"/>
        <v>5.6316429310480274</v>
      </c>
      <c r="AA412" s="5">
        <f t="shared" si="513"/>
        <v>0</v>
      </c>
      <c r="AB412" s="5">
        <f t="shared" si="496"/>
        <v>5.5530647477494401</v>
      </c>
      <c r="AC412" s="32"/>
      <c r="AD412" s="5">
        <f t="shared" si="519"/>
        <v>11428.280955248832</v>
      </c>
      <c r="AE412" s="5">
        <f t="shared" si="498"/>
        <v>-114.28280955248833</v>
      </c>
      <c r="AF412" s="5">
        <f t="shared" si="516"/>
        <v>-1249.4632841113907</v>
      </c>
      <c r="AG412" s="5">
        <f t="shared" ref="AG412:AG425" si="522">-U412*M412</f>
        <v>-6605.7549240655526</v>
      </c>
      <c r="AH412" s="5">
        <f t="shared" si="500"/>
        <v>3458.7799375193999</v>
      </c>
      <c r="AI412" s="42">
        <f t="shared" si="517"/>
        <v>0</v>
      </c>
      <c r="AJ412" s="42">
        <f t="shared" si="520"/>
        <v>1110.4556822643472</v>
      </c>
      <c r="AK412" s="42">
        <f t="shared" si="514"/>
        <v>4569.2356197837471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502"/>
        <v>8</v>
      </c>
      <c r="J413" s="11">
        <f t="shared" si="491"/>
        <v>12393.952752284913</v>
      </c>
      <c r="K413" s="11">
        <f t="shared" si="503"/>
        <v>123.93952752284913</v>
      </c>
      <c r="L413" s="24">
        <f t="shared" si="510"/>
        <v>1355.0409698213564</v>
      </c>
      <c r="M413" s="11">
        <f t="shared" si="489"/>
        <v>602229</v>
      </c>
      <c r="N413" s="78">
        <f t="shared" si="492"/>
        <v>0</v>
      </c>
      <c r="O413" s="35">
        <f t="shared" si="493"/>
        <v>0</v>
      </c>
      <c r="P413" s="35">
        <f t="shared" si="515"/>
        <v>6.0222899999999999</v>
      </c>
      <c r="Q413">
        <f t="shared" si="495"/>
        <v>72</v>
      </c>
      <c r="R413" s="45">
        <f>1000*VLOOKUP(Q413, '[1]Mortality (Interventions) L'!$B$8:$AV$128, 43)</f>
        <v>13.115503766053566</v>
      </c>
      <c r="S413" s="46">
        <f>VLOOKUP(I413, '[1]Lapse Rates'!$A$4:$F$24, 3)</f>
        <v>2.1873403E-3</v>
      </c>
      <c r="T413" s="33">
        <f t="shared" si="521"/>
        <v>0.92208524460785513</v>
      </c>
      <c r="U413" s="33">
        <f t="shared" si="511"/>
        <v>1.2093612498276748E-2</v>
      </c>
      <c r="V413" s="39">
        <f t="shared" si="505"/>
        <v>2.0169142155661191E-3</v>
      </c>
      <c r="W413" s="32">
        <f t="shared" si="512"/>
        <v>0.9079747178940123</v>
      </c>
      <c r="X413" s="32"/>
      <c r="Y413" s="5">
        <f t="shared" si="518"/>
        <v>0</v>
      </c>
      <c r="Z413" s="5">
        <f t="shared" si="507"/>
        <v>5.5530647477494401</v>
      </c>
      <c r="AA413" s="5">
        <f t="shared" si="513"/>
        <v>0</v>
      </c>
      <c r="AB413" s="5">
        <f t="shared" si="496"/>
        <v>5.4680870638259309</v>
      </c>
      <c r="AC413" s="32"/>
      <c r="AD413" s="5">
        <f t="shared" si="519"/>
        <v>11253.395753847612</v>
      </c>
      <c r="AE413" s="5">
        <f t="shared" si="498"/>
        <v>-112.53395753847612</v>
      </c>
      <c r="AF413" s="5">
        <f t="shared" si="516"/>
        <v>-1230.3429423083749</v>
      </c>
      <c r="AG413" s="5">
        <f t="shared" si="522"/>
        <v>-7283.1241612247077</v>
      </c>
      <c r="AH413" s="5">
        <f t="shared" si="500"/>
        <v>2627.3946927760526</v>
      </c>
      <c r="AI413" s="42">
        <f t="shared" si="517"/>
        <v>0</v>
      </c>
      <c r="AJ413" s="42">
        <f t="shared" si="520"/>
        <v>1093.4632978696804</v>
      </c>
      <c r="AK413" s="42">
        <f t="shared" si="514"/>
        <v>3720.857990645733</v>
      </c>
    </row>
    <row r="414" spans="1:39" ht="15" x14ac:dyDescent="0.2">
      <c r="A414" s="12"/>
      <c r="B414" s="13">
        <v>1</v>
      </c>
      <c r="C414" s="10">
        <f>$H$404*0.14+$B$417</f>
        <v>1726.8595523899039</v>
      </c>
      <c r="D414" s="1"/>
      <c r="E414" s="81" t="s">
        <v>51</v>
      </c>
      <c r="F414" s="13"/>
      <c r="G414" s="8"/>
      <c r="I414" s="2">
        <f t="shared" si="502"/>
        <v>9</v>
      </c>
      <c r="J414" s="11">
        <f t="shared" si="491"/>
        <v>12393.952752284913</v>
      </c>
      <c r="K414" s="11">
        <f t="shared" si="503"/>
        <v>123.93952752284913</v>
      </c>
      <c r="L414" s="24">
        <f t="shared" si="510"/>
        <v>1355.0409698213564</v>
      </c>
      <c r="M414" s="11">
        <f t="shared" si="489"/>
        <v>602229</v>
      </c>
      <c r="N414" s="78">
        <f t="shared" si="492"/>
        <v>0</v>
      </c>
      <c r="O414" s="35">
        <f t="shared" si="493"/>
        <v>0</v>
      </c>
      <c r="P414" s="35">
        <f t="shared" si="515"/>
        <v>6.0222899999999999</v>
      </c>
      <c r="Q414">
        <f t="shared" si="495"/>
        <v>73</v>
      </c>
      <c r="R414" s="45">
        <f>1000*VLOOKUP(Q414, '[1]Mortality (Interventions) L'!$B$8:$AV$128, 43)</f>
        <v>14.723074322964223</v>
      </c>
      <c r="S414" s="46">
        <f>VLOOKUP(I414, '[1]Lapse Rates'!$A$4:$F$24, 3)</f>
        <v>1.9768835000000002E-3</v>
      </c>
      <c r="T414" s="33">
        <f t="shared" si="521"/>
        <v>0.9079747178940123</v>
      </c>
      <c r="U414" s="33">
        <f t="shared" si="511"/>
        <v>1.3368179254926015E-2</v>
      </c>
      <c r="V414" s="39">
        <f t="shared" si="505"/>
        <v>1.7949602382218279E-3</v>
      </c>
      <c r="W414" s="32">
        <f t="shared" si="512"/>
        <v>0.89281157840086445</v>
      </c>
      <c r="X414" s="32"/>
      <c r="Y414" s="5">
        <f t="shared" si="518"/>
        <v>0</v>
      </c>
      <c r="Z414" s="5">
        <f t="shared" si="507"/>
        <v>5.4680870638259309</v>
      </c>
      <c r="AA414" s="5">
        <f t="shared" si="513"/>
        <v>0</v>
      </c>
      <c r="AB414" s="5">
        <f t="shared" si="496"/>
        <v>5.3767702404877422</v>
      </c>
      <c r="AC414" s="32"/>
      <c r="AD414" s="5">
        <f t="shared" si="519"/>
        <v>11065.464519393232</v>
      </c>
      <c r="AE414" s="5">
        <f t="shared" si="498"/>
        <v>-110.65464519393231</v>
      </c>
      <c r="AF414" s="5">
        <f t="shared" si="516"/>
        <v>-1209.7962670640434</v>
      </c>
      <c r="AG414" s="5">
        <f t="shared" si="522"/>
        <v>-8050.7052245148388</v>
      </c>
      <c r="AH414" s="5">
        <f t="shared" si="500"/>
        <v>1694.3083826204183</v>
      </c>
      <c r="AI414" s="42">
        <f t="shared" si="517"/>
        <v>0</v>
      </c>
      <c r="AJ414" s="42">
        <f t="shared" si="520"/>
        <v>1075.2032679999127</v>
      </c>
      <c r="AK414" s="42">
        <f t="shared" si="514"/>
        <v>2769.5116506203312</v>
      </c>
    </row>
    <row r="415" spans="1:39" ht="15" x14ac:dyDescent="0.2">
      <c r="A415" s="12"/>
      <c r="B415" s="70" t="s">
        <v>49</v>
      </c>
      <c r="C415" s="10">
        <f>$H$404*0.11+$B$417</f>
        <v>1355.0409698213564</v>
      </c>
      <c r="D415" s="1"/>
      <c r="E415" s="1"/>
      <c r="F415" s="1"/>
      <c r="I415" s="2">
        <f t="shared" si="502"/>
        <v>10</v>
      </c>
      <c r="J415" s="11">
        <f t="shared" si="491"/>
        <v>12393.952752284913</v>
      </c>
      <c r="K415" s="11">
        <f t="shared" si="503"/>
        <v>123.93952752284913</v>
      </c>
      <c r="L415" s="24">
        <f t="shared" si="510"/>
        <v>1355.0409698213564</v>
      </c>
      <c r="M415" s="11">
        <f t="shared" si="489"/>
        <v>602229</v>
      </c>
      <c r="N415" s="78">
        <f t="shared" si="492"/>
        <v>0</v>
      </c>
      <c r="O415" s="35">
        <f t="shared" si="493"/>
        <v>0</v>
      </c>
      <c r="P415" s="35">
        <f t="shared" si="515"/>
        <v>6.0222899999999999</v>
      </c>
      <c r="Q415">
        <f t="shared" si="495"/>
        <v>74</v>
      </c>
      <c r="R415" s="45">
        <f>1000*VLOOKUP(Q415, '[1]Mortality (Interventions) L'!$B$8:$AV$128, 43)</f>
        <v>16.644528569622995</v>
      </c>
      <c r="S415" s="46">
        <f>VLOOKUP(I415, '[1]Lapse Rates'!$A$4:$F$24, 3)</f>
        <v>1.6914747999999999E-3</v>
      </c>
      <c r="T415" s="33">
        <f t="shared" si="521"/>
        <v>0.89281157840086445</v>
      </c>
      <c r="U415" s="33">
        <f t="shared" si="511"/>
        <v>1.4860427823983389E-2</v>
      </c>
      <c r="V415" s="39">
        <f t="shared" si="505"/>
        <v>1.5101682860132865E-3</v>
      </c>
      <c r="W415" s="32">
        <f t="shared" si="512"/>
        <v>0.87644098229086775</v>
      </c>
      <c r="X415" s="32"/>
      <c r="Y415" s="5">
        <f t="shared" si="518"/>
        <v>0</v>
      </c>
      <c r="Z415" s="5">
        <f t="shared" si="507"/>
        <v>5.3767702404877422</v>
      </c>
      <c r="AA415" s="5">
        <f t="shared" si="513"/>
        <v>0</v>
      </c>
      <c r="AB415" s="5">
        <f t="shared" si="496"/>
        <v>5.2781817632404699</v>
      </c>
      <c r="AC415" s="32"/>
      <c r="AD415" s="5">
        <f t="shared" si="519"/>
        <v>10862.568124679194</v>
      </c>
      <c r="AE415" s="5">
        <f t="shared" si="498"/>
        <v>-108.62568124679193</v>
      </c>
      <c r="AF415" s="5">
        <f t="shared" si="516"/>
        <v>-1187.6134386345998</v>
      </c>
      <c r="AG415" s="5">
        <f t="shared" si="522"/>
        <v>-8949.3805880096934</v>
      </c>
      <c r="AH415" s="5">
        <f>SUM(AD415:AG415)</f>
        <v>616.94841678810735</v>
      </c>
      <c r="AI415" s="42">
        <f t="shared" si="517"/>
        <v>0</v>
      </c>
      <c r="AJ415" s="42">
        <f t="shared" si="520"/>
        <v>1055.4892148613105</v>
      </c>
      <c r="AK415" s="42">
        <f t="shared" si="514"/>
        <v>1672.4376316494179</v>
      </c>
    </row>
    <row r="416" spans="1:39" ht="15" x14ac:dyDescent="0.2">
      <c r="D416" s="1"/>
      <c r="E416" s="1"/>
      <c r="F416" s="1"/>
      <c r="I416" s="2">
        <f t="shared" si="502"/>
        <v>11</v>
      </c>
      <c r="J416" s="11">
        <f t="shared" si="491"/>
        <v>12393.952752284913</v>
      </c>
      <c r="K416" s="11">
        <f t="shared" si="503"/>
        <v>123.93952752284913</v>
      </c>
      <c r="L416" s="24">
        <f t="shared" si="510"/>
        <v>1355.0409698213564</v>
      </c>
      <c r="M416" s="11">
        <f t="shared" si="489"/>
        <v>602229</v>
      </c>
      <c r="N416" s="78">
        <f t="shared" si="492"/>
        <v>0</v>
      </c>
      <c r="O416" s="35">
        <f t="shared" si="493"/>
        <v>0</v>
      </c>
      <c r="P416" s="35">
        <f t="shared" si="515"/>
        <v>6.0222899999999999</v>
      </c>
      <c r="Q416">
        <f t="shared" si="495"/>
        <v>75</v>
      </c>
      <c r="R416" s="45">
        <f>1000*VLOOKUP(Q416, '[1]Mortality (Interventions) L'!$B$8:$AV$128, 43)</f>
        <v>18.875295867466239</v>
      </c>
      <c r="S416" s="46">
        <f>VLOOKUP(I416, '[1]Lapse Rates'!$A$4:$F$24, 3)</f>
        <v>1.5867464999999999E-3</v>
      </c>
      <c r="T416" s="33">
        <f t="shared" si="521"/>
        <v>0.87644098229086775</v>
      </c>
      <c r="U416" s="33">
        <f t="shared" si="511"/>
        <v>1.6543082851112868E-2</v>
      </c>
      <c r="V416" s="39">
        <f t="shared" si="505"/>
        <v>1.3906896611065964E-3</v>
      </c>
      <c r="W416" s="32">
        <f t="shared" si="512"/>
        <v>0.85850720977864825</v>
      </c>
      <c r="X416" s="31"/>
      <c r="Y416" s="5">
        <f t="shared" si="518"/>
        <v>0</v>
      </c>
      <c r="Z416" s="5">
        <f t="shared" si="507"/>
        <v>5.2781817632404699</v>
      </c>
      <c r="AA416" s="5">
        <f t="shared" si="513"/>
        <v>0</v>
      </c>
      <c r="AB416" s="5">
        <f t="shared" si="496"/>
        <v>5.1701793843778558</v>
      </c>
      <c r="AC416" s="32"/>
      <c r="AD416" s="5">
        <f t="shared" si="519"/>
        <v>10640.297795492519</v>
      </c>
      <c r="AE416" s="5">
        <f t="shared" si="498"/>
        <v>-106.40297795492519</v>
      </c>
      <c r="AF416" s="5">
        <f t="shared" si="516"/>
        <v>-1163.3124421370862</v>
      </c>
      <c r="AG416" s="5">
        <f t="shared" si="522"/>
        <v>-9962.7242423428524</v>
      </c>
      <c r="AH416" s="5">
        <f t="shared" ref="AH416:AH425" si="523">SUM(AD416:AG416)</f>
        <v>-592.14186694234559</v>
      </c>
      <c r="AI416" s="42">
        <f t="shared" si="517"/>
        <v>0</v>
      </c>
      <c r="AJ416" s="42">
        <f t="shared" si="520"/>
        <v>1033.8928712314118</v>
      </c>
      <c r="AK416" s="42">
        <f t="shared" ref="AK416:AK425" si="524">SUM(AH416:AJ416)</f>
        <v>441.75100428906626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502"/>
        <v>12</v>
      </c>
      <c r="J417" s="11">
        <f t="shared" si="491"/>
        <v>12393.952752284913</v>
      </c>
      <c r="K417" s="11">
        <f t="shared" si="503"/>
        <v>123.93952752284913</v>
      </c>
      <c r="L417" s="24">
        <f t="shared" si="510"/>
        <v>1355.0409698213564</v>
      </c>
      <c r="M417" s="11">
        <f t="shared" si="489"/>
        <v>602229</v>
      </c>
      <c r="N417" s="78">
        <f t="shared" si="492"/>
        <v>0</v>
      </c>
      <c r="O417" s="35">
        <f t="shared" si="493"/>
        <v>0</v>
      </c>
      <c r="P417" s="35">
        <f t="shared" si="515"/>
        <v>6.0222899999999999</v>
      </c>
      <c r="Q417">
        <f t="shared" si="495"/>
        <v>76</v>
      </c>
      <c r="R417" s="45">
        <f>1000*VLOOKUP(Q417, '[1]Mortality (Interventions) L'!$B$8:$AV$128, 43)</f>
        <v>21.456048006111029</v>
      </c>
      <c r="S417" s="46">
        <f>VLOOKUP(I417, '[1]Lapse Rates'!$A$4:$F$24, 3)</f>
        <v>1.4412507000000001E-3</v>
      </c>
      <c r="T417" s="33">
        <f t="shared" si="521"/>
        <v>0.85850720977864825</v>
      </c>
      <c r="U417" s="33">
        <f t="shared" si="511"/>
        <v>1.8420171906603108E-2</v>
      </c>
      <c r="V417" s="39">
        <f t="shared" si="505"/>
        <v>1.2373241170485236E-3</v>
      </c>
      <c r="W417" s="32">
        <f t="shared" si="512"/>
        <v>0.83884971375499662</v>
      </c>
      <c r="X417" s="31"/>
      <c r="Y417" s="5">
        <f t="shared" si="518"/>
        <v>0</v>
      </c>
      <c r="Z417" s="5">
        <f t="shared" si="507"/>
        <v>5.1701793843778558</v>
      </c>
      <c r="AA417" s="5">
        <f t="shared" si="513"/>
        <v>0</v>
      </c>
      <c r="AB417" s="5">
        <f t="shared" si="496"/>
        <v>5.0517962426495782</v>
      </c>
      <c r="AC417" s="32"/>
      <c r="AD417" s="5">
        <f t="shared" si="519"/>
        <v>10396.663718547152</v>
      </c>
      <c r="AE417" s="5">
        <f t="shared" si="498"/>
        <v>-103.96663718547153</v>
      </c>
      <c r="AF417" s="5">
        <f t="shared" si="516"/>
        <v>-1136.6757296609378</v>
      </c>
      <c r="AG417" s="5">
        <f t="shared" si="522"/>
        <v>-11093.161707141682</v>
      </c>
      <c r="AH417" s="5">
        <f t="shared" si="523"/>
        <v>-1937.1403554409389</v>
      </c>
      <c r="AI417" s="42">
        <f t="shared" si="517"/>
        <v>0</v>
      </c>
      <c r="AJ417" s="42">
        <f t="shared" si="520"/>
        <v>1010.2207782791885</v>
      </c>
      <c r="AK417" s="42">
        <f t="shared" si="524"/>
        <v>-926.91957716175045</v>
      </c>
    </row>
    <row r="418" spans="1:37" ht="15" x14ac:dyDescent="0.2">
      <c r="A418" s="48"/>
      <c r="D418" s="1"/>
      <c r="E418" s="1"/>
      <c r="F418" s="1"/>
      <c r="I418" s="2">
        <f t="shared" si="502"/>
        <v>13</v>
      </c>
      <c r="J418" s="11">
        <f t="shared" si="491"/>
        <v>12393.952752284913</v>
      </c>
      <c r="K418" s="11">
        <f t="shared" si="503"/>
        <v>123.93952752284913</v>
      </c>
      <c r="L418" s="24">
        <f t="shared" si="510"/>
        <v>1355.0409698213564</v>
      </c>
      <c r="M418" s="11">
        <f t="shared" si="489"/>
        <v>602229</v>
      </c>
      <c r="N418" s="78">
        <f t="shared" si="492"/>
        <v>0</v>
      </c>
      <c r="O418" s="35">
        <f t="shared" si="493"/>
        <v>0</v>
      </c>
      <c r="P418" s="35">
        <f t="shared" si="515"/>
        <v>6.0222899999999999</v>
      </c>
      <c r="Q418">
        <f t="shared" si="495"/>
        <v>77</v>
      </c>
      <c r="R418" s="45">
        <f>1000*VLOOKUP(Q418, '[1]Mortality (Interventions) L'!$B$8:$AV$128, 43)</f>
        <v>24.458178683101881</v>
      </c>
      <c r="S418" s="46">
        <f>VLOOKUP(I418, '[1]Lapse Rates'!$A$4:$F$24, 3)</f>
        <v>1.3481251E-3</v>
      </c>
      <c r="T418" s="33">
        <f t="shared" si="521"/>
        <v>0.83884971375499662</v>
      </c>
      <c r="U418" s="33">
        <f t="shared" si="511"/>
        <v>2.0516736187288571E-2</v>
      </c>
      <c r="V418" s="39">
        <f t="shared" si="505"/>
        <v>1.1308743542409261E-3</v>
      </c>
      <c r="W418" s="32">
        <f t="shared" si="512"/>
        <v>0.81720210321346709</v>
      </c>
      <c r="X418" s="31"/>
      <c r="Y418" s="5">
        <f t="shared" si="518"/>
        <v>0</v>
      </c>
      <c r="Z418" s="5">
        <f t="shared" si="507"/>
        <v>5.0517962426495782</v>
      </c>
      <c r="AA418" s="5">
        <f t="shared" si="513"/>
        <v>0</v>
      </c>
      <c r="AB418" s="5">
        <f t="shared" si="496"/>
        <v>4.9214280541614306</v>
      </c>
      <c r="AC418" s="32"/>
      <c r="AD418" s="5">
        <f t="shared" si="519"/>
        <v>10128.36425629557</v>
      </c>
      <c r="AE418" s="5">
        <f t="shared" si="498"/>
        <v>-101.28364256295571</v>
      </c>
      <c r="AF418" s="5">
        <f t="shared" si="516"/>
        <v>-1107.3423304784287</v>
      </c>
      <c r="AG418" s="5">
        <f t="shared" si="522"/>
        <v>-12355.773517334608</v>
      </c>
      <c r="AH418" s="5">
        <f t="shared" si="523"/>
        <v>-3436.035234080422</v>
      </c>
      <c r="AI418" s="42">
        <f t="shared" si="517"/>
        <v>0</v>
      </c>
      <c r="AJ418" s="42">
        <f t="shared" si="520"/>
        <v>984.15218941857347</v>
      </c>
      <c r="AK418" s="42">
        <f t="shared" si="524"/>
        <v>-2451.8830446618485</v>
      </c>
    </row>
    <row r="419" spans="1:37" ht="15" x14ac:dyDescent="0.2">
      <c r="A419" s="48"/>
      <c r="D419" s="1"/>
      <c r="E419" s="1"/>
      <c r="F419" s="37"/>
      <c r="I419" s="2">
        <f t="shared" si="502"/>
        <v>14</v>
      </c>
      <c r="J419" s="11">
        <f t="shared" si="491"/>
        <v>12393.952752284913</v>
      </c>
      <c r="K419" s="11">
        <f t="shared" si="503"/>
        <v>123.93952752284913</v>
      </c>
      <c r="L419" s="24">
        <f t="shared" si="510"/>
        <v>1355.0409698213564</v>
      </c>
      <c r="M419" s="11">
        <f t="shared" si="489"/>
        <v>602229</v>
      </c>
      <c r="N419" s="78">
        <f t="shared" si="492"/>
        <v>0</v>
      </c>
      <c r="O419" s="35">
        <f t="shared" si="493"/>
        <v>0</v>
      </c>
      <c r="P419" s="35">
        <f t="shared" si="515"/>
        <v>6.0222899999999999</v>
      </c>
      <c r="Q419">
        <f t="shared" si="495"/>
        <v>78</v>
      </c>
      <c r="R419" s="45">
        <f>1000*VLOOKUP(Q419, '[1]Mortality (Interventions) L'!$B$8:$AV$128, 43)</f>
        <v>27.846656568517101</v>
      </c>
      <c r="S419" s="46">
        <f>VLOOKUP(I419, '[1]Lapse Rates'!$A$4:$F$24, 3)</f>
        <v>1.1365788999999999E-3</v>
      </c>
      <c r="T419" s="33">
        <f t="shared" si="521"/>
        <v>0.81720210321346709</v>
      </c>
      <c r="U419" s="33">
        <f t="shared" si="511"/>
        <v>2.275634631525528E-2</v>
      </c>
      <c r="V419" s="39">
        <f t="shared" si="505"/>
        <v>9.2881466754804888E-4</v>
      </c>
      <c r="W419" s="32">
        <f t="shared" si="512"/>
        <v>0.79351694223066371</v>
      </c>
      <c r="X419" s="31"/>
      <c r="Y419" s="5">
        <f t="shared" si="518"/>
        <v>0</v>
      </c>
      <c r="Z419" s="5">
        <f t="shared" si="507"/>
        <v>4.9214280541614306</v>
      </c>
      <c r="AA419" s="5">
        <f t="shared" si="513"/>
        <v>0</v>
      </c>
      <c r="AB419" s="5">
        <f t="shared" si="496"/>
        <v>4.7787891460263037</v>
      </c>
      <c r="AC419" s="32"/>
      <c r="AD419" s="5">
        <f t="shared" si="519"/>
        <v>9834.8114901444424</v>
      </c>
      <c r="AE419" s="5">
        <f t="shared" si="498"/>
        <v>-98.348114901444433</v>
      </c>
      <c r="AF419" s="5">
        <f t="shared" si="516"/>
        <v>-1075.2479669699158</v>
      </c>
      <c r="AG419" s="5">
        <f t="shared" si="522"/>
        <v>-13704.531685089873</v>
      </c>
      <c r="AH419" s="5">
        <f t="shared" si="523"/>
        <v>-5043.3162768167895</v>
      </c>
      <c r="AI419" s="42">
        <f t="shared" si="517"/>
        <v>0</v>
      </c>
      <c r="AJ419" s="42">
        <f t="shared" si="520"/>
        <v>955.6298492034515</v>
      </c>
      <c r="AK419" s="42">
        <f t="shared" si="524"/>
        <v>-4087.6864276133379</v>
      </c>
    </row>
    <row r="420" spans="1:37" ht="15" x14ac:dyDescent="0.2">
      <c r="A420" s="48"/>
      <c r="D420" s="1"/>
      <c r="E420" s="1"/>
      <c r="F420" s="1"/>
      <c r="I420" s="2">
        <f t="shared" si="502"/>
        <v>15</v>
      </c>
      <c r="J420" s="11">
        <f t="shared" si="491"/>
        <v>12393.952752284913</v>
      </c>
      <c r="K420" s="11">
        <f t="shared" si="503"/>
        <v>123.93952752284913</v>
      </c>
      <c r="L420" s="24">
        <f t="shared" si="510"/>
        <v>1355.0409698213564</v>
      </c>
      <c r="M420" s="11">
        <f t="shared" si="489"/>
        <v>602229</v>
      </c>
      <c r="N420" s="78">
        <f t="shared" si="492"/>
        <v>0</v>
      </c>
      <c r="O420" s="35">
        <f t="shared" si="493"/>
        <v>0</v>
      </c>
      <c r="P420" s="35">
        <f t="shared" si="515"/>
        <v>6.0222899999999999</v>
      </c>
      <c r="Q420">
        <f t="shared" si="495"/>
        <v>79</v>
      </c>
      <c r="R420" s="45">
        <f>1000*VLOOKUP(Q420, '[1]Mortality (Interventions) L'!$B$8:$AV$128, 43)</f>
        <v>31.653532168879924</v>
      </c>
      <c r="S420" s="46">
        <f>VLOOKUP(I420, '[1]Lapse Rates'!$A$4:$F$24, 3)</f>
        <v>1.0075606E-3</v>
      </c>
      <c r="T420" s="33">
        <f t="shared" si="521"/>
        <v>0.79351694223066371</v>
      </c>
      <c r="U420" s="33">
        <f t="shared" si="511"/>
        <v>2.5117614057449549E-2</v>
      </c>
      <c r="V420" s="39">
        <f t="shared" si="505"/>
        <v>7.9951640642409285E-4</v>
      </c>
      <c r="W420" s="32">
        <f t="shared" si="512"/>
        <v>0.76759981176679004</v>
      </c>
      <c r="X420" s="31"/>
      <c r="Y420" s="5">
        <f t="shared" si="518"/>
        <v>0</v>
      </c>
      <c r="Z420" s="5">
        <f t="shared" si="507"/>
        <v>4.7787891460263037</v>
      </c>
      <c r="AA420" s="5">
        <f t="shared" si="513"/>
        <v>0</v>
      </c>
      <c r="AB420" s="5">
        <f t="shared" si="496"/>
        <v>4.6227086704050215</v>
      </c>
      <c r="AC420" s="32"/>
      <c r="AD420" s="5">
        <f t="shared" si="519"/>
        <v>9513.5957997003879</v>
      </c>
      <c r="AE420" s="5">
        <f t="shared" si="498"/>
        <v>-95.135957997003885</v>
      </c>
      <c r="AF420" s="5">
        <f t="shared" si="516"/>
        <v>-1040.1291933711618</v>
      </c>
      <c r="AG420" s="5">
        <f t="shared" si="522"/>
        <v>-15126.555596203783</v>
      </c>
      <c r="AH420" s="5">
        <f t="shared" si="523"/>
        <v>-6748.2249478715603</v>
      </c>
      <c r="AI420" s="42">
        <f t="shared" si="517"/>
        <v>0</v>
      </c>
      <c r="AJ420" s="42">
        <f t="shared" si="520"/>
        <v>924.41970968632734</v>
      </c>
      <c r="AK420" s="42">
        <f t="shared" si="524"/>
        <v>-5823.8052381852331</v>
      </c>
    </row>
    <row r="421" spans="1:37" ht="15" x14ac:dyDescent="0.2">
      <c r="I421" s="2">
        <f t="shared" si="502"/>
        <v>16</v>
      </c>
      <c r="J421" s="11">
        <f t="shared" si="491"/>
        <v>12393.952752284913</v>
      </c>
      <c r="K421" s="11">
        <f t="shared" si="503"/>
        <v>123.93952752284913</v>
      </c>
      <c r="L421" s="24">
        <f t="shared" si="510"/>
        <v>1355.0409698213564</v>
      </c>
      <c r="M421" s="11">
        <f t="shared" si="489"/>
        <v>602229</v>
      </c>
      <c r="N421" s="78">
        <f t="shared" si="492"/>
        <v>0</v>
      </c>
      <c r="O421" s="35">
        <f t="shared" si="493"/>
        <v>0</v>
      </c>
      <c r="P421" s="35">
        <f t="shared" si="515"/>
        <v>6.0222899999999999</v>
      </c>
      <c r="Q421">
        <f t="shared" si="495"/>
        <v>80</v>
      </c>
      <c r="R421" s="45">
        <f>1000*VLOOKUP(Q421, '[1]Mortality (Interventions) L'!$B$8:$AV$128, 43)</f>
        <v>35.853313511027842</v>
      </c>
      <c r="S421" s="46">
        <f>VLOOKUP(I421, '[1]Lapse Rates'!$A$4:$F$24, 3)</f>
        <v>8.9731130000000002E-4</v>
      </c>
      <c r="T421" s="33">
        <f t="shared" si="521"/>
        <v>0.76759981176679004</v>
      </c>
      <c r="U421" s="33">
        <f t="shared" si="511"/>
        <v>2.7520996702280684E-2</v>
      </c>
      <c r="V421" s="39">
        <f t="shared" si="505"/>
        <v>6.8877598497621363E-4</v>
      </c>
      <c r="W421" s="32">
        <f t="shared" si="512"/>
        <v>0.73939003907953316</v>
      </c>
      <c r="X421" s="31"/>
      <c r="Y421" s="5">
        <f t="shared" si="518"/>
        <v>0</v>
      </c>
      <c r="Z421" s="5">
        <f t="shared" si="507"/>
        <v>4.6227086704050215</v>
      </c>
      <c r="AA421" s="5">
        <f t="shared" si="513"/>
        <v>0</v>
      </c>
      <c r="AB421" s="5">
        <f t="shared" si="496"/>
        <v>4.4528212384482817</v>
      </c>
      <c r="AC421" s="32"/>
      <c r="AD421" s="5">
        <f t="shared" si="519"/>
        <v>9163.9652098618299</v>
      </c>
      <c r="AE421" s="5">
        <f t="shared" si="498"/>
        <v>-91.639652098618299</v>
      </c>
      <c r="AF421" s="5">
        <f t="shared" si="516"/>
        <v>-1001.9037956305812</v>
      </c>
      <c r="AG421" s="5">
        <f t="shared" si="522"/>
        <v>-16573.942323017793</v>
      </c>
      <c r="AH421" s="5">
        <f t="shared" si="523"/>
        <v>-8503.5205608851611</v>
      </c>
      <c r="AI421" s="42">
        <f t="shared" si="517"/>
        <v>0</v>
      </c>
      <c r="AJ421" s="42">
        <f t="shared" si="520"/>
        <v>890.44862493713788</v>
      </c>
      <c r="AK421" s="42">
        <f t="shared" si="524"/>
        <v>-7613.0719359480236</v>
      </c>
    </row>
    <row r="422" spans="1:37" ht="15" x14ac:dyDescent="0.2">
      <c r="I422" s="2">
        <f t="shared" si="502"/>
        <v>17</v>
      </c>
      <c r="J422" s="11">
        <f t="shared" si="491"/>
        <v>12393.952752284913</v>
      </c>
      <c r="K422" s="11">
        <f t="shared" si="503"/>
        <v>123.93952752284913</v>
      </c>
      <c r="L422" s="24">
        <f t="shared" si="510"/>
        <v>1355.0409698213564</v>
      </c>
      <c r="M422" s="11">
        <f t="shared" si="489"/>
        <v>602229</v>
      </c>
      <c r="N422" s="78">
        <f t="shared" si="492"/>
        <v>0</v>
      </c>
      <c r="O422" s="35">
        <f t="shared" si="493"/>
        <v>0</v>
      </c>
      <c r="P422" s="35">
        <f t="shared" si="515"/>
        <v>6.0222899999999999</v>
      </c>
      <c r="Q422">
        <f t="shared" si="495"/>
        <v>81</v>
      </c>
      <c r="R422" s="45">
        <f>1000*VLOOKUP(Q422, '[1]Mortality (Interventions) L'!$B$8:$AV$128, 43)</f>
        <v>40.515783571084697</v>
      </c>
      <c r="S422" s="46">
        <f>VLOOKUP(I422, '[1]Lapse Rates'!$A$4:$F$24, 3)</f>
        <v>7.4594940000000001E-4</v>
      </c>
      <c r="T422" s="33">
        <f t="shared" si="521"/>
        <v>0.73939003907953316</v>
      </c>
      <c r="U422" s="33">
        <f t="shared" si="511"/>
        <v>2.9956966797962219E-2</v>
      </c>
      <c r="V422" s="39">
        <f t="shared" si="505"/>
        <v>5.5154755601735433E-4</v>
      </c>
      <c r="W422" s="32">
        <f t="shared" si="512"/>
        <v>0.70888152472555355</v>
      </c>
      <c r="X422" s="31"/>
      <c r="Y422" s="5">
        <f t="shared" si="518"/>
        <v>0</v>
      </c>
      <c r="Z422" s="5">
        <f t="shared" si="507"/>
        <v>4.4528212384482817</v>
      </c>
      <c r="AA422" s="5">
        <f t="shared" si="513"/>
        <v>0</v>
      </c>
      <c r="AB422" s="5">
        <f t="shared" si="496"/>
        <v>4.269090117539454</v>
      </c>
      <c r="AC422" s="32"/>
      <c r="AD422" s="5">
        <f t="shared" si="519"/>
        <v>8785.8441244162004</v>
      </c>
      <c r="AE422" s="5">
        <f t="shared" si="498"/>
        <v>-87.858441244162009</v>
      </c>
      <c r="AF422" s="5">
        <f t="shared" si="516"/>
        <v>-960.56350875255589</v>
      </c>
      <c r="AG422" s="5">
        <f t="shared" si="522"/>
        <v>-18040.954157769989</v>
      </c>
      <c r="AH422" s="5">
        <f t="shared" si="523"/>
        <v>-10303.531983350505</v>
      </c>
      <c r="AI422" s="42">
        <f t="shared" si="517"/>
        <v>0</v>
      </c>
      <c r="AJ422" s="42">
        <f t="shared" si="520"/>
        <v>853.70921728266887</v>
      </c>
      <c r="AK422" s="42">
        <f t="shared" si="524"/>
        <v>-9449.8227660678367</v>
      </c>
    </row>
    <row r="423" spans="1:37" ht="15" x14ac:dyDescent="0.2">
      <c r="I423" s="2">
        <f t="shared" si="502"/>
        <v>18</v>
      </c>
      <c r="J423" s="11">
        <f t="shared" si="491"/>
        <v>12393.952752284913</v>
      </c>
      <c r="K423" s="11">
        <f t="shared" si="503"/>
        <v>123.93952752284913</v>
      </c>
      <c r="L423" s="24">
        <f t="shared" si="510"/>
        <v>1355.0409698213564</v>
      </c>
      <c r="M423" s="11">
        <f t="shared" si="489"/>
        <v>602229</v>
      </c>
      <c r="N423" s="78">
        <f t="shared" si="492"/>
        <v>0</v>
      </c>
      <c r="O423" s="35">
        <f t="shared" si="493"/>
        <v>0</v>
      </c>
      <c r="P423" s="35">
        <f t="shared" si="515"/>
        <v>6.0222899999999999</v>
      </c>
      <c r="Q423">
        <f t="shared" si="495"/>
        <v>82</v>
      </c>
      <c r="R423" s="45">
        <f>1000*VLOOKUP(Q423, '[1]Mortality (Interventions) L'!$B$8:$AV$128, 43)</f>
        <v>45.803677962039806</v>
      </c>
      <c r="S423" s="46">
        <f>VLOOKUP(I423, '[1]Lapse Rates'!$A$4:$F$24, 3)</f>
        <v>5.9837330000000002E-4</v>
      </c>
      <c r="T423" s="33">
        <f t="shared" si="521"/>
        <v>0.70888152472555355</v>
      </c>
      <c r="U423" s="33">
        <f t="shared" si="511"/>
        <v>3.2469381071769013E-2</v>
      </c>
      <c r="V423" s="39">
        <f t="shared" si="505"/>
        <v>4.2417577725906109E-4</v>
      </c>
      <c r="W423" s="32">
        <f t="shared" si="512"/>
        <v>0.67598796787652549</v>
      </c>
      <c r="X423" s="31"/>
      <c r="Y423" s="5">
        <f t="shared" si="518"/>
        <v>0</v>
      </c>
      <c r="Z423" s="5">
        <f t="shared" si="507"/>
        <v>4.269090117539454</v>
      </c>
      <c r="AA423" s="5">
        <f t="shared" si="513"/>
        <v>0</v>
      </c>
      <c r="AB423" s="5">
        <f t="shared" si="496"/>
        <v>4.0709955790631209</v>
      </c>
      <c r="AC423" s="32"/>
      <c r="AD423" s="5">
        <f t="shared" si="519"/>
        <v>8378.1629349747491</v>
      </c>
      <c r="AE423" s="5">
        <f t="shared" si="498"/>
        <v>-83.78162934974749</v>
      </c>
      <c r="AF423" s="5">
        <f t="shared" si="516"/>
        <v>-915.99139157897503</v>
      </c>
      <c r="AG423" s="5">
        <f t="shared" si="522"/>
        <v>-19554.002893470381</v>
      </c>
      <c r="AH423" s="5">
        <f t="shared" si="523"/>
        <v>-12175.612979424353</v>
      </c>
      <c r="AI423" s="42">
        <f t="shared" si="517"/>
        <v>0</v>
      </c>
      <c r="AJ423" s="42">
        <f t="shared" si="520"/>
        <v>814.09760382234333</v>
      </c>
      <c r="AK423" s="42">
        <f t="shared" si="524"/>
        <v>-11361.51537560201</v>
      </c>
    </row>
    <row r="424" spans="1:37" ht="15" x14ac:dyDescent="0.2">
      <c r="I424" s="2">
        <f t="shared" si="502"/>
        <v>19</v>
      </c>
      <c r="J424" s="11">
        <f t="shared" si="491"/>
        <v>12393.952752284913</v>
      </c>
      <c r="K424" s="11">
        <f t="shared" si="503"/>
        <v>123.93952752284913</v>
      </c>
      <c r="L424" s="24">
        <f t="shared" si="510"/>
        <v>1355.0409698213564</v>
      </c>
      <c r="M424" s="11">
        <f t="shared" si="489"/>
        <v>602229</v>
      </c>
      <c r="N424" s="78">
        <f t="shared" si="492"/>
        <v>0</v>
      </c>
      <c r="O424" s="35">
        <f t="shared" si="493"/>
        <v>0</v>
      </c>
      <c r="P424" s="35">
        <f t="shared" si="515"/>
        <v>6.0222899999999999</v>
      </c>
      <c r="Q424">
        <f t="shared" si="495"/>
        <v>83</v>
      </c>
      <c r="R424" s="45">
        <f>1000*VLOOKUP(Q424, '[1]Mortality (Interventions) L'!$B$8:$AV$128, 43)</f>
        <v>51.793819514883118</v>
      </c>
      <c r="S424" s="46">
        <f>VLOOKUP(I424, '[1]Lapse Rates'!$A$4:$F$24, 3)</f>
        <v>4.66450453E-2</v>
      </c>
      <c r="T424" s="33">
        <f t="shared" si="521"/>
        <v>0.67598796787652549</v>
      </c>
      <c r="U424" s="33">
        <f t="shared" si="511"/>
        <v>3.5011998802429369E-2</v>
      </c>
      <c r="V424" s="39">
        <f t="shared" si="505"/>
        <v>3.1531489383855478E-2</v>
      </c>
      <c r="W424" s="32">
        <f t="shared" si="512"/>
        <v>0.60944447969024063</v>
      </c>
      <c r="X424" s="31"/>
      <c r="Y424" s="5">
        <f t="shared" si="518"/>
        <v>0</v>
      </c>
      <c r="Z424" s="5">
        <f t="shared" si="507"/>
        <v>4.0709955790631209</v>
      </c>
      <c r="AA424" s="5">
        <f t="shared" si="513"/>
        <v>0</v>
      </c>
      <c r="AB424" s="5">
        <f t="shared" si="496"/>
        <v>3.670251395593739</v>
      </c>
      <c r="AC424" s="32"/>
      <c r="AD424" s="5">
        <f t="shared" si="519"/>
        <v>7553.4260864217049</v>
      </c>
      <c r="AE424" s="5">
        <f t="shared" si="498"/>
        <v>-75.534260864217046</v>
      </c>
      <c r="AF424" s="5">
        <f t="shared" si="516"/>
        <v>-825.82223881173559</v>
      </c>
      <c r="AG424" s="5">
        <f t="shared" si="522"/>
        <v>-21085.241026788237</v>
      </c>
      <c r="AH424" s="5">
        <f t="shared" si="523"/>
        <v>-14433.171440042484</v>
      </c>
      <c r="AI424" s="42">
        <f t="shared" si="517"/>
        <v>0</v>
      </c>
      <c r="AJ424" s="42">
        <f t="shared" si="520"/>
        <v>733.98055275349577</v>
      </c>
      <c r="AK424" s="42">
        <f t="shared" si="524"/>
        <v>-13699.190887288989</v>
      </c>
    </row>
    <row r="425" spans="1:37" ht="15" x14ac:dyDescent="0.2">
      <c r="I425" s="2">
        <f t="shared" si="502"/>
        <v>20</v>
      </c>
      <c r="J425" s="11">
        <f t="shared" si="491"/>
        <v>12393.952752284913</v>
      </c>
      <c r="K425" s="11">
        <f t="shared" si="503"/>
        <v>123.93952752284913</v>
      </c>
      <c r="L425" s="24">
        <f t="shared" si="510"/>
        <v>1355.0409698213564</v>
      </c>
      <c r="M425" s="11">
        <f t="shared" si="489"/>
        <v>602229</v>
      </c>
      <c r="N425" s="78">
        <f t="shared" si="492"/>
        <v>0</v>
      </c>
      <c r="O425" s="35">
        <f t="shared" si="493"/>
        <v>0</v>
      </c>
      <c r="P425" s="35">
        <f t="shared" si="515"/>
        <v>6.0222899999999999</v>
      </c>
      <c r="Q425">
        <f t="shared" si="495"/>
        <v>84</v>
      </c>
      <c r="R425" s="45">
        <f>1000*VLOOKUP(Q425, '[1]Mortality (Interventions) L'!$B$8:$AV$128, 43)</f>
        <v>58.602448015412207</v>
      </c>
      <c r="S425" s="46">
        <f>VLOOKUP(I425, '[1]Lapse Rates'!$A$4:$F$24, 3)</f>
        <v>0</v>
      </c>
      <c r="T425" s="33">
        <f t="shared" si="521"/>
        <v>0.60944447969024063</v>
      </c>
      <c r="U425" s="33">
        <f t="shared" si="511"/>
        <v>3.5714938439327271E-2</v>
      </c>
      <c r="V425" s="39">
        <f t="shared" si="505"/>
        <v>0</v>
      </c>
      <c r="W425" s="32">
        <f t="shared" si="512"/>
        <v>0.57372954125091336</v>
      </c>
      <c r="X425" s="31"/>
      <c r="Y425" s="5">
        <f t="shared" si="518"/>
        <v>0</v>
      </c>
      <c r="Z425" s="5">
        <f t="shared" si="507"/>
        <v>3.670251395593739</v>
      </c>
      <c r="AA425" s="5">
        <f t="shared" si="513"/>
        <v>0</v>
      </c>
      <c r="AB425" s="5">
        <f t="shared" si="496"/>
        <v>3.455165678979963</v>
      </c>
      <c r="AC425" s="32"/>
      <c r="AD425" s="5">
        <f>$W425*J425</f>
        <v>7110.7768268539185</v>
      </c>
      <c r="AE425" s="5">
        <f t="shared" si="498"/>
        <v>-71.107768268539189</v>
      </c>
      <c r="AF425" s="5">
        <f t="shared" si="516"/>
        <v>-777.42703399179948</v>
      </c>
      <c r="AG425" s="5">
        <f t="shared" si="522"/>
        <v>-21508.571661377624</v>
      </c>
      <c r="AH425" s="5">
        <f t="shared" si="523"/>
        <v>-15246.329636784045</v>
      </c>
      <c r="AI425" s="42">
        <f t="shared" si="517"/>
        <v>0</v>
      </c>
      <c r="AJ425" s="42">
        <f t="shared" si="520"/>
        <v>690.95158630913352</v>
      </c>
      <c r="AK425" s="42">
        <f t="shared" si="524"/>
        <v>-14555.378050474912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220166.86733141754</v>
      </c>
      <c r="AE428" s="21">
        <f t="shared" ref="AE428:AK428" si="525">SUM(AE405:AE425)</f>
        <v>-6912.5756213891618</v>
      </c>
      <c r="AF428" s="21">
        <f t="shared" si="525"/>
        <v>-23100.974203034908</v>
      </c>
      <c r="AG428" s="21">
        <f t="shared" si="525"/>
        <v>-218742.36407570227</v>
      </c>
      <c r="AH428" s="21">
        <f t="shared" si="525"/>
        <v>-28589.046568708778</v>
      </c>
      <c r="AI428" s="21">
        <f t="shared" si="525"/>
        <v>0</v>
      </c>
      <c r="AJ428" s="21">
        <f t="shared" si="525"/>
        <v>20200.89377295498</v>
      </c>
      <c r="AK428" s="21">
        <f t="shared" si="525"/>
        <v>-8388.1527957538074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108086.65428897248</v>
      </c>
      <c r="AE430" s="21">
        <f t="shared" ref="AE430:AK430" si="526">AE405+NPV($D$6,AE406:AE425)</f>
        <v>-5802.7381269209209</v>
      </c>
      <c r="AF430" s="21">
        <f t="shared" si="526"/>
        <v>-10967.030295824992</v>
      </c>
      <c r="AG430" s="21">
        <f t="shared" si="526"/>
        <v>-70514.883284835872</v>
      </c>
      <c r="AH430" s="21">
        <f t="shared" si="526"/>
        <v>20802.002581390749</v>
      </c>
      <c r="AI430" s="21">
        <f t="shared" si="526"/>
        <v>0</v>
      </c>
      <c r="AJ430" s="21">
        <f t="shared" si="526"/>
        <v>9309.1885449108959</v>
      </c>
      <c r="AK430" s="21">
        <f t="shared" si="526"/>
        <v>30111.191126301637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162260.15979876343</v>
      </c>
      <c r="AE432" s="21">
        <f t="shared" ref="AE432:AK432" si="527">AE405+NPV($D$7,AE406:AE425)</f>
        <v>-6337.8220872522697</v>
      </c>
      <c r="AF432" s="21">
        <f t="shared" si="527"/>
        <v>-16817.146905391481</v>
      </c>
      <c r="AG432" s="21">
        <f t="shared" si="527"/>
        <v>-137452.95087311458</v>
      </c>
      <c r="AH432" s="21">
        <f t="shared" si="527"/>
        <v>1652.2399330050707</v>
      </c>
      <c r="AI432" s="21">
        <f t="shared" si="527"/>
        <v>0</v>
      </c>
      <c r="AJ432" s="21">
        <f t="shared" si="527"/>
        <v>14573.776051566909</v>
      </c>
      <c r="AK432" s="21">
        <f t="shared" si="527"/>
        <v>16226.015984571986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10851.028317062364</v>
      </c>
    </row>
    <row r="436" spans="1:39" ht="15" x14ac:dyDescent="0.2">
      <c r="G436" s="58" t="s">
        <v>123</v>
      </c>
      <c r="H436" s="57"/>
      <c r="I436" s="57"/>
      <c r="J436" s="11">
        <f>H$435</f>
        <v>10851.028317062364</v>
      </c>
      <c r="K436" s="11">
        <f>J436*$C$10</f>
        <v>4340.4113268249457</v>
      </c>
      <c r="L436" s="24">
        <f>$C$445</f>
        <v>1695.0037564587469</v>
      </c>
      <c r="M436" s="11">
        <f t="shared" ref="M436:M456" si="52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529">O436*W436</f>
        <v>0</v>
      </c>
      <c r="AB436" s="5">
        <f>P436*W436</f>
        <v>6.0222899999999999</v>
      </c>
      <c r="AC436" s="32"/>
      <c r="AD436" s="5">
        <f>$W436*J436</f>
        <v>10851.028317062364</v>
      </c>
      <c r="AE436" s="5">
        <f>-$W436*K436</f>
        <v>-4340.4113268249457</v>
      </c>
      <c r="AF436" s="5">
        <f>-$W436*L436</f>
        <v>-1695.0037564587469</v>
      </c>
      <c r="AG436" s="5"/>
      <c r="AH436" s="5">
        <f>SUM(AD436:AG436)</f>
        <v>4815.6132337786712</v>
      </c>
      <c r="AI436" s="42">
        <f>Y436-AA436</f>
        <v>0</v>
      </c>
      <c r="AJ436" s="42"/>
      <c r="AK436" s="42">
        <f>SUM(AH436:AJ436)</f>
        <v>4815.6132337786712</v>
      </c>
      <c r="AL436" s="6" t="s">
        <v>39</v>
      </c>
      <c r="AM436" s="36">
        <f>AK463</f>
        <v>14456.816645183251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30">H$435</f>
        <v>10851.028317062364</v>
      </c>
      <c r="K437" s="11"/>
      <c r="L437" s="24"/>
      <c r="M437" s="11">
        <f t="shared" si="528"/>
        <v>602229</v>
      </c>
      <c r="N437" s="78">
        <f t="shared" ref="N437:N456" si="531">N405</f>
        <v>0</v>
      </c>
      <c r="O437" s="35">
        <f t="shared" ref="O437:O456" si="532">M437*N437/1000</f>
        <v>0</v>
      </c>
      <c r="P437" s="35">
        <f t="shared" ref="P437:P438" si="533">$H$14*M437/1000</f>
        <v>6.0222899999999999</v>
      </c>
      <c r="Q437">
        <f t="shared" ref="Q437:Q456" si="534">Q5</f>
        <v>65</v>
      </c>
      <c r="R437" s="45">
        <f>1000*VLOOKUP(Q437, '[1]Mortality (Interventions) L'!$B$8:$AV$128, 46)</f>
        <v>5.0792240178559656</v>
      </c>
      <c r="S437" s="46">
        <f>AVERAGE(VLOOKUP(I436,'[1]Lapse Rates'!$A$4:$F$24,3),VLOOKUP(I437,'[1]Lapse Rates'!$A$4:$F$24,3))</f>
        <v>3.4608985999999998E-3</v>
      </c>
      <c r="T437" s="33">
        <f>W436</f>
        <v>1</v>
      </c>
      <c r="U437" s="33">
        <f>T437*R437/1000</f>
        <v>5.0792240178559652E-3</v>
      </c>
      <c r="V437" s="39">
        <f>MIN(S437*T437,T437-U437)</f>
        <v>3.4608985999999998E-3</v>
      </c>
      <c r="W437" s="32">
        <f>T437-SUM(U437:V437)</f>
        <v>0.99145987738214403</v>
      </c>
      <c r="X437" s="32"/>
      <c r="Y437" s="5">
        <f>AA436</f>
        <v>0</v>
      </c>
      <c r="Z437" s="5">
        <f>AB436</f>
        <v>6.0222899999999999</v>
      </c>
      <c r="AA437" s="5">
        <f t="shared" si="529"/>
        <v>0</v>
      </c>
      <c r="AB437" s="5">
        <f t="shared" ref="AB437:AB456" si="535">P437*W437</f>
        <v>5.9708589049597123</v>
      </c>
      <c r="AC437" s="32"/>
      <c r="AD437" s="5">
        <f t="shared" ref="AD437:AD439" si="536">$W437*J437</f>
        <v>10758.359204704824</v>
      </c>
      <c r="AE437" s="5">
        <f t="shared" ref="AE437:AE456" si="537">-$W437*K437</f>
        <v>0</v>
      </c>
      <c r="AF437" s="5">
        <f t="shared" ref="AF437:AF438" si="538">-$W437*L437</f>
        <v>0</v>
      </c>
      <c r="AG437" s="5">
        <f>-U437*M437</f>
        <v>-3058.8560010493802</v>
      </c>
      <c r="AH437" s="5">
        <f t="shared" ref="AH437:AH445" si="539">SUM(AD437:AG437)</f>
        <v>7699.5032036554439</v>
      </c>
      <c r="AI437" s="42">
        <f>-M437*$W436*(N437-N436)/1000</f>
        <v>0</v>
      </c>
      <c r="AJ437" s="42">
        <f>$D$6*SUM(Y437:Z437,AD437:AE437)</f>
        <v>1055.9858246305434</v>
      </c>
      <c r="AK437" s="42">
        <f t="shared" ref="AK437" si="540">SUM(AH437:AJ437)</f>
        <v>8755.4890282859869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41">I437+1</f>
        <v>2</v>
      </c>
      <c r="J438" s="11">
        <f t="shared" si="530"/>
        <v>10851.028317062364</v>
      </c>
      <c r="K438" s="11">
        <f t="shared" ref="K438:K456" si="542">J438*$C$11</f>
        <v>108.51028317062365</v>
      </c>
      <c r="L438" s="24">
        <f>$C$446</f>
        <v>1369.4729069468758</v>
      </c>
      <c r="M438" s="11">
        <f t="shared" si="528"/>
        <v>602229</v>
      </c>
      <c r="N438" s="78">
        <f t="shared" si="531"/>
        <v>0</v>
      </c>
      <c r="O438" s="35">
        <f t="shared" si="532"/>
        <v>0</v>
      </c>
      <c r="P438" s="35">
        <f t="shared" si="533"/>
        <v>6.0222899999999999</v>
      </c>
      <c r="Q438">
        <f t="shared" si="534"/>
        <v>66</v>
      </c>
      <c r="R438" s="45">
        <f>1000*VLOOKUP(Q438, '[1]Mortality (Interventions) L'!$B$8:$AV$128, 46)</f>
        <v>5.6604815435194622</v>
      </c>
      <c r="S438" s="46">
        <f>VLOOKUP(I438, '[1]Lapse Rates'!$A$4:$F$24, 3)</f>
        <v>3.2267923000000001E-3</v>
      </c>
      <c r="T438" s="33">
        <f t="shared" ref="T438:T440" si="543">W437</f>
        <v>0.99145987738214403</v>
      </c>
      <c r="U438" s="33">
        <f>T438*R438/1000</f>
        <v>5.6121403370616952E-3</v>
      </c>
      <c r="V438" s="39">
        <f t="shared" ref="V438:V456" si="544">MIN(S438*T438,T438-U438)</f>
        <v>3.1992350980956465E-3</v>
      </c>
      <c r="W438" s="32">
        <f>T438-SUM(U438:V438)</f>
        <v>0.98264850194698672</v>
      </c>
      <c r="X438" s="32"/>
      <c r="Y438" s="5">
        <f t="shared" ref="Y438:Y439" si="545">AA437</f>
        <v>0</v>
      </c>
      <c r="Z438" s="5">
        <f t="shared" ref="Z438:Z456" si="546">AB437</f>
        <v>5.9708589049597123</v>
      </c>
      <c r="AA438" s="5">
        <f>O438*W438</f>
        <v>0</v>
      </c>
      <c r="AB438" s="5">
        <f t="shared" si="535"/>
        <v>5.9177942467903186</v>
      </c>
      <c r="AC438" s="32"/>
      <c r="AD438" s="5">
        <f t="shared" si="536"/>
        <v>10662.746720345665</v>
      </c>
      <c r="AE438" s="5">
        <f t="shared" si="537"/>
        <v>-106.62746720345666</v>
      </c>
      <c r="AF438" s="5">
        <f t="shared" si="538"/>
        <v>-1345.7105004683326</v>
      </c>
      <c r="AG438" s="5">
        <f t="shared" ref="AG438:AG441" si="547">-U438*M438</f>
        <v>-3379.7936630483277</v>
      </c>
      <c r="AH438" s="5">
        <f t="shared" si="539"/>
        <v>5830.6150896255494</v>
      </c>
      <c r="AI438" s="42">
        <f>-M438*($W437*N438-$W436*N437)/1000</f>
        <v>0</v>
      </c>
      <c r="AJ438" s="42">
        <f t="shared" ref="AJ438:AJ439" si="548">$D$6*SUM(Y438:Z438,AD438:AE438)</f>
        <v>1036.1410399918275</v>
      </c>
      <c r="AK438" s="42">
        <f>SUM(AH438:AJ438)</f>
        <v>6866.7561296173772</v>
      </c>
      <c r="AL438" s="48" t="s">
        <v>59</v>
      </c>
      <c r="AM438" s="54">
        <f>AK463/AD463</f>
        <v>0.10000000169257872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41"/>
        <v>3</v>
      </c>
      <c r="J439" s="11">
        <f t="shared" si="530"/>
        <v>10851.028317062364</v>
      </c>
      <c r="K439" s="11">
        <f t="shared" si="542"/>
        <v>108.51028317062365</v>
      </c>
      <c r="L439" s="24">
        <f t="shared" ref="L439:L456" si="549">$C$446</f>
        <v>1369.4729069468758</v>
      </c>
      <c r="M439" s="11">
        <f t="shared" si="528"/>
        <v>602229</v>
      </c>
      <c r="N439" s="78">
        <f t="shared" si="531"/>
        <v>0</v>
      </c>
      <c r="O439" s="35">
        <f t="shared" si="532"/>
        <v>0</v>
      </c>
      <c r="P439" s="35">
        <f>$H$14*M439/1000</f>
        <v>6.0222899999999999</v>
      </c>
      <c r="Q439">
        <f t="shared" si="534"/>
        <v>67</v>
      </c>
      <c r="R439" s="45">
        <f>1000*VLOOKUP(Q439, '[1]Mortality (Interventions) L'!$B$8:$AV$128, 46)</f>
        <v>6.2918852052258041</v>
      </c>
      <c r="S439" s="46">
        <f>VLOOKUP(I439, '[1]Lapse Rates'!$A$4:$F$24, 3)</f>
        <v>2.9657235000000001E-3</v>
      </c>
      <c r="T439" s="33">
        <f t="shared" si="543"/>
        <v>0.98264850194698672</v>
      </c>
      <c r="U439" s="33">
        <f t="shared" ref="U439:U456" si="550">T439*R439/1000</f>
        <v>6.1827115713375454E-3</v>
      </c>
      <c r="V439" s="39">
        <f t="shared" si="544"/>
        <v>2.9142637544639742E-3</v>
      </c>
      <c r="W439" s="32">
        <f t="shared" ref="W439:W456" si="551">T439-SUM(U439:V439)</f>
        <v>0.97355152662118516</v>
      </c>
      <c r="X439" s="32"/>
      <c r="Y439" s="5">
        <f t="shared" si="545"/>
        <v>0</v>
      </c>
      <c r="Z439" s="5">
        <f t="shared" si="546"/>
        <v>5.9177942467903186</v>
      </c>
      <c r="AA439" s="5">
        <f t="shared" ref="AA439:AA456" si="552">O439*W439</f>
        <v>0</v>
      </c>
      <c r="AB439" s="5">
        <f t="shared" si="535"/>
        <v>5.8630096232554969</v>
      </c>
      <c r="AC439" s="32"/>
      <c r="AD439" s="5">
        <f t="shared" si="536"/>
        <v>10564.035183485774</v>
      </c>
      <c r="AE439" s="5">
        <f t="shared" si="537"/>
        <v>-105.64035183485775</v>
      </c>
      <c r="AF439" s="5">
        <f>-$W439*L439</f>
        <v>-1333.2524392244832</v>
      </c>
      <c r="AG439" s="5">
        <f t="shared" si="547"/>
        <v>-3723.4082068950388</v>
      </c>
      <c r="AH439" s="5">
        <f t="shared" si="539"/>
        <v>5401.7341855313935</v>
      </c>
      <c r="AI439" s="42">
        <f>-M439*($W438*N439-$W437*N438)/1000</f>
        <v>0</v>
      </c>
      <c r="AJ439" s="42">
        <f t="shared" si="548"/>
        <v>1026.5490686005651</v>
      </c>
      <c r="AK439" s="42">
        <f t="shared" ref="AK439:AK446" si="553">SUM(AH439:AJ439)</f>
        <v>6428.2832541319585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41"/>
        <v>4</v>
      </c>
      <c r="J440" s="11">
        <f t="shared" si="530"/>
        <v>10851.028317062364</v>
      </c>
      <c r="K440" s="11">
        <f t="shared" si="542"/>
        <v>108.51028317062365</v>
      </c>
      <c r="L440" s="24">
        <f t="shared" si="549"/>
        <v>1369.4729069468758</v>
      </c>
      <c r="M440" s="11">
        <f t="shared" si="528"/>
        <v>602229</v>
      </c>
      <c r="N440" s="78">
        <f t="shared" si="531"/>
        <v>0</v>
      </c>
      <c r="O440" s="35">
        <f t="shared" si="532"/>
        <v>0</v>
      </c>
      <c r="P440" s="35">
        <f t="shared" ref="P440:P456" si="554">$H$14*M440/1000</f>
        <v>6.0222899999999999</v>
      </c>
      <c r="Q440">
        <f t="shared" si="534"/>
        <v>68</v>
      </c>
      <c r="R440" s="45">
        <f>1000*VLOOKUP(Q440, '[1]Mortality (Interventions) L'!$B$8:$AV$128, 46)</f>
        <v>6.9751829796263003</v>
      </c>
      <c r="S440" s="46">
        <f>VLOOKUP(I440, '[1]Lapse Rates'!$A$4:$F$24, 3)</f>
        <v>2.7812204999999998E-3</v>
      </c>
      <c r="T440" s="33">
        <f t="shared" si="543"/>
        <v>0.97355152662118516</v>
      </c>
      <c r="U440" s="33">
        <f t="shared" si="550"/>
        <v>6.7907000382772921E-3</v>
      </c>
      <c r="V440" s="39">
        <f t="shared" si="544"/>
        <v>2.7076614636451358E-3</v>
      </c>
      <c r="W440" s="32">
        <f t="shared" si="551"/>
        <v>0.96405316511926276</v>
      </c>
      <c r="X440" s="32"/>
      <c r="Y440" s="5">
        <f>AA439</f>
        <v>0</v>
      </c>
      <c r="Z440" s="5">
        <f t="shared" si="546"/>
        <v>5.8630096232554969</v>
      </c>
      <c r="AA440" s="5">
        <f t="shared" si="552"/>
        <v>0</v>
      </c>
      <c r="AB440" s="5">
        <f t="shared" si="535"/>
        <v>5.8058077357660851</v>
      </c>
      <c r="AC440" s="32"/>
      <c r="AD440" s="5">
        <f>$W440*J440</f>
        <v>10460.96819386272</v>
      </c>
      <c r="AE440" s="5">
        <f t="shared" si="537"/>
        <v>-104.6096819386272</v>
      </c>
      <c r="AF440" s="5">
        <f t="shared" ref="AF440:AF456" si="555">-$W440*L440</f>
        <v>-1320.2446904872131</v>
      </c>
      <c r="AG440" s="5">
        <f t="shared" si="547"/>
        <v>-4089.5564933516953</v>
      </c>
      <c r="AH440" s="5">
        <f t="shared" si="539"/>
        <v>4946.557328085185</v>
      </c>
      <c r="AI440" s="42">
        <f t="shared" ref="AI440:AI456" si="556">-M440*($W439*N440-$W438*N439)/1000</f>
        <v>0</v>
      </c>
      <c r="AJ440" s="42">
        <f>$D$6*SUM(Y440:Z440,AD440:AE440)</f>
        <v>1016.5339312637949</v>
      </c>
      <c r="AK440" s="42">
        <f t="shared" si="553"/>
        <v>5963.0912593489802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41"/>
        <v>5</v>
      </c>
      <c r="J441" s="11">
        <f t="shared" si="530"/>
        <v>10851.028317062364</v>
      </c>
      <c r="K441" s="11">
        <f t="shared" si="542"/>
        <v>108.51028317062365</v>
      </c>
      <c r="L441" s="24">
        <f t="shared" si="549"/>
        <v>1369.4729069468758</v>
      </c>
      <c r="M441" s="11">
        <f t="shared" si="528"/>
        <v>602229</v>
      </c>
      <c r="N441" s="78">
        <f t="shared" si="531"/>
        <v>0</v>
      </c>
      <c r="O441" s="35">
        <f t="shared" si="532"/>
        <v>0</v>
      </c>
      <c r="P441" s="35">
        <f t="shared" si="554"/>
        <v>6.0222899999999999</v>
      </c>
      <c r="Q441">
        <f t="shared" si="534"/>
        <v>69</v>
      </c>
      <c r="R441" s="45">
        <f>1000*VLOOKUP(Q441, '[1]Mortality (Interventions) L'!$B$8:$AV$128, 46)</f>
        <v>7.7514594291148988</v>
      </c>
      <c r="S441" s="46">
        <f>VLOOKUP(I441, '[1]Lapse Rates'!$A$4:$F$24, 3)</f>
        <v>2.4845683E-3</v>
      </c>
      <c r="T441" s="33">
        <f>W440</f>
        <v>0.96405316511926276</v>
      </c>
      <c r="U441" s="33">
        <f t="shared" si="550"/>
        <v>7.4728189969317724E-3</v>
      </c>
      <c r="V441" s="39">
        <f t="shared" si="544"/>
        <v>2.3952559335699859E-3</v>
      </c>
      <c r="W441" s="32">
        <f t="shared" si="551"/>
        <v>0.95418509018876096</v>
      </c>
      <c r="X441" s="32"/>
      <c r="Y441" s="5">
        <f t="shared" ref="Y441:Y456" si="557">AA440</f>
        <v>0</v>
      </c>
      <c r="Z441" s="5">
        <f t="shared" si="546"/>
        <v>5.8058077357660851</v>
      </c>
      <c r="AA441" s="5">
        <f t="shared" si="552"/>
        <v>0</v>
      </c>
      <c r="AB441" s="5">
        <f t="shared" si="535"/>
        <v>5.7463793267928729</v>
      </c>
      <c r="AC441" s="32"/>
      <c r="AD441" s="5">
        <f t="shared" ref="AD441:AD455" si="558">$W441*J441</f>
        <v>10353.889433356951</v>
      </c>
      <c r="AE441" s="5">
        <f t="shared" si="537"/>
        <v>-103.53889433356952</v>
      </c>
      <c r="AF441" s="5">
        <f t="shared" si="555"/>
        <v>-1306.7306292261694</v>
      </c>
      <c r="AG441" s="5">
        <f t="shared" si="547"/>
        <v>-4500.3483117032247</v>
      </c>
      <c r="AH441" s="5">
        <f t="shared" si="539"/>
        <v>4443.2715980939884</v>
      </c>
      <c r="AI441" s="42">
        <f t="shared" si="556"/>
        <v>0</v>
      </c>
      <c r="AJ441" s="42">
        <f t="shared" ref="AJ441:AJ456" si="559">$D$6*SUM(Y441:Z441,AD441:AE441)</f>
        <v>1006.1289376170724</v>
      </c>
      <c r="AK441" s="42">
        <f t="shared" si="553"/>
        <v>5449.4005357110609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41"/>
        <v>6</v>
      </c>
      <c r="J442" s="11">
        <f t="shared" si="530"/>
        <v>10851.028317062364</v>
      </c>
      <c r="K442" s="11">
        <f t="shared" si="542"/>
        <v>108.51028317062365</v>
      </c>
      <c r="L442" s="24">
        <f t="shared" si="549"/>
        <v>1369.4729069468758</v>
      </c>
      <c r="M442" s="11">
        <f t="shared" si="528"/>
        <v>602229</v>
      </c>
      <c r="N442" s="78">
        <f t="shared" si="531"/>
        <v>0</v>
      </c>
      <c r="O442" s="35">
        <f t="shared" si="532"/>
        <v>0</v>
      </c>
      <c r="P442" s="35">
        <f t="shared" si="554"/>
        <v>6.0222899999999999</v>
      </c>
      <c r="Q442">
        <f t="shared" si="534"/>
        <v>70</v>
      </c>
      <c r="R442" s="45">
        <f>1000*VLOOKUP(Q442, '[1]Mortality (Interventions) L'!$B$8:$AV$128, 46)</f>
        <v>8.726783780886743</v>
      </c>
      <c r="S442" s="46">
        <f>VLOOKUP(I442, '[1]Lapse Rates'!$A$4:$F$24, 3)</f>
        <v>2.4510465999999999E-3</v>
      </c>
      <c r="T442" s="33">
        <f t="shared" ref="T442:T456" si="560">W441</f>
        <v>0.95418509018876096</v>
      </c>
      <c r="U442" s="33">
        <f t="shared" si="550"/>
        <v>8.3269669690232331E-3</v>
      </c>
      <c r="V442" s="39">
        <f t="shared" si="544"/>
        <v>2.338752121077856E-3</v>
      </c>
      <c r="W442" s="32">
        <f t="shared" si="551"/>
        <v>0.94351937109865991</v>
      </c>
      <c r="X442" s="32"/>
      <c r="Y442" s="5">
        <f t="shared" si="557"/>
        <v>0</v>
      </c>
      <c r="Z442" s="5">
        <f t="shared" si="546"/>
        <v>5.7463793267928729</v>
      </c>
      <c r="AA442" s="5">
        <f t="shared" si="552"/>
        <v>0</v>
      </c>
      <c r="AB442" s="5">
        <f t="shared" si="535"/>
        <v>5.6821472733737481</v>
      </c>
      <c r="AC442" s="32"/>
      <c r="AD442" s="5">
        <f t="shared" si="558"/>
        <v>10238.155413488432</v>
      </c>
      <c r="AE442" s="5">
        <f t="shared" si="537"/>
        <v>-102.38155413488433</v>
      </c>
      <c r="AF442" s="5">
        <f t="shared" si="555"/>
        <v>-1292.1242158991699</v>
      </c>
      <c r="AG442" s="5">
        <f>-U442*M442</f>
        <v>-5014.7409907878928</v>
      </c>
      <c r="AH442" s="5">
        <f t="shared" si="539"/>
        <v>3828.9086526664842</v>
      </c>
      <c r="AI442" s="42">
        <f t="shared" si="556"/>
        <v>0</v>
      </c>
      <c r="AJ442" s="42">
        <f t="shared" si="559"/>
        <v>994.88313541454136</v>
      </c>
      <c r="AK442" s="42">
        <f t="shared" si="553"/>
        <v>4823.7917880810255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41"/>
        <v>7</v>
      </c>
      <c r="J443" s="11">
        <f t="shared" si="530"/>
        <v>10851.028317062364</v>
      </c>
      <c r="K443" s="11">
        <f t="shared" si="542"/>
        <v>108.51028317062365</v>
      </c>
      <c r="L443" s="24">
        <f t="shared" si="549"/>
        <v>1369.4729069468758</v>
      </c>
      <c r="M443" s="11">
        <f t="shared" si="528"/>
        <v>602229</v>
      </c>
      <c r="N443" s="78">
        <f t="shared" si="531"/>
        <v>0</v>
      </c>
      <c r="O443" s="35">
        <f t="shared" si="532"/>
        <v>0</v>
      </c>
      <c r="P443" s="35">
        <f t="shared" si="554"/>
        <v>6.0222899999999999</v>
      </c>
      <c r="Q443">
        <f t="shared" si="534"/>
        <v>71</v>
      </c>
      <c r="R443" s="45">
        <f>1000*VLOOKUP(Q443, '[1]Mortality (Interventions) L'!$B$8:$AV$128, 46)</f>
        <v>9.7575103604010653</v>
      </c>
      <c r="S443" s="46">
        <f>VLOOKUP(I443, '[1]Lapse Rates'!$A$4:$F$24, 3)</f>
        <v>2.2232648999999998E-3</v>
      </c>
      <c r="T443" s="33">
        <f t="shared" si="560"/>
        <v>0.94351937109865991</v>
      </c>
      <c r="U443" s="33">
        <f t="shared" si="550"/>
        <v>9.206400038734271E-3</v>
      </c>
      <c r="V443" s="39">
        <f t="shared" si="544"/>
        <v>2.097693500233725E-3</v>
      </c>
      <c r="W443" s="32">
        <f t="shared" si="551"/>
        <v>0.93221527755969191</v>
      </c>
      <c r="X443" s="32"/>
      <c r="Y443" s="5">
        <f t="shared" si="557"/>
        <v>0</v>
      </c>
      <c r="Z443" s="5">
        <f t="shared" si="546"/>
        <v>5.6821472733737481</v>
      </c>
      <c r="AA443" s="5">
        <f t="shared" si="552"/>
        <v>0</v>
      </c>
      <c r="AB443" s="5">
        <f t="shared" si="535"/>
        <v>5.6140707438949571</v>
      </c>
      <c r="AC443" s="32"/>
      <c r="AD443" s="5">
        <f t="shared" si="558"/>
        <v>10115.494374398368</v>
      </c>
      <c r="AE443" s="5">
        <f t="shared" si="537"/>
        <v>-101.15494374398369</v>
      </c>
      <c r="AF443" s="5">
        <f t="shared" si="555"/>
        <v>-1276.64356605996</v>
      </c>
      <c r="AG443" s="5">
        <f t="shared" ref="AG443:AG456" si="561">-U443*M443</f>
        <v>-5544.3610889269012</v>
      </c>
      <c r="AH443" s="5">
        <f t="shared" si="539"/>
        <v>3193.3347756675221</v>
      </c>
      <c r="AI443" s="42">
        <f t="shared" si="556"/>
        <v>0</v>
      </c>
      <c r="AJ443" s="42">
        <f t="shared" si="559"/>
        <v>982.96411679471305</v>
      </c>
      <c r="AK443" s="42">
        <f t="shared" si="553"/>
        <v>4176.298892462235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41"/>
        <v>8</v>
      </c>
      <c r="J444" s="11">
        <f t="shared" si="530"/>
        <v>10851.028317062364</v>
      </c>
      <c r="K444" s="11">
        <f t="shared" si="542"/>
        <v>108.51028317062365</v>
      </c>
      <c r="L444" s="24">
        <f t="shared" si="549"/>
        <v>1369.4729069468758</v>
      </c>
      <c r="M444" s="11">
        <f t="shared" si="528"/>
        <v>602229</v>
      </c>
      <c r="N444" s="78">
        <f t="shared" si="531"/>
        <v>0</v>
      </c>
      <c r="O444" s="35">
        <f t="shared" si="532"/>
        <v>0</v>
      </c>
      <c r="P444" s="35">
        <f t="shared" si="554"/>
        <v>6.0222899999999999</v>
      </c>
      <c r="Q444">
        <f t="shared" si="534"/>
        <v>72</v>
      </c>
      <c r="R444" s="45">
        <f>1000*VLOOKUP(Q444, '[1]Mortality (Interventions) L'!$B$8:$AV$128, 46)</f>
        <v>10.955303145762382</v>
      </c>
      <c r="S444" s="46">
        <f>VLOOKUP(I444, '[1]Lapse Rates'!$A$4:$F$24, 3)</f>
        <v>2.1873403E-3</v>
      </c>
      <c r="T444" s="33">
        <f t="shared" si="560"/>
        <v>0.93221527755969191</v>
      </c>
      <c r="U444" s="33">
        <f t="shared" si="550"/>
        <v>1.0212700962777444E-2</v>
      </c>
      <c r="V444" s="39">
        <f t="shared" si="544"/>
        <v>2.0390720448819999E-3</v>
      </c>
      <c r="W444" s="32">
        <f t="shared" si="551"/>
        <v>0.91996350455203246</v>
      </c>
      <c r="X444" s="32"/>
      <c r="Y444" s="5">
        <f t="shared" si="557"/>
        <v>0</v>
      </c>
      <c r="Z444" s="5">
        <f t="shared" si="546"/>
        <v>5.6140707438949571</v>
      </c>
      <c r="AA444" s="5">
        <f t="shared" si="552"/>
        <v>0</v>
      </c>
      <c r="AB444" s="5">
        <f t="shared" si="535"/>
        <v>5.5402870138286593</v>
      </c>
      <c r="AC444" s="32"/>
      <c r="AD444" s="5">
        <f t="shared" si="558"/>
        <v>9982.5500385580362</v>
      </c>
      <c r="AE444" s="5">
        <f t="shared" si="537"/>
        <v>-99.825500385580369</v>
      </c>
      <c r="AF444" s="5">
        <f t="shared" si="555"/>
        <v>-1259.8650948639074</v>
      </c>
      <c r="AG444" s="5">
        <f t="shared" si="561"/>
        <v>-6150.3846881124973</v>
      </c>
      <c r="AH444" s="5">
        <f t="shared" si="539"/>
        <v>2472.47475519605</v>
      </c>
      <c r="AI444" s="42">
        <f t="shared" si="556"/>
        <v>0</v>
      </c>
      <c r="AJ444" s="42">
        <f t="shared" si="559"/>
        <v>970.0460175346941</v>
      </c>
      <c r="AK444" s="42">
        <f t="shared" si="553"/>
        <v>3442.5207727307443</v>
      </c>
    </row>
    <row r="445" spans="1:39" ht="15" x14ac:dyDescent="0.2">
      <c r="A445" s="12"/>
      <c r="B445" s="13">
        <v>1</v>
      </c>
      <c r="C445" s="10">
        <f>$H$435*0.14+$B$448</f>
        <v>1695.0037564587469</v>
      </c>
      <c r="D445" s="1"/>
      <c r="E445" s="81" t="s">
        <v>51</v>
      </c>
      <c r="F445" s="13"/>
      <c r="G445" s="8"/>
      <c r="I445" s="2">
        <f t="shared" si="541"/>
        <v>9</v>
      </c>
      <c r="J445" s="11">
        <f t="shared" si="530"/>
        <v>10851.028317062364</v>
      </c>
      <c r="K445" s="11">
        <f t="shared" si="542"/>
        <v>108.51028317062365</v>
      </c>
      <c r="L445" s="24">
        <f t="shared" si="549"/>
        <v>1369.4729069468758</v>
      </c>
      <c r="M445" s="11">
        <f t="shared" si="528"/>
        <v>602229</v>
      </c>
      <c r="N445" s="78">
        <f t="shared" si="531"/>
        <v>0</v>
      </c>
      <c r="O445" s="35">
        <f t="shared" si="532"/>
        <v>0</v>
      </c>
      <c r="P445" s="35">
        <f t="shared" si="554"/>
        <v>6.0222899999999999</v>
      </c>
      <c r="Q445">
        <f t="shared" si="534"/>
        <v>73</v>
      </c>
      <c r="R445" s="45">
        <f>1000*VLOOKUP(Q445, '[1]Mortality (Interventions) L'!$B$8:$AV$128, 46)</f>
        <v>12.348617728721452</v>
      </c>
      <c r="S445" s="46">
        <f>VLOOKUP(I445, '[1]Lapse Rates'!$A$4:$F$24, 3)</f>
        <v>1.9768835000000002E-3</v>
      </c>
      <c r="T445" s="33">
        <f t="shared" si="560"/>
        <v>0.91996350455203246</v>
      </c>
      <c r="U445" s="33">
        <f t="shared" si="550"/>
        <v>1.1360277642087946E-2</v>
      </c>
      <c r="V445" s="39">
        <f t="shared" si="544"/>
        <v>1.8186606727510881E-3</v>
      </c>
      <c r="W445" s="32">
        <f t="shared" si="551"/>
        <v>0.90678456623719339</v>
      </c>
      <c r="X445" s="32"/>
      <c r="Y445" s="5">
        <f t="shared" si="557"/>
        <v>0</v>
      </c>
      <c r="Z445" s="5">
        <f t="shared" si="546"/>
        <v>5.5402870138286593</v>
      </c>
      <c r="AA445" s="5">
        <f t="shared" si="552"/>
        <v>0</v>
      </c>
      <c r="AB445" s="5">
        <f t="shared" si="535"/>
        <v>5.4609196254045873</v>
      </c>
      <c r="AC445" s="32"/>
      <c r="AD445" s="5">
        <f t="shared" si="558"/>
        <v>9839.5450057148992</v>
      </c>
      <c r="AE445" s="5">
        <f t="shared" si="537"/>
        <v>-98.395450057148992</v>
      </c>
      <c r="AF445" s="5">
        <f t="shared" si="555"/>
        <v>-1241.8168958994111</v>
      </c>
      <c r="AG445" s="5">
        <f t="shared" si="561"/>
        <v>-6841.488644116981</v>
      </c>
      <c r="AH445" s="5">
        <f t="shared" si="539"/>
        <v>1657.844015641359</v>
      </c>
      <c r="AI445" s="42">
        <f t="shared" si="556"/>
        <v>0</v>
      </c>
      <c r="AJ445" s="42">
        <f t="shared" si="559"/>
        <v>956.15027356608186</v>
      </c>
      <c r="AK445" s="42">
        <f t="shared" si="553"/>
        <v>2613.9942892074409</v>
      </c>
    </row>
    <row r="446" spans="1:39" ht="15" x14ac:dyDescent="0.2">
      <c r="A446" s="12"/>
      <c r="B446" s="70" t="s">
        <v>49</v>
      </c>
      <c r="C446" s="10">
        <f>$H$435*0.11+$B$448</f>
        <v>1369.4729069468758</v>
      </c>
      <c r="D446" s="1"/>
      <c r="E446" s="1"/>
      <c r="F446" s="1"/>
      <c r="I446" s="2">
        <f t="shared" si="541"/>
        <v>10</v>
      </c>
      <c r="J446" s="11">
        <f t="shared" si="530"/>
        <v>10851.028317062364</v>
      </c>
      <c r="K446" s="11">
        <f t="shared" si="542"/>
        <v>108.51028317062365</v>
      </c>
      <c r="L446" s="24">
        <f t="shared" si="549"/>
        <v>1369.4729069468758</v>
      </c>
      <c r="M446" s="11">
        <f t="shared" si="528"/>
        <v>602229</v>
      </c>
      <c r="N446" s="78">
        <f t="shared" si="531"/>
        <v>0</v>
      </c>
      <c r="O446" s="35">
        <f t="shared" si="532"/>
        <v>0</v>
      </c>
      <c r="P446" s="35">
        <f t="shared" si="554"/>
        <v>6.0222899999999999</v>
      </c>
      <c r="Q446">
        <f t="shared" si="534"/>
        <v>74</v>
      </c>
      <c r="R446" s="45">
        <f>1000*VLOOKUP(Q446, '[1]Mortality (Interventions) L'!$B$8:$AV$128, 46)</f>
        <v>14.017303962064846</v>
      </c>
      <c r="S446" s="46">
        <f>VLOOKUP(I446, '[1]Lapse Rates'!$A$4:$F$24, 3)</f>
        <v>1.6914747999999999E-3</v>
      </c>
      <c r="T446" s="33">
        <f t="shared" si="560"/>
        <v>0.90678456623719339</v>
      </c>
      <c r="U446" s="33">
        <f t="shared" si="550"/>
        <v>1.2710674893055864E-2</v>
      </c>
      <c r="V446" s="39">
        <f t="shared" si="544"/>
        <v>1.5338032428191433E-3</v>
      </c>
      <c r="W446" s="32">
        <f t="shared" si="551"/>
        <v>0.89254008810131835</v>
      </c>
      <c r="X446" s="32"/>
      <c r="Y446" s="5">
        <f t="shared" si="557"/>
        <v>0</v>
      </c>
      <c r="Z446" s="5">
        <f t="shared" si="546"/>
        <v>5.4609196254045873</v>
      </c>
      <c r="AA446" s="5">
        <f t="shared" si="552"/>
        <v>0</v>
      </c>
      <c r="AB446" s="5">
        <f t="shared" si="535"/>
        <v>5.3751352471716887</v>
      </c>
      <c r="AC446" s="32"/>
      <c r="AD446" s="5">
        <f t="shared" si="558"/>
        <v>9684.9777701007424</v>
      </c>
      <c r="AE446" s="5">
        <f t="shared" si="537"/>
        <v>-96.84977770100744</v>
      </c>
      <c r="AF446" s="5">
        <f t="shared" si="555"/>
        <v>-1222.3094690187331</v>
      </c>
      <c r="AG446" s="5">
        <f t="shared" si="561"/>
        <v>-7654.7370301701394</v>
      </c>
      <c r="AH446" s="5">
        <f>SUM(AD446:AG446)</f>
        <v>711.08149321086239</v>
      </c>
      <c r="AI446" s="42">
        <f t="shared" si="556"/>
        <v>0</v>
      </c>
      <c r="AJ446" s="42">
        <f t="shared" si="559"/>
        <v>941.13107226966622</v>
      </c>
      <c r="AK446" s="42">
        <f t="shared" si="553"/>
        <v>1652.2125654805286</v>
      </c>
    </row>
    <row r="447" spans="1:39" ht="15" x14ac:dyDescent="0.2">
      <c r="D447" s="1"/>
      <c r="E447" s="1"/>
      <c r="F447" s="1"/>
      <c r="I447" s="2">
        <f t="shared" si="541"/>
        <v>11</v>
      </c>
      <c r="J447" s="11">
        <f t="shared" si="530"/>
        <v>10851.028317062364</v>
      </c>
      <c r="K447" s="11">
        <f t="shared" si="542"/>
        <v>108.51028317062365</v>
      </c>
      <c r="L447" s="24">
        <f t="shared" si="549"/>
        <v>1369.4729069468758</v>
      </c>
      <c r="M447" s="11">
        <f t="shared" si="528"/>
        <v>602229</v>
      </c>
      <c r="N447" s="78">
        <f t="shared" si="531"/>
        <v>0</v>
      </c>
      <c r="O447" s="35">
        <f t="shared" si="532"/>
        <v>0</v>
      </c>
      <c r="P447" s="35">
        <f t="shared" si="554"/>
        <v>6.0222899999999999</v>
      </c>
      <c r="Q447">
        <f t="shared" si="534"/>
        <v>75</v>
      </c>
      <c r="R447" s="45">
        <f>1000*VLOOKUP(Q447, '[1]Mortality (Interventions) L'!$B$8:$AV$128, 46)</f>
        <v>15.960728123225119</v>
      </c>
      <c r="S447" s="46">
        <f>VLOOKUP(I447, '[1]Lapse Rates'!$A$4:$F$24, 3)</f>
        <v>1.5867464999999999E-3</v>
      </c>
      <c r="T447" s="33">
        <f t="shared" si="560"/>
        <v>0.89254008810131835</v>
      </c>
      <c r="U447" s="33">
        <f t="shared" si="550"/>
        <v>1.4245589685264537E-2</v>
      </c>
      <c r="V447" s="39">
        <f t="shared" si="544"/>
        <v>1.4162348609044586E-3</v>
      </c>
      <c r="W447" s="32">
        <f t="shared" si="551"/>
        <v>0.87687826355514931</v>
      </c>
      <c r="X447" s="31"/>
      <c r="Y447" s="5">
        <f t="shared" si="557"/>
        <v>0</v>
      </c>
      <c r="Z447" s="5">
        <f t="shared" si="546"/>
        <v>5.3751352471716887</v>
      </c>
      <c r="AA447" s="5">
        <f t="shared" si="552"/>
        <v>0</v>
      </c>
      <c r="AB447" s="5">
        <f t="shared" si="535"/>
        <v>5.2808151978255404</v>
      </c>
      <c r="AC447" s="32"/>
      <c r="AD447" s="5">
        <f t="shared" si="558"/>
        <v>9515.0308684533993</v>
      </c>
      <c r="AE447" s="5">
        <f t="shared" si="537"/>
        <v>-95.150308684534011</v>
      </c>
      <c r="AF447" s="5">
        <f t="shared" si="555"/>
        <v>-1200.861024629399</v>
      </c>
      <c r="AG447" s="5">
        <f t="shared" si="561"/>
        <v>-8579.1072305671769</v>
      </c>
      <c r="AH447" s="5">
        <f t="shared" ref="AH447:AH456" si="562">SUM(AD447:AG447)</f>
        <v>-360.08769542771006</v>
      </c>
      <c r="AI447" s="42">
        <f t="shared" si="556"/>
        <v>0</v>
      </c>
      <c r="AJ447" s="42">
        <f t="shared" si="559"/>
        <v>924.61758368107337</v>
      </c>
      <c r="AK447" s="42">
        <f t="shared" ref="AK447:AK456" si="563">SUM(AH447:AJ447)</f>
        <v>564.52988825336331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41"/>
        <v>12</v>
      </c>
      <c r="J448" s="11">
        <f t="shared" si="530"/>
        <v>10851.028317062364</v>
      </c>
      <c r="K448" s="11">
        <f t="shared" si="542"/>
        <v>108.51028317062365</v>
      </c>
      <c r="L448" s="24">
        <f t="shared" si="549"/>
        <v>1369.4729069468758</v>
      </c>
      <c r="M448" s="11">
        <f t="shared" si="528"/>
        <v>602229</v>
      </c>
      <c r="N448" s="78">
        <f t="shared" si="531"/>
        <v>0</v>
      </c>
      <c r="O448" s="35">
        <f t="shared" si="532"/>
        <v>0</v>
      </c>
      <c r="P448" s="35">
        <f t="shared" si="554"/>
        <v>6.0222899999999999</v>
      </c>
      <c r="Q448">
        <f t="shared" si="534"/>
        <v>76</v>
      </c>
      <c r="R448" s="45">
        <f>1000*VLOOKUP(Q448, '[1]Mortality (Interventions) L'!$B$8:$AV$128, 46)</f>
        <v>18.216605464011899</v>
      </c>
      <c r="S448" s="46">
        <f>VLOOKUP(I448, '[1]Lapse Rates'!$A$4:$F$24, 3)</f>
        <v>1.4412507000000001E-3</v>
      </c>
      <c r="T448" s="33">
        <f t="shared" si="560"/>
        <v>0.87687826355514931</v>
      </c>
      <c r="U448" s="33">
        <f t="shared" si="550"/>
        <v>1.5973745367151997E-2</v>
      </c>
      <c r="V448" s="39">
        <f t="shared" si="544"/>
        <v>1.2638014111636434E-3</v>
      </c>
      <c r="W448" s="32">
        <f t="shared" si="551"/>
        <v>0.85964071677683362</v>
      </c>
      <c r="X448" s="31"/>
      <c r="Y448" s="5">
        <f t="shared" si="557"/>
        <v>0</v>
      </c>
      <c r="Z448" s="5">
        <f t="shared" si="546"/>
        <v>5.2808151978255404</v>
      </c>
      <c r="AA448" s="5">
        <f t="shared" si="552"/>
        <v>0</v>
      </c>
      <c r="AB448" s="5">
        <f t="shared" si="535"/>
        <v>5.177005692237957</v>
      </c>
      <c r="AC448" s="32"/>
      <c r="AD448" s="5">
        <f t="shared" si="558"/>
        <v>9327.9857602452103</v>
      </c>
      <c r="AE448" s="5">
        <f t="shared" si="537"/>
        <v>-93.279857602452097</v>
      </c>
      <c r="AF448" s="5">
        <f t="shared" si="555"/>
        <v>-1177.2546713342663</v>
      </c>
      <c r="AG448" s="5">
        <f t="shared" si="561"/>
        <v>-9619.8526987145797</v>
      </c>
      <c r="AH448" s="5">
        <f t="shared" si="562"/>
        <v>-1562.4014674060882</v>
      </c>
      <c r="AI448" s="42">
        <f t="shared" si="556"/>
        <v>0</v>
      </c>
      <c r="AJ448" s="42">
        <f t="shared" si="559"/>
        <v>906.44269702016129</v>
      </c>
      <c r="AK448" s="42">
        <f t="shared" si="563"/>
        <v>-655.95877038592687</v>
      </c>
    </row>
    <row r="449" spans="1:37" ht="15" x14ac:dyDescent="0.2">
      <c r="A449" s="48"/>
      <c r="D449" s="1"/>
      <c r="E449" s="1"/>
      <c r="F449" s="1"/>
      <c r="I449" s="2">
        <f t="shared" si="541"/>
        <v>13</v>
      </c>
      <c r="J449" s="11">
        <f t="shared" si="530"/>
        <v>10851.028317062364</v>
      </c>
      <c r="K449" s="11">
        <f t="shared" si="542"/>
        <v>108.51028317062365</v>
      </c>
      <c r="L449" s="24">
        <f t="shared" si="549"/>
        <v>1369.4729069468758</v>
      </c>
      <c r="M449" s="11">
        <f t="shared" si="528"/>
        <v>602229</v>
      </c>
      <c r="N449" s="78">
        <f t="shared" si="531"/>
        <v>0</v>
      </c>
      <c r="O449" s="35">
        <f t="shared" si="532"/>
        <v>0</v>
      </c>
      <c r="P449" s="35">
        <f t="shared" si="554"/>
        <v>6.0222899999999999</v>
      </c>
      <c r="Q449">
        <f t="shared" si="534"/>
        <v>77</v>
      </c>
      <c r="R449" s="45">
        <f>1000*VLOOKUP(Q449, '[1]Mortality (Interventions) L'!$B$8:$AV$128, 46)</f>
        <v>20.849398397016735</v>
      </c>
      <c r="S449" s="46">
        <f>VLOOKUP(I449, '[1]Lapse Rates'!$A$4:$F$24, 3)</f>
        <v>1.3481251E-3</v>
      </c>
      <c r="T449" s="33">
        <f t="shared" si="560"/>
        <v>0.85964071677683362</v>
      </c>
      <c r="U449" s="33">
        <f t="shared" si="550"/>
        <v>1.7922991782377232E-2</v>
      </c>
      <c r="V449" s="39">
        <f t="shared" si="544"/>
        <v>1.1589032272688404E-3</v>
      </c>
      <c r="W449" s="32">
        <f t="shared" si="551"/>
        <v>0.84055882176718755</v>
      </c>
      <c r="X449" s="31"/>
      <c r="Y449" s="5">
        <f t="shared" si="557"/>
        <v>0</v>
      </c>
      <c r="Z449" s="5">
        <f t="shared" si="546"/>
        <v>5.177005692237957</v>
      </c>
      <c r="AA449" s="5">
        <f t="shared" si="552"/>
        <v>0</v>
      </c>
      <c r="AB449" s="5">
        <f t="shared" si="535"/>
        <v>5.0620889867403163</v>
      </c>
      <c r="AC449" s="32"/>
      <c r="AD449" s="5">
        <f t="shared" si="558"/>
        <v>9120.927577152328</v>
      </c>
      <c r="AE449" s="5">
        <f t="shared" si="537"/>
        <v>-91.209275771523295</v>
      </c>
      <c r="AF449" s="5">
        <f t="shared" si="555"/>
        <v>-1151.1225331053513</v>
      </c>
      <c r="AG449" s="5">
        <f t="shared" si="561"/>
        <v>-10793.745418109258</v>
      </c>
      <c r="AH449" s="5">
        <f t="shared" si="562"/>
        <v>-2915.1496498338047</v>
      </c>
      <c r="AI449" s="42">
        <f t="shared" si="556"/>
        <v>0</v>
      </c>
      <c r="AJ449" s="42">
        <f t="shared" si="559"/>
        <v>886.32322962386547</v>
      </c>
      <c r="AK449" s="42">
        <f t="shared" si="563"/>
        <v>-2028.8264202099392</v>
      </c>
    </row>
    <row r="450" spans="1:37" ht="15" x14ac:dyDescent="0.2">
      <c r="A450" s="48"/>
      <c r="D450" s="1"/>
      <c r="E450" s="1"/>
      <c r="F450" s="37"/>
      <c r="I450" s="2">
        <f t="shared" si="541"/>
        <v>14</v>
      </c>
      <c r="J450" s="11">
        <f t="shared" si="530"/>
        <v>10851.028317062364</v>
      </c>
      <c r="K450" s="11">
        <f t="shared" si="542"/>
        <v>108.51028317062365</v>
      </c>
      <c r="L450" s="24">
        <f t="shared" si="549"/>
        <v>1369.4729069468758</v>
      </c>
      <c r="M450" s="11">
        <f t="shared" si="528"/>
        <v>602229</v>
      </c>
      <c r="N450" s="78">
        <f t="shared" si="531"/>
        <v>0</v>
      </c>
      <c r="O450" s="35">
        <f t="shared" si="532"/>
        <v>0</v>
      </c>
      <c r="P450" s="35">
        <f t="shared" si="554"/>
        <v>6.0222899999999999</v>
      </c>
      <c r="Q450">
        <f t="shared" si="534"/>
        <v>78</v>
      </c>
      <c r="R450" s="45">
        <f>1000*VLOOKUP(Q450, '[1]Mortality (Interventions) L'!$B$8:$AV$128, 46)</f>
        <v>23.833461945407262</v>
      </c>
      <c r="S450" s="46">
        <f>VLOOKUP(I450, '[1]Lapse Rates'!$A$4:$F$24, 3)</f>
        <v>1.1365788999999999E-3</v>
      </c>
      <c r="T450" s="33">
        <f t="shared" si="560"/>
        <v>0.84055882176718755</v>
      </c>
      <c r="U450" s="33">
        <f t="shared" si="550"/>
        <v>2.0033426691464629E-2</v>
      </c>
      <c r="V450" s="39">
        <f t="shared" si="544"/>
        <v>9.5536142102944607E-4</v>
      </c>
      <c r="W450" s="32">
        <f t="shared" si="551"/>
        <v>0.8195700336546935</v>
      </c>
      <c r="X450" s="31"/>
      <c r="Y450" s="5">
        <f t="shared" si="557"/>
        <v>0</v>
      </c>
      <c r="Z450" s="5">
        <f t="shared" si="546"/>
        <v>5.0620889867403163</v>
      </c>
      <c r="AA450" s="5">
        <f t="shared" si="552"/>
        <v>0</v>
      </c>
      <c r="AB450" s="5">
        <f t="shared" si="535"/>
        <v>4.9356884179783238</v>
      </c>
      <c r="AC450" s="32"/>
      <c r="AD450" s="5">
        <f t="shared" si="558"/>
        <v>8893.1776430028349</v>
      </c>
      <c r="AE450" s="5">
        <f t="shared" si="537"/>
        <v>-88.93177643002835</v>
      </c>
      <c r="AF450" s="5">
        <f t="shared" si="555"/>
        <v>-1122.3789564356418</v>
      </c>
      <c r="AG450" s="5">
        <f t="shared" si="561"/>
        <v>-12064.710522974052</v>
      </c>
      <c r="AH450" s="5">
        <f t="shared" si="562"/>
        <v>-4382.8436128368876</v>
      </c>
      <c r="AI450" s="42">
        <f t="shared" si="556"/>
        <v>0</v>
      </c>
      <c r="AJ450" s="42">
        <f t="shared" si="559"/>
        <v>864.19311044039159</v>
      </c>
      <c r="AK450" s="42">
        <f t="shared" si="563"/>
        <v>-3518.650502396496</v>
      </c>
    </row>
    <row r="451" spans="1:37" ht="15" x14ac:dyDescent="0.2">
      <c r="A451" s="48"/>
      <c r="D451" s="1"/>
      <c r="E451" s="1"/>
      <c r="F451" s="1"/>
      <c r="I451" s="2">
        <f t="shared" si="541"/>
        <v>15</v>
      </c>
      <c r="J451" s="11">
        <f t="shared" si="530"/>
        <v>10851.028317062364</v>
      </c>
      <c r="K451" s="11">
        <f t="shared" si="542"/>
        <v>108.51028317062365</v>
      </c>
      <c r="L451" s="24">
        <f t="shared" si="549"/>
        <v>1369.4729069468758</v>
      </c>
      <c r="M451" s="11">
        <f t="shared" si="528"/>
        <v>602229</v>
      </c>
      <c r="N451" s="78">
        <f t="shared" si="531"/>
        <v>0</v>
      </c>
      <c r="O451" s="35">
        <f t="shared" si="532"/>
        <v>0</v>
      </c>
      <c r="P451" s="35">
        <f t="shared" si="554"/>
        <v>6.0222899999999999</v>
      </c>
      <c r="Q451">
        <f t="shared" si="534"/>
        <v>79</v>
      </c>
      <c r="R451" s="45">
        <f>1000*VLOOKUP(Q451, '[1]Mortality (Interventions) L'!$B$8:$AV$128, 46)</f>
        <v>27.20031465296395</v>
      </c>
      <c r="S451" s="46">
        <f>VLOOKUP(I451, '[1]Lapse Rates'!$A$4:$F$24, 3)</f>
        <v>1.0075606E-3</v>
      </c>
      <c r="T451" s="33">
        <f t="shared" si="560"/>
        <v>0.8195700336546935</v>
      </c>
      <c r="U451" s="33">
        <f t="shared" si="550"/>
        <v>2.2292562795547914E-2</v>
      </c>
      <c r="V451" s="39">
        <f t="shared" si="544"/>
        <v>8.2576647485114313E-4</v>
      </c>
      <c r="W451" s="32">
        <f t="shared" si="551"/>
        <v>0.79645170438429447</v>
      </c>
      <c r="X451" s="31"/>
      <c r="Y451" s="5">
        <f t="shared" si="557"/>
        <v>0</v>
      </c>
      <c r="Z451" s="5">
        <f t="shared" si="546"/>
        <v>4.9356884179783238</v>
      </c>
      <c r="AA451" s="5">
        <f t="shared" si="552"/>
        <v>0</v>
      </c>
      <c r="AB451" s="5">
        <f t="shared" si="535"/>
        <v>4.7964631347964923</v>
      </c>
      <c r="AC451" s="32"/>
      <c r="AD451" s="5">
        <f t="shared" si="558"/>
        <v>8642.3199974465624</v>
      </c>
      <c r="AE451" s="5">
        <f t="shared" si="537"/>
        <v>-86.423199974465632</v>
      </c>
      <c r="AF451" s="5">
        <f t="shared" si="555"/>
        <v>-1090.7190308459535</v>
      </c>
      <c r="AG451" s="5">
        <f t="shared" si="561"/>
        <v>-13425.227799800025</v>
      </c>
      <c r="AH451" s="5">
        <f t="shared" si="562"/>
        <v>-5960.0500331738822</v>
      </c>
      <c r="AI451" s="42">
        <f t="shared" si="556"/>
        <v>0</v>
      </c>
      <c r="AJ451" s="42">
        <f t="shared" si="559"/>
        <v>839.81766686581636</v>
      </c>
      <c r="AK451" s="42">
        <f t="shared" si="563"/>
        <v>-5120.232366308066</v>
      </c>
    </row>
    <row r="452" spans="1:37" ht="15" x14ac:dyDescent="0.2">
      <c r="I452" s="2">
        <f t="shared" si="541"/>
        <v>16</v>
      </c>
      <c r="J452" s="11">
        <f t="shared" si="530"/>
        <v>10851.028317062364</v>
      </c>
      <c r="K452" s="11">
        <f t="shared" si="542"/>
        <v>108.51028317062365</v>
      </c>
      <c r="L452" s="24">
        <f t="shared" si="549"/>
        <v>1369.4729069468758</v>
      </c>
      <c r="M452" s="11">
        <f t="shared" si="528"/>
        <v>602229</v>
      </c>
      <c r="N452" s="78">
        <f t="shared" si="531"/>
        <v>0</v>
      </c>
      <c r="O452" s="35">
        <f t="shared" si="532"/>
        <v>0</v>
      </c>
      <c r="P452" s="35">
        <f t="shared" si="554"/>
        <v>6.0222899999999999</v>
      </c>
      <c r="Q452">
        <f t="shared" si="534"/>
        <v>80</v>
      </c>
      <c r="R452" s="45">
        <f>1000*VLOOKUP(Q452, '[1]Mortality (Interventions) L'!$B$8:$AV$128, 46)</f>
        <v>30.932270480102432</v>
      </c>
      <c r="S452" s="46">
        <f>VLOOKUP(I452, '[1]Lapse Rates'!$A$4:$F$24, 3)</f>
        <v>8.9731130000000002E-4</v>
      </c>
      <c r="T452" s="33">
        <f t="shared" si="560"/>
        <v>0.79645170438429447</v>
      </c>
      <c r="U452" s="33">
        <f t="shared" si="550"/>
        <v>2.4636059544353578E-2</v>
      </c>
      <c r="V452" s="39">
        <f t="shared" si="544"/>
        <v>7.1466511424828701E-4</v>
      </c>
      <c r="W452" s="32">
        <f t="shared" si="551"/>
        <v>0.77110097972569258</v>
      </c>
      <c r="X452" s="31"/>
      <c r="Y452" s="5">
        <f t="shared" si="557"/>
        <v>0</v>
      </c>
      <c r="Z452" s="5">
        <f t="shared" si="546"/>
        <v>4.7964631347964923</v>
      </c>
      <c r="AA452" s="5">
        <f t="shared" si="552"/>
        <v>0</v>
      </c>
      <c r="AB452" s="5">
        <f t="shared" si="535"/>
        <v>4.6437937191922414</v>
      </c>
      <c r="AC452" s="32"/>
      <c r="AD452" s="5">
        <f t="shared" si="558"/>
        <v>8367.238566318023</v>
      </c>
      <c r="AE452" s="5">
        <f t="shared" si="537"/>
        <v>-83.672385663180222</v>
      </c>
      <c r="AF452" s="5">
        <f t="shared" si="555"/>
        <v>-1056.0019002545282</v>
      </c>
      <c r="AG452" s="5">
        <f t="shared" si="561"/>
        <v>-14836.549503336511</v>
      </c>
      <c r="AH452" s="5">
        <f t="shared" si="562"/>
        <v>-7608.9852229361968</v>
      </c>
      <c r="AI452" s="42">
        <f t="shared" si="556"/>
        <v>0</v>
      </c>
      <c r="AJ452" s="42">
        <f t="shared" si="559"/>
        <v>813.08837535576379</v>
      </c>
      <c r="AK452" s="42">
        <f t="shared" si="563"/>
        <v>-6795.8968475804331</v>
      </c>
    </row>
    <row r="453" spans="1:37" ht="15" x14ac:dyDescent="0.2">
      <c r="I453" s="2">
        <f t="shared" si="541"/>
        <v>17</v>
      </c>
      <c r="J453" s="11">
        <f t="shared" si="530"/>
        <v>10851.028317062364</v>
      </c>
      <c r="K453" s="11">
        <f t="shared" si="542"/>
        <v>108.51028317062365</v>
      </c>
      <c r="L453" s="24">
        <f t="shared" si="549"/>
        <v>1369.4729069468758</v>
      </c>
      <c r="M453" s="11">
        <f t="shared" si="528"/>
        <v>602229</v>
      </c>
      <c r="N453" s="78">
        <f t="shared" si="531"/>
        <v>0</v>
      </c>
      <c r="O453" s="35">
        <f t="shared" si="532"/>
        <v>0</v>
      </c>
      <c r="P453" s="35">
        <f t="shared" si="554"/>
        <v>6.0222899999999999</v>
      </c>
      <c r="Q453">
        <f t="shared" si="534"/>
        <v>81</v>
      </c>
      <c r="R453" s="45">
        <f>1000*VLOOKUP(Q453, '[1]Mortality (Interventions) L'!$B$8:$AV$128, 46)</f>
        <v>35.093818416718925</v>
      </c>
      <c r="S453" s="46">
        <f>VLOOKUP(I453, '[1]Lapse Rates'!$A$4:$F$24, 3)</f>
        <v>7.4594940000000001E-4</v>
      </c>
      <c r="T453" s="33">
        <f t="shared" si="560"/>
        <v>0.77110097972569258</v>
      </c>
      <c r="U453" s="33">
        <f t="shared" si="550"/>
        <v>2.7060877763447518E-2</v>
      </c>
      <c r="V453" s="39">
        <f t="shared" si="544"/>
        <v>5.7520231316579259E-4</v>
      </c>
      <c r="W453" s="32">
        <f t="shared" si="551"/>
        <v>0.74346489964907925</v>
      </c>
      <c r="X453" s="31"/>
      <c r="Y453" s="5">
        <f t="shared" si="557"/>
        <v>0</v>
      </c>
      <c r="Z453" s="5">
        <f t="shared" si="546"/>
        <v>4.6437937191922414</v>
      </c>
      <c r="AA453" s="5">
        <f t="shared" si="552"/>
        <v>0</v>
      </c>
      <c r="AB453" s="5">
        <f t="shared" si="535"/>
        <v>4.4773612305076531</v>
      </c>
      <c r="AC453" s="32"/>
      <c r="AD453" s="5">
        <f t="shared" si="558"/>
        <v>8067.3586788340881</v>
      </c>
      <c r="AE453" s="5">
        <f t="shared" si="537"/>
        <v>-80.673586788340884</v>
      </c>
      <c r="AF453" s="5">
        <f t="shared" si="555"/>
        <v>-1018.1550373353919</v>
      </c>
      <c r="AG453" s="5">
        <f t="shared" si="561"/>
        <v>-16296.845354603234</v>
      </c>
      <c r="AH453" s="5">
        <f t="shared" si="562"/>
        <v>-9328.3152998928781</v>
      </c>
      <c r="AI453" s="42">
        <f t="shared" si="556"/>
        <v>0</v>
      </c>
      <c r="AJ453" s="42">
        <f t="shared" si="559"/>
        <v>783.94936369354059</v>
      </c>
      <c r="AK453" s="42">
        <f t="shared" si="563"/>
        <v>-8544.3659361993377</v>
      </c>
    </row>
    <row r="454" spans="1:37" ht="15" x14ac:dyDescent="0.2">
      <c r="I454" s="2">
        <f t="shared" si="541"/>
        <v>18</v>
      </c>
      <c r="J454" s="11">
        <f t="shared" si="530"/>
        <v>10851.028317062364</v>
      </c>
      <c r="K454" s="11">
        <f t="shared" si="542"/>
        <v>108.51028317062365</v>
      </c>
      <c r="L454" s="24">
        <f t="shared" si="549"/>
        <v>1369.4729069468758</v>
      </c>
      <c r="M454" s="11">
        <f t="shared" si="528"/>
        <v>602229</v>
      </c>
      <c r="N454" s="78">
        <f t="shared" si="531"/>
        <v>0</v>
      </c>
      <c r="O454" s="35">
        <f t="shared" si="532"/>
        <v>0</v>
      </c>
      <c r="P454" s="35">
        <f t="shared" si="554"/>
        <v>6.0222899999999999</v>
      </c>
      <c r="Q454">
        <f t="shared" si="534"/>
        <v>82</v>
      </c>
      <c r="R454" s="45">
        <f>1000*VLOOKUP(Q454, '[1]Mortality (Interventions) L'!$B$8:$AV$128, 46)</f>
        <v>39.831237600322822</v>
      </c>
      <c r="S454" s="46">
        <f>VLOOKUP(I454, '[1]Lapse Rates'!$A$4:$F$24, 3)</f>
        <v>5.9837330000000002E-4</v>
      </c>
      <c r="T454" s="33">
        <f t="shared" si="560"/>
        <v>0.74346489964907925</v>
      </c>
      <c r="U454" s="33">
        <f t="shared" si="550"/>
        <v>2.9613127065422639E-2</v>
      </c>
      <c r="V454" s="39">
        <f t="shared" si="544"/>
        <v>4.4486954543718839E-4</v>
      </c>
      <c r="W454" s="32">
        <f t="shared" si="551"/>
        <v>0.71340690303821941</v>
      </c>
      <c r="X454" s="31"/>
      <c r="Y454" s="5">
        <f t="shared" si="557"/>
        <v>0</v>
      </c>
      <c r="Z454" s="5">
        <f t="shared" si="546"/>
        <v>4.4773612305076531</v>
      </c>
      <c r="AA454" s="5">
        <f t="shared" si="552"/>
        <v>0</v>
      </c>
      <c r="AB454" s="5">
        <f t="shared" si="535"/>
        <v>4.2963432580980383</v>
      </c>
      <c r="AC454" s="32"/>
      <c r="AD454" s="5">
        <f t="shared" si="558"/>
        <v>7741.1985064554829</v>
      </c>
      <c r="AE454" s="5">
        <f t="shared" si="537"/>
        <v>-77.411985064554841</v>
      </c>
      <c r="AF454" s="5">
        <f t="shared" si="555"/>
        <v>-976.99142533971826</v>
      </c>
      <c r="AG454" s="5">
        <f t="shared" si="561"/>
        <v>-17833.883899482411</v>
      </c>
      <c r="AH454" s="5">
        <f t="shared" si="562"/>
        <v>-11147.088803431201</v>
      </c>
      <c r="AI454" s="42">
        <f t="shared" si="556"/>
        <v>0</v>
      </c>
      <c r="AJ454" s="42">
        <f t="shared" si="559"/>
        <v>752.25668688516294</v>
      </c>
      <c r="AK454" s="42">
        <f t="shared" si="563"/>
        <v>-10394.832116546038</v>
      </c>
    </row>
    <row r="455" spans="1:37" ht="15" x14ac:dyDescent="0.2">
      <c r="I455" s="2">
        <f t="shared" si="541"/>
        <v>19</v>
      </c>
      <c r="J455" s="11">
        <f t="shared" si="530"/>
        <v>10851.028317062364</v>
      </c>
      <c r="K455" s="11">
        <f t="shared" si="542"/>
        <v>108.51028317062365</v>
      </c>
      <c r="L455" s="24">
        <f t="shared" si="549"/>
        <v>1369.4729069468758</v>
      </c>
      <c r="M455" s="11">
        <f t="shared" si="528"/>
        <v>602229</v>
      </c>
      <c r="N455" s="78">
        <f t="shared" si="531"/>
        <v>0</v>
      </c>
      <c r="O455" s="35">
        <f t="shared" si="532"/>
        <v>0</v>
      </c>
      <c r="P455" s="35">
        <f t="shared" si="554"/>
        <v>6.0222899999999999</v>
      </c>
      <c r="Q455">
        <f t="shared" si="534"/>
        <v>83</v>
      </c>
      <c r="R455" s="45">
        <f>1000*VLOOKUP(Q455, '[1]Mortality (Interventions) L'!$B$8:$AV$128, 46)</f>
        <v>45.218035566669975</v>
      </c>
      <c r="S455" s="46">
        <f>VLOOKUP(I455, '[1]Lapse Rates'!$A$4:$F$24, 3)</f>
        <v>4.66450453E-2</v>
      </c>
      <c r="T455" s="33">
        <f t="shared" si="560"/>
        <v>0.71340690303821941</v>
      </c>
      <c r="U455" s="33">
        <f t="shared" si="550"/>
        <v>3.2258858715090086E-2</v>
      </c>
      <c r="V455" s="39">
        <f t="shared" si="544"/>
        <v>3.3276897309550454E-2</v>
      </c>
      <c r="W455" s="32">
        <f t="shared" si="551"/>
        <v>0.64787114701357884</v>
      </c>
      <c r="X455" s="31"/>
      <c r="Y455" s="5">
        <f t="shared" si="557"/>
        <v>0</v>
      </c>
      <c r="Z455" s="5">
        <f t="shared" si="546"/>
        <v>4.2963432580980383</v>
      </c>
      <c r="AA455" s="5">
        <f t="shared" si="552"/>
        <v>0</v>
      </c>
      <c r="AB455" s="5">
        <f t="shared" si="535"/>
        <v>3.9016679299484056</v>
      </c>
      <c r="AC455" s="32"/>
      <c r="AD455" s="5">
        <f t="shared" si="558"/>
        <v>7030.0681620520181</v>
      </c>
      <c r="AE455" s="5">
        <f t="shared" si="537"/>
        <v>-70.30068162052018</v>
      </c>
      <c r="AF455" s="5">
        <f t="shared" si="555"/>
        <v>-887.24198302769253</v>
      </c>
      <c r="AG455" s="5">
        <f t="shared" si="561"/>
        <v>-19427.220225129986</v>
      </c>
      <c r="AH455" s="5">
        <f t="shared" si="562"/>
        <v>-13354.694727726179</v>
      </c>
      <c r="AI455" s="42">
        <f t="shared" si="556"/>
        <v>0</v>
      </c>
      <c r="AJ455" s="42">
        <f t="shared" si="559"/>
        <v>683.17466110394946</v>
      </c>
      <c r="AK455" s="42">
        <f t="shared" si="563"/>
        <v>-12671.52006662223</v>
      </c>
    </row>
    <row r="456" spans="1:37" ht="15" x14ac:dyDescent="0.2">
      <c r="I456" s="2">
        <f t="shared" si="541"/>
        <v>20</v>
      </c>
      <c r="J456" s="11">
        <f t="shared" si="530"/>
        <v>10851.028317062364</v>
      </c>
      <c r="K456" s="11">
        <f t="shared" si="542"/>
        <v>108.51028317062365</v>
      </c>
      <c r="L456" s="24">
        <f t="shared" si="549"/>
        <v>1369.4729069468758</v>
      </c>
      <c r="M456" s="11">
        <f t="shared" si="528"/>
        <v>602229</v>
      </c>
      <c r="N456" s="78">
        <f t="shared" si="531"/>
        <v>0</v>
      </c>
      <c r="O456" s="35">
        <f t="shared" si="532"/>
        <v>0</v>
      </c>
      <c r="P456" s="35">
        <f t="shared" si="554"/>
        <v>6.0222899999999999</v>
      </c>
      <c r="Q456">
        <f t="shared" si="534"/>
        <v>84</v>
      </c>
      <c r="R456" s="45">
        <f>1000*VLOOKUP(Q456, '[1]Mortality (Interventions) L'!$B$8:$AV$128, 46)</f>
        <v>51.363322084096538</v>
      </c>
      <c r="S456" s="46">
        <f>VLOOKUP(I456, '[1]Lapse Rates'!$A$4:$F$24, 3)</f>
        <v>0</v>
      </c>
      <c r="T456" s="33">
        <f t="shared" si="560"/>
        <v>0.64787114701357884</v>
      </c>
      <c r="U456" s="33">
        <f t="shared" si="550"/>
        <v>3.327681439305151E-2</v>
      </c>
      <c r="V456" s="39">
        <f t="shared" si="544"/>
        <v>0</v>
      </c>
      <c r="W456" s="32">
        <f t="shared" si="551"/>
        <v>0.61459433262052732</v>
      </c>
      <c r="X456" s="31"/>
      <c r="Y456" s="5">
        <f t="shared" si="557"/>
        <v>0</v>
      </c>
      <c r="Z456" s="5">
        <f t="shared" si="546"/>
        <v>3.9016679299484056</v>
      </c>
      <c r="AA456" s="5">
        <f t="shared" si="552"/>
        <v>0</v>
      </c>
      <c r="AB456" s="5">
        <f t="shared" si="535"/>
        <v>3.7012653033972756</v>
      </c>
      <c r="AC456" s="32"/>
      <c r="AD456" s="5">
        <f>$W456*J456</f>
        <v>6668.9805067713878</v>
      </c>
      <c r="AE456" s="5">
        <f t="shared" si="537"/>
        <v>-66.689805067713877</v>
      </c>
      <c r="AF456" s="5">
        <f t="shared" si="555"/>
        <v>-841.67028728690866</v>
      </c>
      <c r="AG456" s="5">
        <f t="shared" si="561"/>
        <v>-20040.262655113016</v>
      </c>
      <c r="AH456" s="5">
        <f t="shared" si="562"/>
        <v>-14279.64224069625</v>
      </c>
      <c r="AI456" s="42">
        <f t="shared" si="556"/>
        <v>0</v>
      </c>
      <c r="AJ456" s="42">
        <f t="shared" si="559"/>
        <v>648.0674714610584</v>
      </c>
      <c r="AK456" s="42">
        <f t="shared" si="563"/>
        <v>-13631.574769235192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196886.03592181008</v>
      </c>
      <c r="AE459" s="21">
        <f t="shared" ref="AE459:AK459" si="564">SUM(AE436:AE456)</f>
        <v>-6093.1778108253748</v>
      </c>
      <c r="AF459" s="21">
        <f t="shared" si="564"/>
        <v>-23816.098107200978</v>
      </c>
      <c r="AG459" s="21">
        <f t="shared" si="564"/>
        <v>-192875.08042599232</v>
      </c>
      <c r="AH459" s="21">
        <f t="shared" si="564"/>
        <v>-25898.32042220857</v>
      </c>
      <c r="AI459" s="21">
        <f t="shared" si="564"/>
        <v>0</v>
      </c>
      <c r="AJ459" s="21">
        <f t="shared" si="564"/>
        <v>18088.444263814286</v>
      </c>
      <c r="AK459" s="21">
        <f t="shared" si="564"/>
        <v>-7809.8761583943033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95825.289067594102</v>
      </c>
      <c r="AE461" s="21">
        <f t="shared" ref="AE461:AK461" si="565">AE436+NPV($D$6,AE437:AE456)</f>
        <v>-5092.1814436217228</v>
      </c>
      <c r="AF461" s="21">
        <f t="shared" si="565"/>
        <v>-11182.849305498778</v>
      </c>
      <c r="AG461" s="21">
        <f t="shared" si="565"/>
        <v>-60890.395584175996</v>
      </c>
      <c r="AH461" s="21">
        <f t="shared" si="565"/>
        <v>18659.862734297632</v>
      </c>
      <c r="AI461" s="21">
        <f t="shared" si="565"/>
        <v>0</v>
      </c>
      <c r="AJ461" s="21">
        <f t="shared" si="565"/>
        <v>8266.9265941837057</v>
      </c>
      <c r="AK461" s="21">
        <f t="shared" si="565"/>
        <v>26926.789328481347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144568.16400490253</v>
      </c>
      <c r="AE463" s="21">
        <f t="shared" ref="AE463:AK463" si="566">AE436+NPV($D$7,AE437:AE456)</f>
        <v>-5573.7801457348041</v>
      </c>
      <c r="AF463" s="21">
        <f t="shared" si="566"/>
        <v>-17260.949512163759</v>
      </c>
      <c r="AG463" s="21">
        <f t="shared" si="566"/>
        <v>-120280.69836230391</v>
      </c>
      <c r="AH463" s="21">
        <f t="shared" si="566"/>
        <v>1452.7359847000694</v>
      </c>
      <c r="AI463" s="21">
        <f t="shared" si="566"/>
        <v>0</v>
      </c>
      <c r="AJ463" s="21">
        <f t="shared" si="566"/>
        <v>13004.080660483176</v>
      </c>
      <c r="AK463" s="21">
        <f t="shared" si="566"/>
        <v>14456.816645183251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8B11-A3D1-1246-82DF-A3A2C705BD9C}">
  <sheetPr codeName="Sheet7"/>
  <dimension ref="A1:R314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12" width="11.6640625" style="60" bestFit="1" customWidth="1"/>
    <col min="13" max="13" width="13.1640625" style="60" customWidth="1"/>
    <col min="14" max="14" width="11.6640625" style="60" bestFit="1" customWidth="1"/>
    <col min="15" max="15" width="11.832031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  <c r="H3" s="60">
        <v>0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390.39065921805349</v>
      </c>
      <c r="C19" s="60">
        <v>264.1246178259243</v>
      </c>
      <c r="D19" s="60">
        <v>244.91156329724868</v>
      </c>
      <c r="E19" s="60">
        <v>254.66016910647781</v>
      </c>
      <c r="F19" s="60">
        <v>380.93026611770472</v>
      </c>
      <c r="G19" s="60">
        <v>367.2007753750238</v>
      </c>
      <c r="H19" s="60">
        <v>375.01904168444895</v>
      </c>
      <c r="I19" s="60">
        <v>233.2787421040093</v>
      </c>
      <c r="J19" s="60">
        <v>242.81913557921212</v>
      </c>
      <c r="K19" s="60">
        <v>224.88475830557636</v>
      </c>
      <c r="L19" s="60">
        <v>358.37645623109637</v>
      </c>
      <c r="M19" s="60">
        <v>366.05337181886119</v>
      </c>
      <c r="N19" s="60">
        <v>353.19155515351622</v>
      </c>
      <c r="O19" s="60">
        <v>213.90997602947138</v>
      </c>
      <c r="P19" s="60">
        <v>344.81423227428473</v>
      </c>
    </row>
    <row r="20" spans="1:16" x14ac:dyDescent="0.15">
      <c r="A20">
        <f t="shared" si="0"/>
        <v>19</v>
      </c>
      <c r="B20" s="60">
        <v>396.53773558841868</v>
      </c>
      <c r="C20" s="60">
        <v>271.26363562654632</v>
      </c>
      <c r="D20" s="60">
        <v>251.75643626604415</v>
      </c>
      <c r="E20" s="60">
        <v>261.50382841573924</v>
      </c>
      <c r="F20" s="60">
        <v>386.86253592466221</v>
      </c>
      <c r="G20" s="60">
        <v>372.86699159063062</v>
      </c>
      <c r="H20" s="60">
        <v>380.70573016091095</v>
      </c>
      <c r="I20" s="60">
        <v>239.88459538178373</v>
      </c>
      <c r="J20" s="60">
        <v>249.42357531719887</v>
      </c>
      <c r="K20" s="60">
        <v>231.21726483722256</v>
      </c>
      <c r="L20" s="60">
        <v>363.84430327163824</v>
      </c>
      <c r="M20" s="60">
        <v>371.54149867703023</v>
      </c>
      <c r="N20" s="60">
        <v>358.43325665035297</v>
      </c>
      <c r="O20" s="60">
        <v>220.02118696982666</v>
      </c>
      <c r="P20" s="60">
        <v>349.87259809223735</v>
      </c>
    </row>
    <row r="21" spans="1:16" x14ac:dyDescent="0.15">
      <c r="A21">
        <f t="shared" si="0"/>
        <v>20</v>
      </c>
      <c r="B21" s="60">
        <v>402.97184662291312</v>
      </c>
      <c r="C21" s="60">
        <v>278.63366337276835</v>
      </c>
      <c r="D21" s="60">
        <v>258.8374682121094</v>
      </c>
      <c r="E21" s="60">
        <v>268.56930503381108</v>
      </c>
      <c r="F21" s="60">
        <v>393.07188884939342</v>
      </c>
      <c r="G21" s="60">
        <v>378.80687138611103</v>
      </c>
      <c r="H21" s="60">
        <v>386.65817527124142</v>
      </c>
      <c r="I21" s="60">
        <v>246.71850495302434</v>
      </c>
      <c r="J21" s="60">
        <v>256.24249718069456</v>
      </c>
      <c r="K21" s="60">
        <v>237.76868408162886</v>
      </c>
      <c r="L21" s="60">
        <v>369.57664913824522</v>
      </c>
      <c r="M21" s="60">
        <v>377.28598120078448</v>
      </c>
      <c r="N21" s="60">
        <v>363.92838607339769</v>
      </c>
      <c r="O21" s="60">
        <v>226.3439173315613</v>
      </c>
      <c r="P21" s="60">
        <v>355.17570773017565</v>
      </c>
    </row>
    <row r="22" spans="1:16" x14ac:dyDescent="0.15">
      <c r="A22">
        <f t="shared" si="0"/>
        <v>21</v>
      </c>
      <c r="B22" s="60">
        <v>410.21138168848177</v>
      </c>
      <c r="C22" s="60">
        <v>286.98471273705536</v>
      </c>
      <c r="D22" s="60">
        <v>267.02327199629178</v>
      </c>
      <c r="E22" s="60">
        <v>276.57544078308331</v>
      </c>
      <c r="F22" s="60">
        <v>400.05861930981047</v>
      </c>
      <c r="G22" s="60">
        <v>385.61002896507227</v>
      </c>
      <c r="H22" s="60">
        <v>393.35593120832209</v>
      </c>
      <c r="I22" s="60">
        <v>254.61876955675234</v>
      </c>
      <c r="J22" s="60">
        <v>263.96939097269541</v>
      </c>
      <c r="K22" s="60">
        <v>245.34253020004482</v>
      </c>
      <c r="L22" s="60">
        <v>376.14218797232843</v>
      </c>
      <c r="M22" s="60">
        <v>383.74981135061006</v>
      </c>
      <c r="N22" s="60">
        <v>370.22231344100504</v>
      </c>
      <c r="O22" s="60">
        <v>233.653503746795</v>
      </c>
      <c r="P22" s="60">
        <v>361.24976856559954</v>
      </c>
    </row>
    <row r="23" spans="1:16" x14ac:dyDescent="0.15">
      <c r="A23">
        <f t="shared" si="0"/>
        <v>22</v>
      </c>
      <c r="B23" s="60">
        <v>418.54095551476701</v>
      </c>
      <c r="C23" s="60">
        <v>296.69616065018056</v>
      </c>
      <c r="D23" s="60">
        <v>276.53271709491725</v>
      </c>
      <c r="E23" s="60">
        <v>285.88593346661054</v>
      </c>
      <c r="F23" s="60">
        <v>408.09740914481466</v>
      </c>
      <c r="G23" s="60">
        <v>393.43538657886239</v>
      </c>
      <c r="H23" s="60">
        <v>401.06232246845934</v>
      </c>
      <c r="I23" s="60">
        <v>263.79661850638996</v>
      </c>
      <c r="J23" s="60">
        <v>272.95526593679421</v>
      </c>
      <c r="K23" s="60">
        <v>254.14129516478371</v>
      </c>
      <c r="L23" s="60">
        <v>383.69429433352366</v>
      </c>
      <c r="M23" s="60">
        <v>391.18712188012313</v>
      </c>
      <c r="N23" s="60">
        <v>377.46206917496426</v>
      </c>
      <c r="O23" s="60">
        <v>242.14536847123375</v>
      </c>
      <c r="P23" s="60">
        <v>368.23667754686363</v>
      </c>
    </row>
    <row r="24" spans="1:16" x14ac:dyDescent="0.15">
      <c r="A24">
        <f t="shared" si="0"/>
        <v>23</v>
      </c>
      <c r="B24" s="60">
        <v>428.41778743286665</v>
      </c>
      <c r="C24" s="60">
        <v>308.4142347806926</v>
      </c>
      <c r="D24" s="60">
        <v>287.9627027213034</v>
      </c>
      <c r="E24" s="60">
        <v>297.1201567826721</v>
      </c>
      <c r="F24" s="60">
        <v>417.62945256339754</v>
      </c>
      <c r="G24" s="60">
        <v>402.69052265587163</v>
      </c>
      <c r="H24" s="60">
        <v>410.20023058501931</v>
      </c>
      <c r="I24" s="60">
        <v>274.82800975007245</v>
      </c>
      <c r="J24" s="60">
        <v>283.79776470503106</v>
      </c>
      <c r="K24" s="60">
        <v>264.7170083530446</v>
      </c>
      <c r="L24" s="60">
        <v>392.62626337166125</v>
      </c>
      <c r="M24" s="60">
        <v>400.00597427141145</v>
      </c>
      <c r="N24" s="60">
        <v>386.0246260447538</v>
      </c>
      <c r="O24" s="60">
        <v>252.35217725163966</v>
      </c>
      <c r="P24" s="60">
        <v>376.50019797214662</v>
      </c>
    </row>
    <row r="25" spans="1:16" x14ac:dyDescent="0.15">
      <c r="A25">
        <f t="shared" si="0"/>
        <v>24</v>
      </c>
      <c r="B25" s="60">
        <v>440.27207123113249</v>
      </c>
      <c r="C25" s="60">
        <v>322.71483789321104</v>
      </c>
      <c r="D25" s="60">
        <v>301.85645106306936</v>
      </c>
      <c r="E25" s="60">
        <v>310.83015179833831</v>
      </c>
      <c r="F25" s="60">
        <v>429.06990073632778</v>
      </c>
      <c r="G25" s="60">
        <v>413.76738030692428</v>
      </c>
      <c r="H25" s="60">
        <v>421.16761077869535</v>
      </c>
      <c r="I25" s="60">
        <v>288.23716091522806</v>
      </c>
      <c r="J25" s="60">
        <v>297.02961828680986</v>
      </c>
      <c r="K25" s="60">
        <v>277.57216973351126</v>
      </c>
      <c r="L25" s="60">
        <v>403.31633290274397</v>
      </c>
      <c r="M25" s="60">
        <v>410.59040756209487</v>
      </c>
      <c r="N25" s="60">
        <v>396.27255471478878</v>
      </c>
      <c r="O25" s="60">
        <v>264.75884882101826</v>
      </c>
      <c r="P25" s="60">
        <v>386.39022152793837</v>
      </c>
    </row>
    <row r="26" spans="1:16" x14ac:dyDescent="0.15">
      <c r="A26">
        <f t="shared" si="0"/>
        <v>25</v>
      </c>
      <c r="B26" s="60">
        <v>454.77405669810764</v>
      </c>
      <c r="C26" s="60">
        <v>340.5173412693099</v>
      </c>
      <c r="D26" s="60">
        <v>319.07621982772054</v>
      </c>
      <c r="E26" s="60">
        <v>327.89709834005538</v>
      </c>
      <c r="F26" s="60">
        <v>443.06551630687733</v>
      </c>
      <c r="G26" s="60">
        <v>427.27307477280885</v>
      </c>
      <c r="H26" s="60">
        <v>434.58438795606412</v>
      </c>
      <c r="I26" s="60">
        <v>304.85610401649177</v>
      </c>
      <c r="J26" s="60">
        <v>313.501100902433</v>
      </c>
      <c r="K26" s="60">
        <v>293.50425117497758</v>
      </c>
      <c r="L26" s="60">
        <v>416.35034676564862</v>
      </c>
      <c r="M26" s="60">
        <v>423.53862503623998</v>
      </c>
      <c r="N26" s="60">
        <v>408.76739287634342</v>
      </c>
      <c r="O26" s="60">
        <v>280.13490668622359</v>
      </c>
      <c r="P26" s="60">
        <v>398.44861299502855</v>
      </c>
    </row>
    <row r="27" spans="1:16" x14ac:dyDescent="0.15">
      <c r="A27">
        <f t="shared" si="0"/>
        <v>26</v>
      </c>
      <c r="B27" s="60">
        <v>472.16763723665855</v>
      </c>
      <c r="C27" s="60">
        <v>362.11265294334277</v>
      </c>
      <c r="D27" s="60">
        <v>339.89915139684661</v>
      </c>
      <c r="E27" s="60">
        <v>348.59986204587278</v>
      </c>
      <c r="F27" s="60">
        <v>459.85166799733469</v>
      </c>
      <c r="G27" s="60">
        <v>443.43174166289481</v>
      </c>
      <c r="H27" s="60">
        <v>450.67618620281291</v>
      </c>
      <c r="I27" s="60">
        <v>324.95227548427994</v>
      </c>
      <c r="J27" s="60">
        <v>333.48132557742298</v>
      </c>
      <c r="K27" s="60">
        <v>312.76962325288855</v>
      </c>
      <c r="L27" s="60">
        <v>431.94460569700971</v>
      </c>
      <c r="M27" s="60">
        <v>439.06836369186999</v>
      </c>
      <c r="N27" s="60">
        <v>423.71648509432606</v>
      </c>
      <c r="O27" s="60">
        <v>298.72773979854736</v>
      </c>
      <c r="P27" s="60">
        <v>412.87546817925033</v>
      </c>
    </row>
    <row r="28" spans="1:16" x14ac:dyDescent="0.15">
      <c r="A28">
        <f t="shared" si="0"/>
        <v>27</v>
      </c>
      <c r="B28" s="60">
        <v>492.54099793226089</v>
      </c>
      <c r="C28" s="60">
        <v>387.56852103882295</v>
      </c>
      <c r="D28" s="60">
        <v>364.3938429773994</v>
      </c>
      <c r="E28" s="60">
        <v>373.00340891240995</v>
      </c>
      <c r="F28" s="60">
        <v>479.5134697246051</v>
      </c>
      <c r="G28" s="60">
        <v>462.32713100142627</v>
      </c>
      <c r="H28" s="60">
        <v>469.52461402307148</v>
      </c>
      <c r="I28" s="60">
        <v>348.59189340148254</v>
      </c>
      <c r="J28" s="60">
        <v>357.03300203382719</v>
      </c>
      <c r="K28" s="60">
        <v>335.43177875942325</v>
      </c>
      <c r="L28" s="60">
        <v>450.17994109683235</v>
      </c>
      <c r="M28" s="60">
        <v>457.2583886820741</v>
      </c>
      <c r="N28" s="60">
        <v>441.19733139172359</v>
      </c>
      <c r="O28" s="60">
        <v>320.59863855819128</v>
      </c>
      <c r="P28" s="60">
        <v>429.74558526981485</v>
      </c>
    </row>
    <row r="29" spans="1:16" x14ac:dyDescent="0.15">
      <c r="A29">
        <f t="shared" si="0"/>
        <v>28</v>
      </c>
      <c r="B29" s="60">
        <v>515.44432741718424</v>
      </c>
      <c r="C29" s="60">
        <v>416.16509161956827</v>
      </c>
      <c r="D29" s="60">
        <v>391.89962048203847</v>
      </c>
      <c r="E29" s="60">
        <v>400.41801920156968</v>
      </c>
      <c r="F29" s="60">
        <v>501.61699862414622</v>
      </c>
      <c r="G29" s="60">
        <v>483.56283005962922</v>
      </c>
      <c r="H29" s="60">
        <v>490.71389011946889</v>
      </c>
      <c r="I29" s="60">
        <v>375.13763261703457</v>
      </c>
      <c r="J29" s="60">
        <v>383.49078514909166</v>
      </c>
      <c r="K29" s="60">
        <v>360.88005342108835</v>
      </c>
      <c r="L29" s="60">
        <v>470.67393461757104</v>
      </c>
      <c r="M29" s="60">
        <v>477.70759538087975</v>
      </c>
      <c r="N29" s="60">
        <v>460.84349288688543</v>
      </c>
      <c r="O29" s="60">
        <v>345.15850479256414</v>
      </c>
      <c r="P29" s="60">
        <v>448.70545352000897</v>
      </c>
    </row>
    <row r="30" spans="1:16" x14ac:dyDescent="0.15">
      <c r="A30">
        <f t="shared" si="0"/>
        <v>29</v>
      </c>
      <c r="B30" s="60">
        <v>541.23806676797437</v>
      </c>
      <c r="C30" s="60">
        <v>448.33407123369716</v>
      </c>
      <c r="D30" s="60">
        <v>422.83036764243246</v>
      </c>
      <c r="E30" s="60">
        <v>431.25764648221991</v>
      </c>
      <c r="F30" s="60">
        <v>526.51015910431715</v>
      </c>
      <c r="G30" s="60">
        <v>507.47217404267957</v>
      </c>
      <c r="H30" s="60">
        <v>514.57760151636205</v>
      </c>
      <c r="I30" s="60">
        <v>404.98899935782782</v>
      </c>
      <c r="J30" s="60">
        <v>413.25425152474668</v>
      </c>
      <c r="K30" s="60">
        <v>389.49751151827974</v>
      </c>
      <c r="L30" s="60">
        <v>493.74832891873336</v>
      </c>
      <c r="M30" s="60">
        <v>500.73797055571947</v>
      </c>
      <c r="N30" s="60">
        <v>482.96346304771646</v>
      </c>
      <c r="O30" s="60">
        <v>372.77708836192772</v>
      </c>
      <c r="P30" s="60">
        <v>470.05280067779614</v>
      </c>
    </row>
    <row r="31" spans="1:16" x14ac:dyDescent="0.15">
      <c r="A31">
        <f t="shared" si="0"/>
        <v>30</v>
      </c>
      <c r="B31" s="60">
        <v>570.17049260810472</v>
      </c>
      <c r="C31" s="60">
        <v>484.36230789663375</v>
      </c>
      <c r="D31" s="60">
        <v>457.4612104415134</v>
      </c>
      <c r="E31" s="60">
        <v>465.79733324953031</v>
      </c>
      <c r="F31" s="60">
        <v>554.43259898824329</v>
      </c>
      <c r="G31" s="60">
        <v>534.28489807010828</v>
      </c>
      <c r="H31" s="60">
        <v>541.34547311840447</v>
      </c>
      <c r="I31" s="60">
        <v>438.41155212164529</v>
      </c>
      <c r="J31" s="60">
        <v>446.58888325436448</v>
      </c>
      <c r="K31" s="60">
        <v>421.53877313518541</v>
      </c>
      <c r="L31" s="60">
        <v>519.62484277253486</v>
      </c>
      <c r="M31" s="60">
        <v>526.57125647849148</v>
      </c>
      <c r="N31" s="60">
        <v>507.76979975460841</v>
      </c>
      <c r="O31" s="60">
        <v>403.70015058817734</v>
      </c>
      <c r="P31" s="60">
        <v>493.9928545062042</v>
      </c>
    </row>
    <row r="32" spans="1:16" x14ac:dyDescent="0.15">
      <c r="A32">
        <f t="shared" si="0"/>
        <v>31</v>
      </c>
      <c r="B32" s="60">
        <v>602.51099664422054</v>
      </c>
      <c r="C32" s="60">
        <v>524.55059083563981</v>
      </c>
      <c r="D32" s="60">
        <v>496.28446600281057</v>
      </c>
      <c r="E32" s="60">
        <v>504.3255473453807</v>
      </c>
      <c r="F32" s="60">
        <v>585.64436520380593</v>
      </c>
      <c r="G32" s="60">
        <v>564.41891130792908</v>
      </c>
      <c r="H32" s="60">
        <v>571.26692224365581</v>
      </c>
      <c r="I32" s="60">
        <v>475.88064878095531</v>
      </c>
      <c r="J32" s="60">
        <v>483.77316574658852</v>
      </c>
      <c r="K32" s="60">
        <v>457.45978841820602</v>
      </c>
      <c r="L32" s="60">
        <v>548.70694217901189</v>
      </c>
      <c r="M32" s="60">
        <v>555.44814871688209</v>
      </c>
      <c r="N32" s="60">
        <v>535.64939641978629</v>
      </c>
      <c r="O32" s="60">
        <v>438.36791610372558</v>
      </c>
      <c r="P32" s="60">
        <v>520.89905046161653</v>
      </c>
    </row>
    <row r="33" spans="1:16" x14ac:dyDescent="0.15">
      <c r="A33">
        <f t="shared" si="0"/>
        <v>32</v>
      </c>
      <c r="B33" s="60">
        <v>638.38968688597322</v>
      </c>
      <c r="C33" s="60">
        <v>569.00552257453035</v>
      </c>
      <c r="D33" s="60">
        <v>539.25998434386656</v>
      </c>
      <c r="E33" s="60">
        <v>546.94465801777858</v>
      </c>
      <c r="F33" s="60">
        <v>620.27112326504698</v>
      </c>
      <c r="G33" s="60">
        <v>597.87408553613739</v>
      </c>
      <c r="H33" s="60">
        <v>604.46250739436857</v>
      </c>
      <c r="I33" s="60">
        <v>517.35757229334297</v>
      </c>
      <c r="J33" s="60">
        <v>524.90603101387683</v>
      </c>
      <c r="K33" s="60">
        <v>497.22347515462889</v>
      </c>
      <c r="L33" s="60">
        <v>580.9945269424137</v>
      </c>
      <c r="M33" s="60">
        <v>587.48516106491479</v>
      </c>
      <c r="N33" s="60">
        <v>566.60224649751615</v>
      </c>
      <c r="O33" s="60">
        <v>476.74462425012445</v>
      </c>
      <c r="P33" s="60">
        <v>550.77141226596211</v>
      </c>
    </row>
    <row r="34" spans="1:16" x14ac:dyDescent="0.15">
      <c r="A34">
        <f t="shared" si="0"/>
        <v>33</v>
      </c>
      <c r="B34" s="60">
        <v>678.25354792384974</v>
      </c>
      <c r="C34" s="60">
        <v>618.240860167336</v>
      </c>
      <c r="D34" s="60">
        <v>586.87041822278718</v>
      </c>
      <c r="E34" s="60">
        <v>594.14743625640131</v>
      </c>
      <c r="F34" s="60">
        <v>658.7443958554793</v>
      </c>
      <c r="G34" s="60">
        <v>635.05671245058659</v>
      </c>
      <c r="H34" s="60">
        <v>641.34606468193192</v>
      </c>
      <c r="I34" s="60">
        <v>563.30832341823293</v>
      </c>
      <c r="J34" s="60">
        <v>570.46324664940721</v>
      </c>
      <c r="K34" s="60">
        <v>541.27678020336919</v>
      </c>
      <c r="L34" s="60">
        <v>616.87982391227752</v>
      </c>
      <c r="M34" s="60">
        <v>623.08180397102183</v>
      </c>
      <c r="N34" s="60">
        <v>601.00446548697403</v>
      </c>
      <c r="O34" s="60">
        <v>519.26178494975034</v>
      </c>
      <c r="P34" s="60">
        <v>583.97306008627174</v>
      </c>
    </row>
    <row r="35" spans="1:16" x14ac:dyDescent="0.15">
      <c r="A35">
        <f t="shared" si="0"/>
        <v>34</v>
      </c>
      <c r="B35" s="60">
        <v>722.74916516788653</v>
      </c>
      <c r="C35" s="60">
        <v>673.03053896122128</v>
      </c>
      <c r="D35" s="60">
        <v>639.86292702368382</v>
      </c>
      <c r="E35" s="60">
        <v>646.67606648425738</v>
      </c>
      <c r="F35" s="60">
        <v>701.68833473665427</v>
      </c>
      <c r="G35" s="60">
        <v>676.56938030409333</v>
      </c>
      <c r="H35" s="60">
        <v>682.51608677384502</v>
      </c>
      <c r="I35" s="60">
        <v>614.45417083205541</v>
      </c>
      <c r="J35" s="60">
        <v>621.16127721859868</v>
      </c>
      <c r="K35" s="60">
        <v>590.31136040495005</v>
      </c>
      <c r="L35" s="60">
        <v>656.94450116109113</v>
      </c>
      <c r="M35" s="60">
        <v>662.81569721851179</v>
      </c>
      <c r="N35" s="60">
        <v>639.41379438364083</v>
      </c>
      <c r="O35" s="60">
        <v>566.58706947254245</v>
      </c>
      <c r="P35" s="60">
        <v>621.04227504120104</v>
      </c>
    </row>
    <row r="36" spans="1:16" x14ac:dyDescent="0.15">
      <c r="A36">
        <f t="shared" si="0"/>
        <v>35</v>
      </c>
      <c r="B36" s="60">
        <v>772.28081958881785</v>
      </c>
      <c r="C36" s="60">
        <v>733.81323713436973</v>
      </c>
      <c r="D36" s="60">
        <v>698.66735249990688</v>
      </c>
      <c r="E36" s="60">
        <v>704.95145378621385</v>
      </c>
      <c r="F36" s="60">
        <v>749.4933202919002</v>
      </c>
      <c r="G36" s="60">
        <v>722.79345748116054</v>
      </c>
      <c r="H36" s="60">
        <v>728.34704556220379</v>
      </c>
      <c r="I36" s="60">
        <v>671.21023563552762</v>
      </c>
      <c r="J36" s="60">
        <v>677.40661857513135</v>
      </c>
      <c r="K36" s="60">
        <v>644.72548251713783</v>
      </c>
      <c r="L36" s="60">
        <v>701.55679403667477</v>
      </c>
      <c r="M36" s="60">
        <v>707.04851357037478</v>
      </c>
      <c r="N36" s="60">
        <v>682.18344037453164</v>
      </c>
      <c r="O36" s="60">
        <v>619.10508247676944</v>
      </c>
      <c r="P36" s="60">
        <v>662.32017069918106</v>
      </c>
    </row>
    <row r="37" spans="1:16" x14ac:dyDescent="0.15">
      <c r="A37">
        <f t="shared" si="0"/>
        <v>36</v>
      </c>
      <c r="B37" s="60">
        <v>827.59982715654291</v>
      </c>
      <c r="C37" s="60">
        <v>801.47075389743532</v>
      </c>
      <c r="D37" s="60">
        <v>764.13667633420505</v>
      </c>
      <c r="E37" s="60">
        <v>769.8193752349232</v>
      </c>
      <c r="F37" s="60">
        <v>802.88469606397837</v>
      </c>
      <c r="G37" s="60">
        <v>774.43042223695829</v>
      </c>
      <c r="H37" s="60">
        <v>779.53457293823851</v>
      </c>
      <c r="I37" s="60">
        <v>734.40006121965075</v>
      </c>
      <c r="J37" s="60">
        <v>740.01585904558601</v>
      </c>
      <c r="K37" s="60">
        <v>705.30900921540535</v>
      </c>
      <c r="L37" s="60">
        <v>751.39390820302901</v>
      </c>
      <c r="M37" s="60">
        <v>756.45178352613129</v>
      </c>
      <c r="N37" s="60">
        <v>729.96284406110749</v>
      </c>
      <c r="O37" s="60">
        <v>677.57839762602907</v>
      </c>
      <c r="P37" s="60">
        <v>708.43366798098327</v>
      </c>
    </row>
    <row r="38" spans="1:16" x14ac:dyDescent="0.15">
      <c r="A38">
        <f t="shared" si="0"/>
        <v>37</v>
      </c>
      <c r="B38" s="60">
        <v>889.40761042496752</v>
      </c>
      <c r="C38" s="60">
        <v>876.79587718136247</v>
      </c>
      <c r="D38" s="60">
        <v>837.04234687465942</v>
      </c>
      <c r="E38" s="60">
        <v>842.04047383153272</v>
      </c>
      <c r="F38" s="60">
        <v>862.53976799172324</v>
      </c>
      <c r="G38" s="60">
        <v>832.13847910632774</v>
      </c>
      <c r="H38" s="60">
        <v>836.72837566641442</v>
      </c>
      <c r="I38" s="60">
        <v>804.76866923308773</v>
      </c>
      <c r="J38" s="60">
        <v>809.72357774604995</v>
      </c>
      <c r="K38" s="60">
        <v>772.77669587903449</v>
      </c>
      <c r="L38" s="60">
        <v>807.09138341206369</v>
      </c>
      <c r="M38" s="60">
        <v>811.65284486761277</v>
      </c>
      <c r="N38" s="60">
        <v>783.36161050305282</v>
      </c>
      <c r="O38" s="60">
        <v>742.69723211138989</v>
      </c>
      <c r="P38" s="60">
        <v>759.97135447549761</v>
      </c>
    </row>
    <row r="39" spans="1:16" x14ac:dyDescent="0.15">
      <c r="A39">
        <f t="shared" si="0"/>
        <v>38</v>
      </c>
      <c r="B39" s="60">
        <v>957.80036254476579</v>
      </c>
      <c r="C39" s="60">
        <v>959.79623075622135</v>
      </c>
      <c r="D39" s="60">
        <v>917.40684016701573</v>
      </c>
      <c r="E39" s="60">
        <v>921.62273454965111</v>
      </c>
      <c r="F39" s="60">
        <v>928.55178099524289</v>
      </c>
      <c r="G39" s="60">
        <v>896.01850797695408</v>
      </c>
      <c r="H39" s="60">
        <v>900.0182908373323</v>
      </c>
      <c r="I39" s="60">
        <v>882.33823210330104</v>
      </c>
      <c r="J39" s="60">
        <v>886.53801059925433</v>
      </c>
      <c r="K39" s="60">
        <v>847.15036998622531</v>
      </c>
      <c r="L39" s="60">
        <v>868.74692564039935</v>
      </c>
      <c r="M39" s="60">
        <v>872.73874865491086</v>
      </c>
      <c r="N39" s="60">
        <v>842.4737854661272</v>
      </c>
      <c r="O39" s="60">
        <v>814.48310192982444</v>
      </c>
      <c r="P39" s="60">
        <v>817.02428984626874</v>
      </c>
    </row>
    <row r="40" spans="1:16" x14ac:dyDescent="0.15">
      <c r="A40">
        <f t="shared" si="0"/>
        <v>39</v>
      </c>
      <c r="B40" s="60">
        <v>1033.1758407133489</v>
      </c>
      <c r="C40" s="60">
        <v>1050.8682986623276</v>
      </c>
      <c r="D40" s="60">
        <v>1005.623330212879</v>
      </c>
      <c r="E40" s="60">
        <v>1008.9470056063664</v>
      </c>
      <c r="F40" s="60">
        <v>1001.3050739949247</v>
      </c>
      <c r="G40" s="60">
        <v>966.44917484417329</v>
      </c>
      <c r="H40" s="60">
        <v>969.77327520392078</v>
      </c>
      <c r="I40" s="60">
        <v>967.48882784233024</v>
      </c>
      <c r="J40" s="60">
        <v>970.82730263938151</v>
      </c>
      <c r="K40" s="60">
        <v>928.79503278211712</v>
      </c>
      <c r="L40" s="60">
        <v>936.72637626118785</v>
      </c>
      <c r="M40" s="60">
        <v>940.06596897122665</v>
      </c>
      <c r="N40" s="60">
        <v>907.65051338904129</v>
      </c>
      <c r="O40" s="60">
        <v>893.28876390464461</v>
      </c>
      <c r="P40" s="60">
        <v>879.93169548243975</v>
      </c>
    </row>
    <row r="41" spans="1:16" x14ac:dyDescent="0.15">
      <c r="A41">
        <f t="shared" si="0"/>
        <v>40</v>
      </c>
      <c r="B41" s="60">
        <v>1116.385190573762</v>
      </c>
      <c r="C41" s="60">
        <v>1150.982990142008</v>
      </c>
      <c r="D41" s="60">
        <v>1102.6331361356633</v>
      </c>
      <c r="E41" s="60">
        <v>1104.9449077481102</v>
      </c>
      <c r="F41" s="60">
        <v>1081.621618028958</v>
      </c>
      <c r="G41" s="60">
        <v>1044.2271207794754</v>
      </c>
      <c r="H41" s="60">
        <v>1046.7819014675258</v>
      </c>
      <c r="I41" s="60">
        <v>1061.1295526876274</v>
      </c>
      <c r="J41" s="60">
        <v>1063.4912361956499</v>
      </c>
      <c r="K41" s="60">
        <v>1018.582908183902</v>
      </c>
      <c r="L41" s="60">
        <v>1011.7990159412842</v>
      </c>
      <c r="M41" s="60">
        <v>1014.3960054146854</v>
      </c>
      <c r="N41" s="60">
        <v>979.62976036853968</v>
      </c>
      <c r="O41" s="60">
        <v>979.95654612198553</v>
      </c>
      <c r="P41" s="60">
        <v>949.40615550551854</v>
      </c>
    </row>
    <row r="42" spans="1:16" x14ac:dyDescent="0.15">
      <c r="A42">
        <f t="shared" si="0"/>
        <v>41</v>
      </c>
      <c r="B42" s="60">
        <v>1208.987445744493</v>
      </c>
      <c r="C42" s="60">
        <v>1261.9526491536026</v>
      </c>
      <c r="D42" s="60">
        <v>1210.817480515544</v>
      </c>
      <c r="E42" s="60">
        <v>1211.3555341703079</v>
      </c>
      <c r="F42" s="60">
        <v>1171.007032837955</v>
      </c>
      <c r="G42" s="60">
        <v>1131.3381974056169</v>
      </c>
      <c r="H42" s="60">
        <v>1132.4886430752922</v>
      </c>
      <c r="I42" s="60">
        <v>1165.5607144149858</v>
      </c>
      <c r="J42" s="60">
        <v>1166.2094383025926</v>
      </c>
      <c r="K42" s="60">
        <v>1118.7216116182265</v>
      </c>
      <c r="L42" s="60">
        <v>1095.8827640532963</v>
      </c>
      <c r="M42" s="60">
        <v>1097.1237614318175</v>
      </c>
      <c r="N42" s="60">
        <v>1060.2516666850809</v>
      </c>
      <c r="O42" s="60">
        <v>1076.6188766010823</v>
      </c>
      <c r="P42" s="60">
        <v>1027.2247517369317</v>
      </c>
    </row>
    <row r="43" spans="1:16" x14ac:dyDescent="0.15">
      <c r="A43">
        <f t="shared" si="0"/>
        <v>42</v>
      </c>
      <c r="B43" s="60">
        <v>1311.6054810229555</v>
      </c>
      <c r="C43" s="60">
        <v>1384.4077242816118</v>
      </c>
      <c r="D43" s="60">
        <v>1330.308868505276</v>
      </c>
      <c r="E43" s="60">
        <v>1328.7847394216678</v>
      </c>
      <c r="F43" s="60">
        <v>1270.0633857488499</v>
      </c>
      <c r="G43" s="60">
        <v>1227.9610034868067</v>
      </c>
      <c r="H43" s="60">
        <v>1227.4716955131112</v>
      </c>
      <c r="I43" s="60">
        <v>1280.9107470114441</v>
      </c>
      <c r="J43" s="60">
        <v>1279.5678268575014</v>
      </c>
      <c r="K43" s="60">
        <v>1229.3348698836201</v>
      </c>
      <c r="L43" s="60">
        <v>1189.1504419903656</v>
      </c>
      <c r="M43" s="60">
        <v>1188.8080803360926</v>
      </c>
      <c r="N43" s="60">
        <v>1149.6824063087615</v>
      </c>
      <c r="O43" s="60">
        <v>1183.3956368190602</v>
      </c>
      <c r="P43" s="60">
        <v>1113.5482476092568</v>
      </c>
    </row>
    <row r="44" spans="1:16" x14ac:dyDescent="0.15">
      <c r="A44">
        <f t="shared" si="0"/>
        <v>43</v>
      </c>
      <c r="B44" s="60">
        <v>1424.6654014029832</v>
      </c>
      <c r="C44" s="60">
        <v>1518.7820243366875</v>
      </c>
      <c r="D44" s="60">
        <v>1461.4877409508442</v>
      </c>
      <c r="E44" s="60">
        <v>1457.6489085378016</v>
      </c>
      <c r="F44" s="60">
        <v>1379.2023463618032</v>
      </c>
      <c r="G44" s="60">
        <v>1334.463606182333</v>
      </c>
      <c r="H44" s="60">
        <v>1332.1261883247821</v>
      </c>
      <c r="I44" s="60">
        <v>1407.5472137420061</v>
      </c>
      <c r="J44" s="60">
        <v>1403.9686278331076</v>
      </c>
      <c r="K44" s="60">
        <v>1350.7754908260915</v>
      </c>
      <c r="L44" s="60">
        <v>1291.9576512036977</v>
      </c>
      <c r="M44" s="60">
        <v>1289.8305687289167</v>
      </c>
      <c r="N44" s="60">
        <v>1248.2632971758712</v>
      </c>
      <c r="O44" s="60">
        <v>1300.6276610443267</v>
      </c>
      <c r="P44" s="60">
        <v>1208.7063714303881</v>
      </c>
    </row>
    <row r="45" spans="1:16" x14ac:dyDescent="0.15">
      <c r="A45">
        <f t="shared" si="0"/>
        <v>44</v>
      </c>
      <c r="B45" s="60">
        <v>1549.0965606759455</v>
      </c>
      <c r="C45" s="60">
        <v>1666.0627152888478</v>
      </c>
      <c r="D45" s="60">
        <v>1605.3293719326641</v>
      </c>
      <c r="E45" s="60">
        <v>1598.8962167011496</v>
      </c>
      <c r="F45" s="60">
        <v>1499.3220164964443</v>
      </c>
      <c r="G45" s="60">
        <v>1451.7313564926028</v>
      </c>
      <c r="H45" s="60">
        <v>1447.3143916260124</v>
      </c>
      <c r="I45" s="60">
        <v>1546.4128078510221</v>
      </c>
      <c r="J45" s="60">
        <v>1540.3283391037567</v>
      </c>
      <c r="K45" s="60">
        <v>1483.9487922682044</v>
      </c>
      <c r="L45" s="60">
        <v>1405.1598820599338</v>
      </c>
      <c r="M45" s="60">
        <v>1401.0245120775608</v>
      </c>
      <c r="N45" s="60">
        <v>1356.8156012704662</v>
      </c>
      <c r="O45" s="60">
        <v>1429.1899114028608</v>
      </c>
      <c r="P45" s="60">
        <v>1313.4926057274561</v>
      </c>
    </row>
    <row r="46" spans="1:16" x14ac:dyDescent="0.15">
      <c r="A46">
        <f t="shared" si="0"/>
        <v>45</v>
      </c>
      <c r="B46" s="60">
        <v>1685.7897804908546</v>
      </c>
      <c r="C46" s="60">
        <v>1827.1971030945808</v>
      </c>
      <c r="D46" s="60">
        <v>1762.7671167339499</v>
      </c>
      <c r="E46" s="60">
        <v>1753.4363509886496</v>
      </c>
      <c r="F46" s="60">
        <v>1631.2832019290672</v>
      </c>
      <c r="G46" s="60">
        <v>1584.3972304255799</v>
      </c>
      <c r="H46" s="60">
        <v>1573.8627026702268</v>
      </c>
      <c r="I46" s="60">
        <v>1698.4095424931913</v>
      </c>
      <c r="J46" s="60">
        <v>1689.5260977489186</v>
      </c>
      <c r="K46" s="60">
        <v>1629.7208485645688</v>
      </c>
      <c r="L46" s="60">
        <v>1529.5754269031113</v>
      </c>
      <c r="M46" s="60">
        <v>1523.1883452012062</v>
      </c>
      <c r="N46" s="60">
        <v>1476.1248146678349</v>
      </c>
      <c r="O46" s="60">
        <v>1569.9192844195807</v>
      </c>
      <c r="P46" s="60">
        <v>1428.6658326720376</v>
      </c>
    </row>
    <row r="47" spans="1:16" x14ac:dyDescent="0.15">
      <c r="A47">
        <f t="shared" si="0"/>
        <v>46</v>
      </c>
      <c r="B47" s="60">
        <v>1836.1172632642467</v>
      </c>
      <c r="C47" s="60">
        <v>2003.6851973866972</v>
      </c>
      <c r="D47" s="60">
        <v>1935.275518111624</v>
      </c>
      <c r="E47" s="60">
        <v>1922.7097855411441</v>
      </c>
      <c r="F47" s="60">
        <v>1776.4118676563771</v>
      </c>
      <c r="G47" s="60">
        <v>1722.4050673848108</v>
      </c>
      <c r="H47" s="60">
        <v>1713.0440827956872</v>
      </c>
      <c r="I47" s="60">
        <v>1864.9624665296967</v>
      </c>
      <c r="J47" s="60">
        <v>1852.9540278468353</v>
      </c>
      <c r="K47" s="60">
        <v>1789.4599543281972</v>
      </c>
      <c r="L47" s="60">
        <v>1666.462379029153</v>
      </c>
      <c r="M47" s="60">
        <v>1657.552008506063</v>
      </c>
      <c r="N47" s="60">
        <v>1607.3986025450445</v>
      </c>
      <c r="O47" s="60">
        <v>1724.1379959984727</v>
      </c>
      <c r="P47" s="60">
        <v>1559.2836392700988</v>
      </c>
    </row>
    <row r="48" spans="1:16" x14ac:dyDescent="0.15">
      <c r="A48">
        <f t="shared" si="0"/>
        <v>47</v>
      </c>
      <c r="B48" s="60">
        <v>2003.6484460450297</v>
      </c>
      <c r="C48" s="60">
        <v>2199.6020959231796</v>
      </c>
      <c r="D48" s="60">
        <v>2126.8398339667306</v>
      </c>
      <c r="E48" s="60">
        <v>2110.629650303541</v>
      </c>
      <c r="F48" s="60">
        <v>1938.1569420751323</v>
      </c>
      <c r="G48" s="60">
        <v>1880.4848553901652</v>
      </c>
      <c r="H48" s="60">
        <v>1868.169346304089</v>
      </c>
      <c r="I48" s="60">
        <v>2049.9229239430706</v>
      </c>
      <c r="J48" s="60">
        <v>2034.3937307708063</v>
      </c>
      <c r="K48" s="60">
        <v>1966.8639193946624</v>
      </c>
      <c r="L48" s="60">
        <v>1819.0782608711381</v>
      </c>
      <c r="M48" s="60">
        <v>1807.3142260219379</v>
      </c>
      <c r="N48" s="60">
        <v>1753.7637237381607</v>
      </c>
      <c r="O48" s="60">
        <v>1895.4192059236082</v>
      </c>
      <c r="P48" s="60">
        <v>1696.6941523914097</v>
      </c>
    </row>
    <row r="49" spans="1:16" x14ac:dyDescent="0.15">
      <c r="A49">
        <f t="shared" si="0"/>
        <v>48</v>
      </c>
      <c r="B49" s="60">
        <v>2189.7704254338678</v>
      </c>
      <c r="C49" s="60">
        <v>2416.369017460383</v>
      </c>
      <c r="D49" s="60">
        <v>2338.8703167657304</v>
      </c>
      <c r="E49" s="60">
        <v>2318.5632214598741</v>
      </c>
      <c r="F49" s="60">
        <v>2117.8603254032309</v>
      </c>
      <c r="G49" s="60">
        <v>2056.1773894813414</v>
      </c>
      <c r="H49" s="60">
        <v>2040.5284426783878</v>
      </c>
      <c r="I49" s="60">
        <v>2254.6557610962427</v>
      </c>
      <c r="J49" s="60">
        <v>2235.1685138277053</v>
      </c>
      <c r="K49" s="60">
        <v>2163.2453618932946</v>
      </c>
      <c r="L49" s="60">
        <v>1988.7065628713613</v>
      </c>
      <c r="M49" s="60">
        <v>1973.7226707623302</v>
      </c>
      <c r="N49" s="60">
        <v>1916.4536852360229</v>
      </c>
      <c r="O49" s="60">
        <v>2085.0330133365724</v>
      </c>
      <c r="P49" s="60">
        <v>1853.7627375649258</v>
      </c>
    </row>
    <row r="50" spans="1:16" x14ac:dyDescent="0.15">
      <c r="A50">
        <f t="shared" si="0"/>
        <v>49</v>
      </c>
      <c r="B50" s="60">
        <v>2395.8321082331768</v>
      </c>
      <c r="C50" s="60">
        <v>2655.3441411225904</v>
      </c>
      <c r="D50" s="60">
        <v>2572.7179427320129</v>
      </c>
      <c r="E50" s="60">
        <v>2547.8179429743718</v>
      </c>
      <c r="F50" s="60">
        <v>2316.8275298466765</v>
      </c>
      <c r="G50" s="60">
        <v>2250.7760941908232</v>
      </c>
      <c r="H50" s="60">
        <v>2231.3769489353353</v>
      </c>
      <c r="I50" s="60">
        <v>2480.4691538403054</v>
      </c>
      <c r="J50" s="60">
        <v>2456.5444138137923</v>
      </c>
      <c r="K50" s="60">
        <v>2379.8630680955971</v>
      </c>
      <c r="L50" s="60">
        <v>2176.598718600917</v>
      </c>
      <c r="M50" s="60">
        <v>2157.9922453111117</v>
      </c>
      <c r="N50" s="60">
        <v>2096.6716988693379</v>
      </c>
      <c r="O50" s="60">
        <v>2294.1978529813719</v>
      </c>
      <c r="P50" s="60">
        <v>2027.7625308751442</v>
      </c>
    </row>
    <row r="51" spans="1:16" x14ac:dyDescent="0.15">
      <c r="A51">
        <f t="shared" si="0"/>
        <v>50</v>
      </c>
      <c r="B51" s="60">
        <v>2624.5868047446638</v>
      </c>
      <c r="C51" s="60">
        <v>2919.5427524964248</v>
      </c>
      <c r="D51" s="60">
        <v>2831.3426015581317</v>
      </c>
      <c r="E51" s="60">
        <v>2801.2923484113371</v>
      </c>
      <c r="F51" s="60">
        <v>2537.7210611961582</v>
      </c>
      <c r="G51" s="60">
        <v>2466.8923361685761</v>
      </c>
      <c r="H51" s="60">
        <v>2443.273155351656</v>
      </c>
      <c r="I51" s="60">
        <v>2730.2258386549306</v>
      </c>
      <c r="J51" s="60">
        <v>2701.3249855309914</v>
      </c>
      <c r="K51" s="60">
        <v>2619.4683018866058</v>
      </c>
      <c r="L51" s="60">
        <v>2385.2796759431917</v>
      </c>
      <c r="M51" s="60">
        <v>2362.5965054621165</v>
      </c>
      <c r="N51" s="60">
        <v>2296.8434229914892</v>
      </c>
      <c r="O51" s="60">
        <v>2525.574417399258</v>
      </c>
      <c r="P51" s="60">
        <v>2221.0384300224955</v>
      </c>
    </row>
    <row r="52" spans="1:16" x14ac:dyDescent="0.15">
      <c r="A52">
        <f t="shared" si="0"/>
        <v>51</v>
      </c>
      <c r="B52" s="60">
        <v>2879.0557840295596</v>
      </c>
      <c r="C52" s="60">
        <v>3212.2306261247732</v>
      </c>
      <c r="D52" s="60">
        <v>3119.5829805138192</v>
      </c>
      <c r="E52" s="60">
        <v>3082.1277352680304</v>
      </c>
      <c r="F52" s="60">
        <v>2783.4640055101081</v>
      </c>
      <c r="G52" s="60">
        <v>2708.8372118211018</v>
      </c>
      <c r="H52" s="60">
        <v>2679.0271149677064</v>
      </c>
      <c r="I52" s="60">
        <v>3008.6102341950609</v>
      </c>
      <c r="J52" s="60">
        <v>2972.5500250568475</v>
      </c>
      <c r="K52" s="60">
        <v>2886.5677639291598</v>
      </c>
      <c r="L52" s="60">
        <v>2618.920208305552</v>
      </c>
      <c r="M52" s="60">
        <v>2590.253519664423</v>
      </c>
      <c r="N52" s="60">
        <v>2520.9784640621479</v>
      </c>
      <c r="O52" s="60">
        <v>2783.5244806012734</v>
      </c>
      <c r="P52" s="60">
        <v>2437.4689674025144</v>
      </c>
    </row>
    <row r="53" spans="1:16" x14ac:dyDescent="0.15">
      <c r="A53">
        <f t="shared" si="0"/>
        <v>52</v>
      </c>
      <c r="B53" s="60">
        <v>3163.1619329054324</v>
      </c>
      <c r="C53" s="60">
        <v>3537.6827713850539</v>
      </c>
      <c r="D53" s="60">
        <v>3440.3644699673278</v>
      </c>
      <c r="E53" s="60">
        <v>3394.4366073465576</v>
      </c>
      <c r="F53" s="60">
        <v>3057.8518548277921</v>
      </c>
      <c r="G53" s="60">
        <v>2979.2124861325415</v>
      </c>
      <c r="H53" s="60">
        <v>2942.2879712750964</v>
      </c>
      <c r="I53" s="60">
        <v>3318.4530712558994</v>
      </c>
      <c r="J53" s="60">
        <v>3274.1996614046343</v>
      </c>
      <c r="K53" s="60">
        <v>3183.8833093737085</v>
      </c>
      <c r="L53" s="60">
        <v>2880.0373153332289</v>
      </c>
      <c r="M53" s="60">
        <v>2844.4933627152404</v>
      </c>
      <c r="N53" s="60">
        <v>2771.4962237580112</v>
      </c>
      <c r="O53" s="60">
        <v>3070.6812773948527</v>
      </c>
      <c r="P53" s="60">
        <v>2679.3942657278526</v>
      </c>
    </row>
    <row r="54" spans="1:16" x14ac:dyDescent="0.15">
      <c r="A54">
        <f t="shared" si="0"/>
        <v>53</v>
      </c>
      <c r="B54" s="60">
        <v>3481.1221860282494</v>
      </c>
      <c r="C54" s="60">
        <v>3900.3937014218786</v>
      </c>
      <c r="D54" s="60">
        <v>3798.0385006004226</v>
      </c>
      <c r="E54" s="60">
        <v>3742.5480766492678</v>
      </c>
      <c r="F54" s="60">
        <v>3364.9681998799351</v>
      </c>
      <c r="G54" s="60">
        <v>3281.9754827287816</v>
      </c>
      <c r="H54" s="60">
        <v>3236.9857277304545</v>
      </c>
      <c r="I54" s="60">
        <v>3663.9704616432373</v>
      </c>
      <c r="J54" s="60">
        <v>3610.4678316817876</v>
      </c>
      <c r="K54" s="60">
        <v>3515.4749845761403</v>
      </c>
      <c r="L54" s="60">
        <v>3172.4624598244354</v>
      </c>
      <c r="M54" s="60">
        <v>3129.1205722099153</v>
      </c>
      <c r="N54" s="60">
        <v>3052.0835247598066</v>
      </c>
      <c r="O54" s="60">
        <v>3390.9773761726615</v>
      </c>
      <c r="P54" s="60">
        <v>2950.382708716862</v>
      </c>
    </row>
    <row r="55" spans="1:16" x14ac:dyDescent="0.15">
      <c r="A55">
        <f t="shared" si="0"/>
        <v>54</v>
      </c>
      <c r="B55" s="60">
        <v>3837.8599841386367</v>
      </c>
      <c r="C55" s="60">
        <v>4305.5941455213751</v>
      </c>
      <c r="D55" s="60">
        <v>4197.7996663693375</v>
      </c>
      <c r="E55" s="60">
        <v>4131.5040446805497</v>
      </c>
      <c r="F55" s="60">
        <v>3709.5833022919223</v>
      </c>
      <c r="G55" s="60">
        <v>3621.8578458206239</v>
      </c>
      <c r="H55" s="60">
        <v>3567.7138452606341</v>
      </c>
      <c r="I55" s="60">
        <v>4050.1982874578753</v>
      </c>
      <c r="J55" s="60">
        <v>3986.2418757177497</v>
      </c>
      <c r="K55" s="60">
        <v>3886.1952302096079</v>
      </c>
      <c r="L55" s="60">
        <v>3500.7791653404929</v>
      </c>
      <c r="M55" s="60">
        <v>3448.5843220757961</v>
      </c>
      <c r="N55" s="60">
        <v>3367.1526421784811</v>
      </c>
      <c r="O55" s="60">
        <v>3749.1151829599935</v>
      </c>
      <c r="P55" s="60">
        <v>3254.707309571374</v>
      </c>
    </row>
    <row r="56" spans="1:16" x14ac:dyDescent="0.15">
      <c r="A56">
        <f t="shared" si="0"/>
        <v>55</v>
      </c>
      <c r="B56" s="60">
        <v>4240.468897038153</v>
      </c>
      <c r="C56" s="60">
        <v>4760.9231947050248</v>
      </c>
      <c r="D56" s="60">
        <v>4647.2175582793243</v>
      </c>
      <c r="E56" s="60">
        <v>4568.6683572845204</v>
      </c>
      <c r="F56" s="60">
        <v>4098.5707650159666</v>
      </c>
      <c r="G56" s="60">
        <v>4005.6652598744995</v>
      </c>
      <c r="H56" s="60">
        <v>3941.0920118645827</v>
      </c>
      <c r="I56" s="60">
        <v>4484.4752418628022</v>
      </c>
      <c r="J56" s="60">
        <v>4408.660316204734</v>
      </c>
      <c r="K56" s="60">
        <v>4303.1159436424705</v>
      </c>
      <c r="L56" s="60">
        <v>3871.5802388959628</v>
      </c>
      <c r="M56" s="60">
        <v>3809.2970270777123</v>
      </c>
      <c r="N56" s="60">
        <v>3723.0512670610065</v>
      </c>
      <c r="O56" s="60">
        <v>4151.9483567028328</v>
      </c>
      <c r="P56" s="60">
        <v>3598.5154113755602</v>
      </c>
    </row>
    <row r="57" spans="1:16" x14ac:dyDescent="0.15">
      <c r="A57">
        <f t="shared" si="0"/>
        <v>56</v>
      </c>
      <c r="B57" s="60">
        <v>4695.7615714155581</v>
      </c>
      <c r="C57" s="60">
        <v>5273.5477534720776</v>
      </c>
      <c r="D57" s="60">
        <v>5153.4136928050548</v>
      </c>
      <c r="E57" s="60">
        <v>5060.9630867436936</v>
      </c>
      <c r="F57" s="60">
        <v>4538.5408868666118</v>
      </c>
      <c r="G57" s="60">
        <v>4466.4496105530707</v>
      </c>
      <c r="H57" s="60">
        <v>4363.4962635675447</v>
      </c>
      <c r="I57" s="60">
        <v>4973.7166005610043</v>
      </c>
      <c r="J57" s="60">
        <v>4884.4438699523162</v>
      </c>
      <c r="K57" s="60">
        <v>4772.9129312713621</v>
      </c>
      <c r="L57" s="60">
        <v>4291.22840867368</v>
      </c>
      <c r="M57" s="60">
        <v>4217.4423839744159</v>
      </c>
      <c r="N57" s="60">
        <v>4204.2055618753684</v>
      </c>
      <c r="O57" s="60">
        <v>4605.9559865502069</v>
      </c>
      <c r="P57" s="60">
        <v>4064.3040371935099</v>
      </c>
    </row>
    <row r="58" spans="1:16" x14ac:dyDescent="0.15">
      <c r="A58">
        <f t="shared" si="0"/>
        <v>57</v>
      </c>
      <c r="B58" s="60">
        <v>5211.3373481051249</v>
      </c>
      <c r="C58" s="60">
        <v>5851.4016161437239</v>
      </c>
      <c r="D58" s="60">
        <v>5724.2782214479139</v>
      </c>
      <c r="E58" s="60">
        <v>5616.0618163306399</v>
      </c>
      <c r="F58" s="60">
        <v>5085.1115118601401</v>
      </c>
      <c r="G58" s="60">
        <v>4932.0631096933012</v>
      </c>
      <c r="H58" s="60">
        <v>4891.9411040762816</v>
      </c>
      <c r="I58" s="60">
        <v>5525.5927374288476</v>
      </c>
      <c r="J58" s="60">
        <v>5421.0513394198806</v>
      </c>
      <c r="K58" s="60">
        <v>5303.0005858206805</v>
      </c>
      <c r="L58" s="60">
        <v>4766.8395853882921</v>
      </c>
      <c r="M58" s="60">
        <v>4679.9399870086982</v>
      </c>
      <c r="N58" s="60">
        <v>4582.6097686807443</v>
      </c>
      <c r="O58" s="60">
        <v>5118.341531872813</v>
      </c>
      <c r="P58" s="60">
        <v>4429.0914959552665</v>
      </c>
    </row>
    <row r="59" spans="1:16" x14ac:dyDescent="0.15">
      <c r="A59">
        <f t="shared" si="0"/>
        <v>58</v>
      </c>
      <c r="B59" s="60">
        <v>5797.1889336557324</v>
      </c>
      <c r="C59" s="60">
        <v>6505.0870662492835</v>
      </c>
      <c r="D59" s="60">
        <v>6370.3178013927509</v>
      </c>
      <c r="E59" s="60">
        <v>6244.2166861271862</v>
      </c>
      <c r="F59" s="60">
        <v>5603.2788729360591</v>
      </c>
      <c r="G59" s="60">
        <v>5491.5931318413886</v>
      </c>
      <c r="H59" s="60">
        <v>5386.1394331433366</v>
      </c>
      <c r="I59" s="60">
        <v>6150.3160442403305</v>
      </c>
      <c r="J59" s="60">
        <v>6028.446077241375</v>
      </c>
      <c r="K59" s="60">
        <v>5903.2487661267915</v>
      </c>
      <c r="L59" s="60">
        <v>5307.7447658766787</v>
      </c>
      <c r="M59" s="60">
        <v>5205.8891258371759</v>
      </c>
      <c r="N59" s="60">
        <v>5102.1447991607465</v>
      </c>
      <c r="O59" s="60">
        <v>5698.692663590602</v>
      </c>
      <c r="P59" s="60">
        <v>4931.2651989721562</v>
      </c>
    </row>
    <row r="60" spans="1:16" x14ac:dyDescent="0.15">
      <c r="A60">
        <f t="shared" si="0"/>
        <v>59</v>
      </c>
      <c r="B60" s="60">
        <v>6462.4337413439507</v>
      </c>
      <c r="C60" s="60">
        <v>7244.0544389939751</v>
      </c>
      <c r="D60" s="60">
        <v>7100.9246587873722</v>
      </c>
      <c r="E60" s="60">
        <v>6954.5919122047671</v>
      </c>
      <c r="F60" s="60">
        <v>6246.6269879347665</v>
      </c>
      <c r="G60" s="60">
        <v>6184.1714919481228</v>
      </c>
      <c r="H60" s="60">
        <v>6004.3410441244887</v>
      </c>
      <c r="I60" s="60">
        <v>6857.0368014927826</v>
      </c>
      <c r="J60" s="60">
        <v>6715.5544116951332</v>
      </c>
      <c r="K60" s="60">
        <v>6582.5238627218896</v>
      </c>
      <c r="L60" s="60">
        <v>5922.5113615110404</v>
      </c>
      <c r="M60" s="60">
        <v>5803.6441906219543</v>
      </c>
      <c r="N60" s="60">
        <v>5692.806990455565</v>
      </c>
      <c r="O60" s="60">
        <v>6355.6403520521571</v>
      </c>
      <c r="P60" s="60">
        <v>5502.332984779423</v>
      </c>
    </row>
    <row r="61" spans="1:16" x14ac:dyDescent="0.15">
      <c r="A61">
        <f t="shared" si="0"/>
        <v>60</v>
      </c>
      <c r="B61" s="60">
        <v>7216.2893439419477</v>
      </c>
      <c r="C61" s="60">
        <v>8077.6784805304142</v>
      </c>
      <c r="D61" s="60">
        <v>8201.5715313617457</v>
      </c>
      <c r="E61" s="60">
        <v>7756.3053808709965</v>
      </c>
      <c r="F61" s="60">
        <v>6975.9097059967798</v>
      </c>
      <c r="G61" s="60">
        <v>6848.2963207221783</v>
      </c>
      <c r="H61" s="60">
        <v>6705.3823124266564</v>
      </c>
      <c r="I61" s="60">
        <v>7654.8881214032172</v>
      </c>
      <c r="J61" s="60">
        <v>7491.2785345595585</v>
      </c>
      <c r="K61" s="60">
        <v>7349.6992974517007</v>
      </c>
      <c r="L61" s="60">
        <v>6619.8615867450817</v>
      </c>
      <c r="M61" s="60">
        <v>6481.7054122399149</v>
      </c>
      <c r="N61" s="60">
        <v>6363.0518746891112</v>
      </c>
      <c r="O61" s="60">
        <v>7097.8407211526874</v>
      </c>
      <c r="P61" s="60">
        <v>6150.5287498766866</v>
      </c>
    </row>
    <row r="62" spans="1:16" x14ac:dyDescent="0.15">
      <c r="A62">
        <f t="shared" si="0"/>
        <v>61</v>
      </c>
      <c r="B62" s="60">
        <v>8065.742577357415</v>
      </c>
      <c r="C62" s="60">
        <v>9012.5399882402289</v>
      </c>
      <c r="D62" s="60">
        <v>8848.0243444951866</v>
      </c>
      <c r="E62" s="60">
        <v>8655.8248159158629</v>
      </c>
      <c r="F62" s="60">
        <v>7797.9862203449411</v>
      </c>
      <c r="G62" s="60">
        <v>7659.3355931687329</v>
      </c>
      <c r="H62" s="60">
        <v>7495.9667019852686</v>
      </c>
      <c r="I62" s="60">
        <v>8547.9910899773222</v>
      </c>
      <c r="J62" s="60">
        <v>8361.9853194853604</v>
      </c>
      <c r="K62" s="60">
        <v>8208.8783656166997</v>
      </c>
      <c r="L62" s="60">
        <v>7404.6511339356066</v>
      </c>
      <c r="M62" s="60">
        <v>7246.6426387369456</v>
      </c>
      <c r="N62" s="60">
        <v>7117.6557497965941</v>
      </c>
      <c r="O62" s="60">
        <v>7929.3736448341833</v>
      </c>
      <c r="P62" s="60">
        <v>6880.5573024950654</v>
      </c>
    </row>
    <row r="63" spans="1:16" x14ac:dyDescent="0.15">
      <c r="A63">
        <f t="shared" si="0"/>
        <v>62</v>
      </c>
      <c r="B63" s="60">
        <v>9020.7109980246587</v>
      </c>
      <c r="C63" s="60">
        <v>10058.573243321436</v>
      </c>
      <c r="D63" s="60">
        <v>9880.6664907314862</v>
      </c>
      <c r="E63" s="60">
        <v>9662.8621093608272</v>
      </c>
      <c r="F63" s="60">
        <v>8722.5681810263086</v>
      </c>
      <c r="G63" s="60">
        <v>8571.789115449179</v>
      </c>
      <c r="H63" s="60">
        <v>8385.5589554177895</v>
      </c>
      <c r="I63" s="60">
        <v>9548.0990269876256</v>
      </c>
      <c r="J63" s="60">
        <v>9337.1958198982047</v>
      </c>
      <c r="K63" s="60">
        <v>9171.4942590307655</v>
      </c>
      <c r="L63" s="60">
        <v>8287.9259052607795</v>
      </c>
      <c r="M63" s="60">
        <v>8107.7116811465366</v>
      </c>
      <c r="N63" s="60">
        <v>7967.3446581877242</v>
      </c>
      <c r="O63" s="60">
        <v>8861.4036036631296</v>
      </c>
      <c r="P63" s="60">
        <v>7793.3469177701036</v>
      </c>
    </row>
    <row r="64" spans="1:16" x14ac:dyDescent="0.15">
      <c r="A64">
        <f t="shared" si="0"/>
        <v>63</v>
      </c>
      <c r="B64" s="60">
        <v>10095.392152037861</v>
      </c>
      <c r="C64" s="60">
        <v>11230.434746916719</v>
      </c>
      <c r="D64" s="60">
        <v>11037.915955201132</v>
      </c>
      <c r="E64" s="60">
        <v>10791.706335677298</v>
      </c>
      <c r="F64" s="60">
        <v>9763.537611816857</v>
      </c>
      <c r="G64" s="60">
        <v>10032.691348644341</v>
      </c>
      <c r="H64" s="60">
        <v>9387.6659136325343</v>
      </c>
      <c r="I64" s="60">
        <v>10669.439503919486</v>
      </c>
      <c r="J64" s="60">
        <v>10430.88828094153</v>
      </c>
      <c r="K64" s="60">
        <v>10475.244762401962</v>
      </c>
      <c r="L64" s="60">
        <v>9283.1275336374747</v>
      </c>
      <c r="M64" s="60">
        <v>9078.1041966089979</v>
      </c>
      <c r="N64" s="60">
        <v>8925.1853463613825</v>
      </c>
      <c r="O64" s="60">
        <v>9907.4788845058756</v>
      </c>
      <c r="P64" s="60">
        <v>8843.8363112867264</v>
      </c>
    </row>
    <row r="65" spans="1:16" x14ac:dyDescent="0.15">
      <c r="A65">
        <f t="shared" si="0"/>
        <v>64</v>
      </c>
      <c r="B65" s="60">
        <v>11303.077743000453</v>
      </c>
      <c r="C65" s="60">
        <v>12541.350095528484</v>
      </c>
      <c r="D65" s="60">
        <v>12332.961813322063</v>
      </c>
      <c r="E65" s="60">
        <v>12055.339214580559</v>
      </c>
      <c r="F65" s="60">
        <v>10933.952522238633</v>
      </c>
      <c r="G65" s="60">
        <v>11035.960483508776</v>
      </c>
      <c r="H65" s="60">
        <v>10515.060265991189</v>
      </c>
      <c r="I65" s="60">
        <v>11924.99104455397</v>
      </c>
      <c r="J65" s="60">
        <v>11655.8304129844</v>
      </c>
      <c r="K65" s="60">
        <v>11461.325760636721</v>
      </c>
      <c r="L65" s="60">
        <v>10403.007380885751</v>
      </c>
      <c r="M65" s="60">
        <v>10170.34749074562</v>
      </c>
      <c r="N65" s="60">
        <v>10003.633825625642</v>
      </c>
      <c r="O65" s="60">
        <v>11080.080889594623</v>
      </c>
      <c r="P65" s="60">
        <v>9674.8560596460757</v>
      </c>
    </row>
    <row r="66" spans="1:16" x14ac:dyDescent="0.15">
      <c r="A66">
        <f t="shared" si="0"/>
        <v>65</v>
      </c>
      <c r="B66" s="60">
        <v>12659.286108553291</v>
      </c>
      <c r="C66" s="60">
        <v>14006.882215190257</v>
      </c>
      <c r="D66" s="60">
        <v>13781.322654893818</v>
      </c>
      <c r="E66" s="60">
        <v>13469.049325015971</v>
      </c>
      <c r="F66" s="60">
        <v>12249.074798671725</v>
      </c>
      <c r="G66" s="60">
        <v>12054.35856988601</v>
      </c>
      <c r="H66" s="60">
        <v>11782.688884526317</v>
      </c>
      <c r="I66" s="60">
        <v>13330.035077601849</v>
      </c>
      <c r="J66" s="60">
        <v>13027.069296017831</v>
      </c>
      <c r="K66" s="60">
        <v>12816.247555102216</v>
      </c>
      <c r="L66" s="60">
        <v>11662.486402014289</v>
      </c>
      <c r="M66" s="60">
        <v>11399.116126126912</v>
      </c>
      <c r="N66" s="60">
        <v>11217.282648327131</v>
      </c>
      <c r="O66" s="60">
        <v>12393.952752284913</v>
      </c>
      <c r="P66" s="60">
        <v>10851.028317062364</v>
      </c>
    </row>
    <row r="102" spans="13:16" x14ac:dyDescent="0.15">
      <c r="M102" s="63"/>
      <c r="P102" s="63"/>
    </row>
    <row r="284" spans="8:8" x14ac:dyDescent="0.15">
      <c r="H284" s="60">
        <v>0</v>
      </c>
    </row>
    <row r="314" spans="8:8" x14ac:dyDescent="0.15">
      <c r="H314" s="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8468-E6FA-1D48-B902-D43E41F37CF7}">
  <sheetPr codeName="Sheet9"/>
  <dimension ref="A1:A419"/>
  <sheetViews>
    <sheetView workbookViewId="0">
      <selection activeCell="C15" sqref="C15"/>
    </sheetView>
  </sheetViews>
  <sheetFormatPr baseColWidth="10" defaultColWidth="11.5" defaultRowHeight="13" x14ac:dyDescent="0.15"/>
  <sheetData>
    <row r="1" spans="1:1" x14ac:dyDescent="0.15">
      <c r="A1" t="s">
        <v>125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126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127</v>
      </c>
    </row>
    <row r="15" spans="1:1" x14ac:dyDescent="0.15">
      <c r="A15" t="s">
        <v>74</v>
      </c>
    </row>
    <row r="16" spans="1:1" x14ac:dyDescent="0.15">
      <c r="A16" t="s">
        <v>128</v>
      </c>
    </row>
    <row r="17" spans="1:1" x14ac:dyDescent="0.15">
      <c r="A17" t="s">
        <v>74</v>
      </c>
    </row>
    <row r="18" spans="1:1" x14ac:dyDescent="0.15">
      <c r="A18" t="s">
        <v>129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130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131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126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127</v>
      </c>
    </row>
    <row r="43" spans="1:1" x14ac:dyDescent="0.15">
      <c r="A43" t="s">
        <v>74</v>
      </c>
    </row>
    <row r="44" spans="1:1" x14ac:dyDescent="0.15">
      <c r="A44" t="s">
        <v>132</v>
      </c>
    </row>
    <row r="45" spans="1:1" x14ac:dyDescent="0.15">
      <c r="A45" t="s">
        <v>74</v>
      </c>
    </row>
    <row r="46" spans="1:1" x14ac:dyDescent="0.15">
      <c r="A46" t="s">
        <v>133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134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135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126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127</v>
      </c>
    </row>
    <row r="71" spans="1:1" x14ac:dyDescent="0.15">
      <c r="A71" t="s">
        <v>74</v>
      </c>
    </row>
    <row r="72" spans="1:1" x14ac:dyDescent="0.15">
      <c r="A72" t="s">
        <v>136</v>
      </c>
    </row>
    <row r="73" spans="1:1" x14ac:dyDescent="0.15">
      <c r="A73" t="s">
        <v>74</v>
      </c>
    </row>
    <row r="74" spans="1:1" x14ac:dyDescent="0.15">
      <c r="A74" t="s">
        <v>137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138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139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126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127</v>
      </c>
    </row>
    <row r="99" spans="1:1" x14ac:dyDescent="0.15">
      <c r="A99" t="s">
        <v>74</v>
      </c>
    </row>
    <row r="100" spans="1:1" x14ac:dyDescent="0.15">
      <c r="A100" t="s">
        <v>140</v>
      </c>
    </row>
    <row r="101" spans="1:1" x14ac:dyDescent="0.15">
      <c r="A101" t="s">
        <v>74</v>
      </c>
    </row>
    <row r="102" spans="1:1" x14ac:dyDescent="0.15">
      <c r="A102" t="s">
        <v>141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142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143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126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127</v>
      </c>
    </row>
    <row r="127" spans="1:1" x14ac:dyDescent="0.15">
      <c r="A127" t="s">
        <v>74</v>
      </c>
    </row>
    <row r="128" spans="1:1" x14ac:dyDescent="0.15">
      <c r="A128" t="s">
        <v>144</v>
      </c>
    </row>
    <row r="129" spans="1:1" x14ac:dyDescent="0.15">
      <c r="A129" t="s">
        <v>74</v>
      </c>
    </row>
    <row r="130" spans="1:1" x14ac:dyDescent="0.15">
      <c r="A130" t="s">
        <v>145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146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148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126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127</v>
      </c>
    </row>
    <row r="155" spans="1:1" x14ac:dyDescent="0.15">
      <c r="A155" t="s">
        <v>74</v>
      </c>
    </row>
    <row r="156" spans="1:1" x14ac:dyDescent="0.15">
      <c r="A156" t="s">
        <v>149</v>
      </c>
    </row>
    <row r="157" spans="1:1" x14ac:dyDescent="0.15">
      <c r="A157" t="s">
        <v>74</v>
      </c>
    </row>
    <row r="158" spans="1:1" x14ac:dyDescent="0.15">
      <c r="A158" t="s">
        <v>150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151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153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126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127</v>
      </c>
    </row>
    <row r="183" spans="1:1" x14ac:dyDescent="0.15">
      <c r="A183" t="s">
        <v>74</v>
      </c>
    </row>
    <row r="184" spans="1:1" x14ac:dyDescent="0.15">
      <c r="A184" t="s">
        <v>154</v>
      </c>
    </row>
    <row r="185" spans="1:1" x14ac:dyDescent="0.15">
      <c r="A185" t="s">
        <v>74</v>
      </c>
    </row>
    <row r="186" spans="1:1" x14ac:dyDescent="0.15">
      <c r="A186" t="s">
        <v>155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156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158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126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127</v>
      </c>
    </row>
    <row r="211" spans="1:1" x14ac:dyDescent="0.15">
      <c r="A211" t="s">
        <v>74</v>
      </c>
    </row>
    <row r="212" spans="1:1" x14ac:dyDescent="0.15">
      <c r="A212" t="s">
        <v>159</v>
      </c>
    </row>
    <row r="213" spans="1:1" x14ac:dyDescent="0.15">
      <c r="A213" t="s">
        <v>74</v>
      </c>
    </row>
    <row r="214" spans="1:1" x14ac:dyDescent="0.15">
      <c r="A214" t="s">
        <v>160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161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163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126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127</v>
      </c>
    </row>
    <row r="239" spans="1:1" x14ac:dyDescent="0.15">
      <c r="A239" t="s">
        <v>74</v>
      </c>
    </row>
    <row r="240" spans="1:1" x14ac:dyDescent="0.15">
      <c r="A240" t="s">
        <v>164</v>
      </c>
    </row>
    <row r="241" spans="1:1" x14ac:dyDescent="0.15">
      <c r="A241" t="s">
        <v>74</v>
      </c>
    </row>
    <row r="242" spans="1:1" x14ac:dyDescent="0.15">
      <c r="A242" t="s">
        <v>165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166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168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126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127</v>
      </c>
    </row>
    <row r="267" spans="1:1" x14ac:dyDescent="0.15">
      <c r="A267" t="s">
        <v>74</v>
      </c>
    </row>
    <row r="268" spans="1:1" x14ac:dyDescent="0.15">
      <c r="A268" t="s">
        <v>169</v>
      </c>
    </row>
    <row r="269" spans="1:1" x14ac:dyDescent="0.15">
      <c r="A269" t="s">
        <v>74</v>
      </c>
    </row>
    <row r="270" spans="1:1" x14ac:dyDescent="0.15">
      <c r="A270" t="s">
        <v>170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171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173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126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127</v>
      </c>
    </row>
    <row r="295" spans="1:1" x14ac:dyDescent="0.15">
      <c r="A295" t="s">
        <v>74</v>
      </c>
    </row>
    <row r="296" spans="1:1" x14ac:dyDescent="0.15">
      <c r="A296" t="s">
        <v>174</v>
      </c>
    </row>
    <row r="297" spans="1:1" x14ac:dyDescent="0.15">
      <c r="A297" t="s">
        <v>74</v>
      </c>
    </row>
    <row r="298" spans="1:1" x14ac:dyDescent="0.15">
      <c r="A298" t="s">
        <v>175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176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178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126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127</v>
      </c>
    </row>
    <row r="323" spans="1:1" x14ac:dyDescent="0.15">
      <c r="A323" t="s">
        <v>74</v>
      </c>
    </row>
    <row r="324" spans="1:1" x14ac:dyDescent="0.15">
      <c r="A324" t="s">
        <v>179</v>
      </c>
    </row>
    <row r="325" spans="1:1" x14ac:dyDescent="0.15">
      <c r="A325" t="s">
        <v>74</v>
      </c>
    </row>
    <row r="326" spans="1:1" x14ac:dyDescent="0.15">
      <c r="A326" t="s">
        <v>180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181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183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126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127</v>
      </c>
    </row>
    <row r="351" spans="1:1" x14ac:dyDescent="0.15">
      <c r="A351" t="s">
        <v>74</v>
      </c>
    </row>
    <row r="352" spans="1:1" x14ac:dyDescent="0.15">
      <c r="A352" t="s">
        <v>184</v>
      </c>
    </row>
    <row r="353" spans="1:1" x14ac:dyDescent="0.15">
      <c r="A353" t="s">
        <v>74</v>
      </c>
    </row>
    <row r="354" spans="1:1" x14ac:dyDescent="0.15">
      <c r="A354" t="s">
        <v>185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186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188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126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127</v>
      </c>
    </row>
    <row r="379" spans="1:1" x14ac:dyDescent="0.15">
      <c r="A379" t="s">
        <v>74</v>
      </c>
    </row>
    <row r="380" spans="1:1" x14ac:dyDescent="0.15">
      <c r="A380" t="s">
        <v>189</v>
      </c>
    </row>
    <row r="381" spans="1:1" x14ac:dyDescent="0.15">
      <c r="A381" t="s">
        <v>74</v>
      </c>
    </row>
    <row r="382" spans="1:1" x14ac:dyDescent="0.15">
      <c r="A382" t="s">
        <v>190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191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193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126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127</v>
      </c>
    </row>
    <row r="407" spans="1:1" x14ac:dyDescent="0.15">
      <c r="A407" t="s">
        <v>74</v>
      </c>
    </row>
    <row r="408" spans="1:1" x14ac:dyDescent="0.15">
      <c r="A408" t="s">
        <v>194</v>
      </c>
    </row>
    <row r="409" spans="1:1" x14ac:dyDescent="0.15">
      <c r="A409" t="s">
        <v>74</v>
      </c>
    </row>
    <row r="410" spans="1:1" x14ac:dyDescent="0.15">
      <c r="A410" t="s">
        <v>195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196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51D22-A3FA-BA4D-8561-88793A01B0B9}">
  <sheetPr codeName="Sheet10"/>
  <dimension ref="A1:AV463"/>
  <sheetViews>
    <sheetView workbookViewId="0">
      <pane ySplit="3" topLeftCell="A4" activePane="bottomLeft" state="frozen"/>
      <selection pane="bottomLeft" activeCell="F12" sqref="F12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198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13092.620969387603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13092.620969387603</v>
      </c>
      <c r="K4" s="11">
        <f>J4*C10</f>
        <v>5237.0483877550414</v>
      </c>
      <c r="L4" s="24">
        <f>$C$14</f>
        <v>2017.1205607142645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13092.620969387603</v>
      </c>
      <c r="AE4" s="5">
        <f>-$W4*K4</f>
        <v>-5237.0483877550414</v>
      </c>
      <c r="AF4" s="5">
        <f>-$W4*L4</f>
        <v>-2017.1205607142645</v>
      </c>
      <c r="AG4" s="5"/>
      <c r="AH4" s="5">
        <f>SUM(AD4:AG4)</f>
        <v>5838.4520209182965</v>
      </c>
      <c r="AI4" s="42">
        <f>Y4-AA4</f>
        <v>0</v>
      </c>
      <c r="AJ4" s="42"/>
      <c r="AK4" s="42">
        <f>SUM(AH4:AJ4)</f>
        <v>5838.4520209182965</v>
      </c>
      <c r="AM4" s="36">
        <f>AK31</f>
        <v>17164.242173262508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13092.620969387603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L'!$B$136:$AV$256, 4)</f>
        <v>6.3553431490409755</v>
      </c>
      <c r="S5" s="46">
        <f>AVERAGE(VLOOKUP(I4,'[1]Lapse Rates'!$A$4:$F$24,4),VLOOKUP(I5,'[1]Lapse Rates'!$A$4:$F$24,4))</f>
        <v>2.6703721500000001E-3</v>
      </c>
      <c r="T5" s="56">
        <f>W4</f>
        <v>1</v>
      </c>
      <c r="U5" s="33">
        <f>T5*R5/1000</f>
        <v>6.3553431490409752E-3</v>
      </c>
      <c r="V5" s="39">
        <f>MIN(S5*T5,T5-U5)</f>
        <v>2.6703721500000001E-3</v>
      </c>
      <c r="W5" s="32">
        <f>T5-SUM(U5:V5)</f>
        <v>0.99097428470095905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5.9679345250117386</v>
      </c>
      <c r="AC5" s="32"/>
      <c r="AD5" s="5">
        <f t="shared" ref="AD5:AD24" si="6">$W5*J5</f>
        <v>12974.450699999657</v>
      </c>
      <c r="AE5" s="5">
        <f t="shared" ref="AE5:AF20" si="7">-$W5*K5</f>
        <v>0</v>
      </c>
      <c r="AF5" s="5">
        <f t="shared" si="7"/>
        <v>0</v>
      </c>
      <c r="AG5" s="5">
        <f>-U5*M5</f>
        <v>-3827.3719493037975</v>
      </c>
      <c r="AH5" s="5">
        <f t="shared" ref="AH5:AH13" si="8">SUM(AD5:AG5)</f>
        <v>9147.0787506958604</v>
      </c>
      <c r="AI5" s="42">
        <f>-M5*$W4*(N5-N4)/1000</f>
        <v>0</v>
      </c>
      <c r="AJ5" s="42">
        <f>$D$6*SUM(Y5:Z5,AD5:AE5)</f>
        <v>1273.3844003189665</v>
      </c>
      <c r="AK5" s="42">
        <f t="shared" ref="AK5:AK14" si="9">SUM(AH5:AJ5)</f>
        <v>10420.463151014827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13092.620969387603</v>
      </c>
      <c r="K6" s="11">
        <f t="shared" ref="K6:K24" si="11">J6*$C$11</f>
        <v>130.92620969387602</v>
      </c>
      <c r="L6" s="24">
        <f>$C$15</f>
        <v>1624.3419316326363</v>
      </c>
      <c r="M6" s="11">
        <f t="shared" si="0"/>
        <v>602229</v>
      </c>
      <c r="N6" s="28">
        <f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L'!$B$136:$AV$256, 4)</f>
        <v>7.0730679322200629</v>
      </c>
      <c r="S6" s="46">
        <f>VLOOKUP(I6, '[1]Lapse Rates'!$A$4:$F$24, 4)</f>
        <v>2.4152155999999998E-3</v>
      </c>
      <c r="T6" s="56">
        <f t="shared" ref="T6:T24" si="12">W5</f>
        <v>0.99097428470095905</v>
      </c>
      <c r="U6" s="33">
        <f>T6*R6/1000</f>
        <v>7.0092284347730684E-3</v>
      </c>
      <c r="V6" s="39">
        <f t="shared" ref="V6:V24" si="13">MIN(S6*T6,T6-U6)</f>
        <v>2.3934165516085975E-3</v>
      </c>
      <c r="W6" s="32">
        <f>T6-SUM(U6:V6)</f>
        <v>0.98157163971457739</v>
      </c>
      <c r="X6" s="32"/>
      <c r="Y6" s="5">
        <f t="shared" ref="Y6:Z21" si="14">AA5</f>
        <v>0</v>
      </c>
      <c r="Z6" s="5">
        <f t="shared" si="14"/>
        <v>5.9679345250117386</v>
      </c>
      <c r="AA6" s="5">
        <f>O6*W6</f>
        <v>0</v>
      </c>
      <c r="AB6" s="5">
        <f t="shared" si="5"/>
        <v>5.9113090701367019</v>
      </c>
      <c r="AC6" s="32"/>
      <c r="AD6" s="5">
        <f t="shared" si="6"/>
        <v>12851.345433083248</v>
      </c>
      <c r="AE6" s="5">
        <f t="shared" si="7"/>
        <v>-128.51345433083247</v>
      </c>
      <c r="AF6" s="5">
        <f t="shared" si="7"/>
        <v>-1594.4079732897908</v>
      </c>
      <c r="AG6" s="5">
        <f t="shared" ref="AG6:AG24" si="15">-U6*M6</f>
        <v>-4221.1606310449506</v>
      </c>
      <c r="AH6" s="5">
        <f t="shared" si="8"/>
        <v>6907.2633744176737</v>
      </c>
      <c r="AI6" s="42">
        <f>-M6*($W5*N6-$W4*N5)/1000</f>
        <v>0</v>
      </c>
      <c r="AJ6" s="42">
        <f t="shared" ref="AJ6:AJ24" si="16">$D$6*SUM(Y6:Z6,AD6:AE6)</f>
        <v>1248.6952714925158</v>
      </c>
      <c r="AK6" s="42">
        <f>SUM(AH6:AJ6)</f>
        <v>8155.9586459101893</v>
      </c>
      <c r="AL6" s="48" t="s">
        <v>43</v>
      </c>
      <c r="AM6" s="54">
        <f>AK31/AD31</f>
        <v>0.10000000005751483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13092.620969387603</v>
      </c>
      <c r="K7" s="11">
        <f t="shared" si="11"/>
        <v>130.92620969387602</v>
      </c>
      <c r="L7" s="24">
        <f t="shared" ref="L7:L24" si="17">$C$15</f>
        <v>1624.3419316326363</v>
      </c>
      <c r="M7" s="11">
        <f t="shared" si="0"/>
        <v>602229</v>
      </c>
      <c r="N7" s="28">
        <f t="shared" ref="N7:N24" si="18">$N$4</f>
        <v>0</v>
      </c>
      <c r="O7" s="35">
        <f>M7*N7/1000</f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L'!$B$136:$AV$256, 4)</f>
        <v>7.8516227991183785</v>
      </c>
      <c r="S7" s="46">
        <f>VLOOKUP(I7, '[1]Lapse Rates'!$A$4:$F$24, 4)</f>
        <v>2.3963082999999999E-3</v>
      </c>
      <c r="T7" s="56">
        <f t="shared" si="12"/>
        <v>0.98157163971457739</v>
      </c>
      <c r="U7" s="33">
        <f t="shared" ref="U7:U24" si="20">T7*R7/1000</f>
        <v>7.7069302653509867E-3</v>
      </c>
      <c r="V7" s="39">
        <f t="shared" si="13"/>
        <v>2.3521482672926512E-3</v>
      </c>
      <c r="W7" s="32">
        <f t="shared" ref="W7:W24" si="21">T7-SUM(U7:V7)</f>
        <v>0.97151256118193374</v>
      </c>
      <c r="X7" s="32"/>
      <c r="Y7" s="5">
        <f t="shared" si="14"/>
        <v>0</v>
      </c>
      <c r="Z7" s="5">
        <f t="shared" si="14"/>
        <v>5.9113090701367019</v>
      </c>
      <c r="AA7" s="5">
        <f t="shared" si="1"/>
        <v>0</v>
      </c>
      <c r="AB7" s="5">
        <f t="shared" si="5"/>
        <v>5.8507303820803473</v>
      </c>
      <c r="AC7" s="32"/>
      <c r="AD7" s="5">
        <f t="shared" si="6"/>
        <v>12719.645730554043</v>
      </c>
      <c r="AE7" s="5">
        <f t="shared" si="7"/>
        <v>-127.19645730554041</v>
      </c>
      <c r="AF7" s="5">
        <f>-$W7*L7</f>
        <v>-1578.068590235632</v>
      </c>
      <c r="AG7" s="5">
        <f t="shared" si="15"/>
        <v>-4641.3369067720596</v>
      </c>
      <c r="AH7" s="5">
        <f t="shared" si="8"/>
        <v>6373.0437762408092</v>
      </c>
      <c r="AI7" s="42">
        <f>-M7*($W6*N7-$W5*N6)/1000</f>
        <v>0</v>
      </c>
      <c r="AJ7" s="42">
        <f t="shared" si="16"/>
        <v>1235.8991731254587</v>
      </c>
      <c r="AK7" s="42">
        <f t="shared" si="9"/>
        <v>7608.9429493662683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13092.620969387603</v>
      </c>
      <c r="K8" s="11">
        <f t="shared" si="11"/>
        <v>130.92620969387602</v>
      </c>
      <c r="L8" s="24">
        <f t="shared" si="17"/>
        <v>1624.3419316326363</v>
      </c>
      <c r="M8" s="11">
        <f t="shared" si="0"/>
        <v>602229</v>
      </c>
      <c r="N8" s="28">
        <f t="shared" si="18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L'!$B$136:$AV$256, 4)</f>
        <v>8.6929958796106206</v>
      </c>
      <c r="S8" s="46">
        <f>VLOOKUP(I8, '[1]Lapse Rates'!$A$4:$F$24, 4)</f>
        <v>2.1941491999999999E-3</v>
      </c>
      <c r="T8" s="56">
        <f t="shared" si="12"/>
        <v>0.97151256118193374</v>
      </c>
      <c r="U8" s="33">
        <f t="shared" si="20"/>
        <v>8.4453546913445098E-3</v>
      </c>
      <c r="V8" s="39">
        <f t="shared" si="13"/>
        <v>2.1316435089072908E-3</v>
      </c>
      <c r="W8" s="32">
        <f t="shared" si="21"/>
        <v>0.96093556298168192</v>
      </c>
      <c r="X8" s="32"/>
      <c r="Y8" s="5">
        <f>AA7</f>
        <v>0</v>
      </c>
      <c r="Z8" s="5">
        <f t="shared" si="14"/>
        <v>5.8507303820803473</v>
      </c>
      <c r="AA8" s="5">
        <f t="shared" si="1"/>
        <v>0</v>
      </c>
      <c r="AB8" s="5">
        <f t="shared" si="5"/>
        <v>5.7870326315889535</v>
      </c>
      <c r="AC8" s="32"/>
      <c r="AD8" s="5">
        <f>$W8*J8</f>
        <v>12581.165102124251</v>
      </c>
      <c r="AE8" s="5">
        <f t="shared" si="7"/>
        <v>-125.8116510212425</v>
      </c>
      <c r="AF8" s="5">
        <f t="shared" si="7"/>
        <v>-1560.8879285481601</v>
      </c>
      <c r="AG8" s="5">
        <f t="shared" si="15"/>
        <v>-5086.0375104137129</v>
      </c>
      <c r="AH8" s="5">
        <f t="shared" si="8"/>
        <v>5808.4280121411357</v>
      </c>
      <c r="AI8" s="42">
        <f t="shared" ref="AI8:AI24" si="22">-M8*($W7*N8-$W6*N7)/1000</f>
        <v>0</v>
      </c>
      <c r="AJ8" s="42">
        <f>$D$6*SUM(Y8:Z8,AD8:AE8)</f>
        <v>1222.4441302036873</v>
      </c>
      <c r="AK8" s="42">
        <f t="shared" si="9"/>
        <v>7030.8721423448233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13092.620969387603</v>
      </c>
      <c r="K9" s="11">
        <f t="shared" si="11"/>
        <v>130.92620969387602</v>
      </c>
      <c r="L9" s="24">
        <f t="shared" si="17"/>
        <v>1624.3419316326363</v>
      </c>
      <c r="M9" s="11">
        <f t="shared" si="0"/>
        <v>602229</v>
      </c>
      <c r="N9" s="28">
        <f t="shared" si="18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L'!$B$136:$AV$256, 4)</f>
        <v>9.6481336075596218</v>
      </c>
      <c r="S9" s="46">
        <f>VLOOKUP(I9, '[1]Lapse Rates'!$A$4:$F$24, 4)</f>
        <v>1.9313649E-3</v>
      </c>
      <c r="T9" s="56">
        <f>W8</f>
        <v>0.96093556298168192</v>
      </c>
      <c r="U9" s="33">
        <f t="shared" si="20"/>
        <v>9.2712346999027917E-3</v>
      </c>
      <c r="V9" s="39">
        <f t="shared" si="13"/>
        <v>1.8559172175045598E-3</v>
      </c>
      <c r="W9" s="32">
        <f t="shared" si="21"/>
        <v>0.9498084110642746</v>
      </c>
      <c r="X9" s="32"/>
      <c r="Y9" s="5">
        <f t="shared" si="14"/>
        <v>0</v>
      </c>
      <c r="Z9" s="5">
        <f t="shared" si="14"/>
        <v>5.7870326315889535</v>
      </c>
      <c r="AA9" s="5">
        <f t="shared" si="1"/>
        <v>0</v>
      </c>
      <c r="AB9" s="5">
        <f t="shared" si="5"/>
        <v>5.7200216958682706</v>
      </c>
      <c r="AC9" s="32"/>
      <c r="AD9" s="5">
        <f t="shared" si="6"/>
        <v>12435.481519600842</v>
      </c>
      <c r="AE9" s="5">
        <f t="shared" si="7"/>
        <v>-124.3548151960084</v>
      </c>
      <c r="AF9" s="5">
        <f>-$W9*L9</f>
        <v>-1542.8136291090689</v>
      </c>
      <c r="AG9" s="5">
        <f t="shared" si="15"/>
        <v>-5583.4064020877586</v>
      </c>
      <c r="AH9" s="5">
        <f t="shared" si="8"/>
        <v>5184.9066732080073</v>
      </c>
      <c r="AI9" s="42">
        <f t="shared" si="22"/>
        <v>0</v>
      </c>
      <c r="AJ9" s="42">
        <f t="shared" si="16"/>
        <v>1208.2892376032732</v>
      </c>
      <c r="AK9" s="42">
        <f t="shared" si="9"/>
        <v>6393.1959108112806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13092.620969387603</v>
      </c>
      <c r="K10" s="11">
        <f t="shared" si="11"/>
        <v>130.92620969387602</v>
      </c>
      <c r="L10" s="24">
        <f t="shared" si="17"/>
        <v>1624.3419316326363</v>
      </c>
      <c r="M10" s="11">
        <f t="shared" si="0"/>
        <v>602229</v>
      </c>
      <c r="N10" s="28">
        <f t="shared" si="18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L'!$B$136:$AV$256, 4)</f>
        <v>10.734323593736512</v>
      </c>
      <c r="S10" s="46">
        <f>VLOOKUP(I10, '[1]Lapse Rates'!$A$4:$F$24, 4)</f>
        <v>1.9726812000000001E-3</v>
      </c>
      <c r="T10" s="56">
        <f t="shared" si="12"/>
        <v>0.9498084110642746</v>
      </c>
      <c r="U10" s="33">
        <f t="shared" si="20"/>
        <v>1.0195550836416632E-2</v>
      </c>
      <c r="V10" s="39">
        <f t="shared" si="13"/>
        <v>1.8736691961083666E-3</v>
      </c>
      <c r="W10" s="32">
        <f t="shared" si="21"/>
        <v>0.93773919103174963</v>
      </c>
      <c r="X10" s="32"/>
      <c r="Y10" s="5">
        <f t="shared" si="14"/>
        <v>0</v>
      </c>
      <c r="Z10" s="5">
        <f t="shared" si="14"/>
        <v>5.7200216958682706</v>
      </c>
      <c r="AA10" s="5">
        <f t="shared" si="1"/>
        <v>0</v>
      </c>
      <c r="AB10" s="5">
        <f t="shared" si="5"/>
        <v>5.6473373527585951</v>
      </c>
      <c r="AC10" s="32"/>
      <c r="AD10" s="5">
        <f t="shared" si="6"/>
        <v>12277.463796318852</v>
      </c>
      <c r="AE10" s="5">
        <f t="shared" si="7"/>
        <v>-122.77463796318851</v>
      </c>
      <c r="AF10" s="5">
        <f t="shared" si="7"/>
        <v>-1523.2090889281378</v>
      </c>
      <c r="AG10" s="5">
        <f>-U10*M10</f>
        <v>-6140.0563846643518</v>
      </c>
      <c r="AH10" s="5">
        <f t="shared" si="8"/>
        <v>4491.4236847631755</v>
      </c>
      <c r="AI10" s="42">
        <f t="shared" si="22"/>
        <v>0</v>
      </c>
      <c r="AJ10" s="42">
        <f t="shared" si="16"/>
        <v>1192.9361405630555</v>
      </c>
      <c r="AK10" s="42">
        <f t="shared" si="9"/>
        <v>5684.3598253262307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13092.620969387603</v>
      </c>
      <c r="K11" s="11">
        <f t="shared" si="11"/>
        <v>130.92620969387602</v>
      </c>
      <c r="L11" s="24">
        <f t="shared" si="17"/>
        <v>1624.3419316326363</v>
      </c>
      <c r="M11" s="11">
        <f t="shared" si="0"/>
        <v>602229</v>
      </c>
      <c r="N11" s="28">
        <f t="shared" si="18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L'!$B$136:$AV$256, 4)</f>
        <v>11.987427999856752</v>
      </c>
      <c r="S11" s="46">
        <f>VLOOKUP(I11, '[1]Lapse Rates'!$A$4:$F$24, 4)</f>
        <v>1.7228968999999999E-3</v>
      </c>
      <c r="T11" s="56">
        <f t="shared" si="12"/>
        <v>0.93773919103174963</v>
      </c>
      <c r="U11" s="33">
        <f t="shared" si="20"/>
        <v>1.1241081035137017E-2</v>
      </c>
      <c r="V11" s="39">
        <f t="shared" si="13"/>
        <v>1.6156279452371092E-3</v>
      </c>
      <c r="W11" s="32">
        <f t="shared" si="21"/>
        <v>0.92488248205137547</v>
      </c>
      <c r="X11" s="32"/>
      <c r="Y11" s="5">
        <f t="shared" si="14"/>
        <v>0</v>
      </c>
      <c r="Z11" s="5">
        <f t="shared" si="14"/>
        <v>5.6473373527585951</v>
      </c>
      <c r="AA11" s="5">
        <f t="shared" si="1"/>
        <v>0</v>
      </c>
      <c r="AB11" s="5">
        <f t="shared" si="5"/>
        <v>5.5699105228331778</v>
      </c>
      <c r="AC11" s="32"/>
      <c r="AD11" s="5">
        <f t="shared" si="6"/>
        <v>12109.135778725091</v>
      </c>
      <c r="AE11" s="5">
        <f t="shared" si="7"/>
        <v>-121.09135778725091</v>
      </c>
      <c r="AF11" s="5">
        <f t="shared" si="7"/>
        <v>-1502.3253974285183</v>
      </c>
      <c r="AG11" s="5">
        <f>-U11*M11</f>
        <v>-6769.7049907095306</v>
      </c>
      <c r="AH11" s="5">
        <f t="shared" si="8"/>
        <v>3716.0140327997915</v>
      </c>
      <c r="AI11" s="42">
        <f t="shared" si="22"/>
        <v>0</v>
      </c>
      <c r="AJ11" s="42">
        <f t="shared" si="16"/>
        <v>1176.5811614883078</v>
      </c>
      <c r="AK11" s="42">
        <f t="shared" si="9"/>
        <v>4892.5951942880993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13092.620969387603</v>
      </c>
      <c r="K12" s="11">
        <f t="shared" si="11"/>
        <v>130.92620969387602</v>
      </c>
      <c r="L12" s="24">
        <f t="shared" si="17"/>
        <v>1624.3419316326363</v>
      </c>
      <c r="M12" s="11">
        <f t="shared" si="0"/>
        <v>602229</v>
      </c>
      <c r="N12" s="28">
        <f t="shared" si="18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L'!$B$136:$AV$256, 4)</f>
        <v>13.442739003632301</v>
      </c>
      <c r="S12" s="46">
        <f>VLOOKUP(I12, '[1]Lapse Rates'!$A$4:$F$24, 4)</f>
        <v>1.5750323E-3</v>
      </c>
      <c r="T12" s="56">
        <f t="shared" si="12"/>
        <v>0.92488248205137547</v>
      </c>
      <c r="U12" s="33">
        <f t="shared" si="20"/>
        <v>1.2432953815248277E-2</v>
      </c>
      <c r="V12" s="39">
        <f t="shared" si="13"/>
        <v>1.4567197829350865E-3</v>
      </c>
      <c r="W12" s="32">
        <f t="shared" si="21"/>
        <v>0.91099280845319208</v>
      </c>
      <c r="X12" s="32"/>
      <c r="Y12" s="5">
        <f t="shared" si="14"/>
        <v>0</v>
      </c>
      <c r="Z12" s="5">
        <f t="shared" si="14"/>
        <v>5.5699105228331778</v>
      </c>
      <c r="AA12" s="5">
        <f t="shared" si="1"/>
        <v>0</v>
      </c>
      <c r="AB12" s="5">
        <f t="shared" si="5"/>
        <v>5.4862628804195737</v>
      </c>
      <c r="AC12" s="32"/>
      <c r="AD12" s="5">
        <f t="shared" si="6"/>
        <v>11927.283546915567</v>
      </c>
      <c r="AE12" s="5">
        <f t="shared" si="7"/>
        <v>-119.27283546915565</v>
      </c>
      <c r="AF12" s="5">
        <f t="shared" si="7"/>
        <v>-1479.7638181862983</v>
      </c>
      <c r="AG12" s="5">
        <f t="shared" si="15"/>
        <v>-7487.4853432031541</v>
      </c>
      <c r="AH12" s="5">
        <f t="shared" si="8"/>
        <v>2840.7615500569591</v>
      </c>
      <c r="AI12" s="42">
        <f t="shared" si="22"/>
        <v>0</v>
      </c>
      <c r="AJ12" s="42">
        <f t="shared" si="16"/>
        <v>1158.9122590151828</v>
      </c>
      <c r="AK12" s="42">
        <f t="shared" si="9"/>
        <v>3999.6738090721419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13092.620969387603</v>
      </c>
      <c r="K13" s="11">
        <f t="shared" si="11"/>
        <v>130.92620969387602</v>
      </c>
      <c r="L13" s="24">
        <f t="shared" si="17"/>
        <v>1624.3419316326363</v>
      </c>
      <c r="M13" s="11">
        <f t="shared" si="0"/>
        <v>602229</v>
      </c>
      <c r="N13" s="28">
        <f t="shared" si="18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L'!$B$136:$AV$256, 4)</f>
        <v>15.134485896806117</v>
      </c>
      <c r="S13" s="46">
        <f>VLOOKUP(I13, '[1]Lapse Rates'!$A$4:$F$24, 4)</f>
        <v>1.4424080000000001E-3</v>
      </c>
      <c r="T13" s="56">
        <f t="shared" si="12"/>
        <v>0.91099280845319208</v>
      </c>
      <c r="U13" s="33">
        <f t="shared" si="20"/>
        <v>1.3787407811626632E-2</v>
      </c>
      <c r="V13" s="39">
        <f t="shared" si="13"/>
        <v>1.314023314855352E-3</v>
      </c>
      <c r="W13" s="32">
        <f t="shared" si="21"/>
        <v>0.89589137732671009</v>
      </c>
      <c r="X13" s="32"/>
      <c r="Y13" s="5">
        <f t="shared" si="14"/>
        <v>0</v>
      </c>
      <c r="Z13" s="5">
        <f t="shared" si="14"/>
        <v>5.4862628804195737</v>
      </c>
      <c r="AA13" s="5">
        <f t="shared" si="1"/>
        <v>0</v>
      </c>
      <c r="AB13" s="5">
        <f t="shared" si="5"/>
        <v>5.3953176827608731</v>
      </c>
      <c r="AC13" s="32"/>
      <c r="AD13" s="5">
        <f t="shared" si="6"/>
        <v>11729.566233081225</v>
      </c>
      <c r="AE13" s="5">
        <f t="shared" si="7"/>
        <v>-117.29566233081225</v>
      </c>
      <c r="AF13" s="5">
        <f t="shared" si="7"/>
        <v>-1455.2339303798913</v>
      </c>
      <c r="AG13" s="5">
        <f t="shared" si="15"/>
        <v>-8303.176818988095</v>
      </c>
      <c r="AH13" s="5">
        <f t="shared" si="8"/>
        <v>1853.8598213824262</v>
      </c>
      <c r="AI13" s="42">
        <f t="shared" si="22"/>
        <v>0</v>
      </c>
      <c r="AJ13" s="42">
        <f t="shared" si="16"/>
        <v>1139.7019453791847</v>
      </c>
      <c r="AK13" s="42">
        <f t="shared" si="9"/>
        <v>2993.5617667616107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2017.1205607142645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13092.620969387603</v>
      </c>
      <c r="K14" s="11">
        <f t="shared" si="11"/>
        <v>130.92620969387602</v>
      </c>
      <c r="L14" s="24">
        <f t="shared" si="17"/>
        <v>1624.3419316326363</v>
      </c>
      <c r="M14" s="11">
        <f t="shared" si="0"/>
        <v>602229</v>
      </c>
      <c r="N14" s="28">
        <f t="shared" si="18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L'!$B$136:$AV$256, 4)</f>
        <v>17.159676585436895</v>
      </c>
      <c r="S14" s="46">
        <f>VLOOKUP(I14, '[1]Lapse Rates'!$A$4:$F$24, 4)</f>
        <v>1.4007732E-3</v>
      </c>
      <c r="T14" s="56">
        <f t="shared" si="12"/>
        <v>0.89589137732671009</v>
      </c>
      <c r="U14" s="33">
        <f t="shared" si="20"/>
        <v>1.5373206290607956E-2</v>
      </c>
      <c r="V14" s="39">
        <f t="shared" si="13"/>
        <v>1.2549406314703432E-3</v>
      </c>
      <c r="W14" s="32">
        <f t="shared" si="21"/>
        <v>0.87926323040463183</v>
      </c>
      <c r="X14" s="32"/>
      <c r="Y14" s="5">
        <f t="shared" si="14"/>
        <v>0</v>
      </c>
      <c r="Z14" s="5">
        <f t="shared" si="14"/>
        <v>5.3953176827608731</v>
      </c>
      <c r="AA14" s="5">
        <f t="shared" si="1"/>
        <v>0</v>
      </c>
      <c r="AB14" s="5">
        <f t="shared" si="5"/>
        <v>5.2951781598335099</v>
      </c>
      <c r="AC14" s="32"/>
      <c r="AD14" s="5">
        <f t="shared" si="6"/>
        <v>11511.860208007165</v>
      </c>
      <c r="AE14" s="5">
        <f t="shared" si="7"/>
        <v>-115.11860208007165</v>
      </c>
      <c r="AF14" s="5">
        <f t="shared" si="7"/>
        <v>-1428.2241340890114</v>
      </c>
      <c r="AG14" s="5">
        <f t="shared" si="15"/>
        <v>-9258.1906511865382</v>
      </c>
      <c r="AH14" s="5">
        <f>SUM(AD14:AG14)</f>
        <v>710.32682065154222</v>
      </c>
      <c r="AI14" s="42">
        <f t="shared" si="22"/>
        <v>0</v>
      </c>
      <c r="AJ14" s="42">
        <f t="shared" si="16"/>
        <v>1118.5496322061267</v>
      </c>
      <c r="AK14" s="42">
        <f t="shared" si="9"/>
        <v>1828.8764528576689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1624.3419316326363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13092.620969387603</v>
      </c>
      <c r="K15" s="11">
        <f t="shared" si="11"/>
        <v>130.92620969387602</v>
      </c>
      <c r="L15" s="24">
        <f t="shared" si="17"/>
        <v>1624.3419316326363</v>
      </c>
      <c r="M15" s="11">
        <f t="shared" si="0"/>
        <v>602229</v>
      </c>
      <c r="N15" s="28">
        <f t="shared" si="18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L'!$B$136:$AV$256, 4)</f>
        <v>19.516487506388827</v>
      </c>
      <c r="S15" s="46">
        <f>VLOOKUP(I15, '[1]Lapse Rates'!$A$4:$F$24, 4)</f>
        <v>1.2298243999999999E-3</v>
      </c>
      <c r="T15" s="56">
        <f t="shared" si="12"/>
        <v>0.87926323040463183</v>
      </c>
      <c r="U15" s="33">
        <f t="shared" si="20"/>
        <v>1.7160129851019078E-2</v>
      </c>
      <c r="V15" s="39">
        <f t="shared" si="13"/>
        <v>1.081339374774438E-3</v>
      </c>
      <c r="W15" s="32">
        <f t="shared" si="21"/>
        <v>0.86102176117883833</v>
      </c>
      <c r="X15" s="31"/>
      <c r="Y15" s="5">
        <f t="shared" si="14"/>
        <v>0</v>
      </c>
      <c r="Z15" s="5">
        <f t="shared" si="14"/>
        <v>5.2951781598335099</v>
      </c>
      <c r="AA15" s="5">
        <f t="shared" si="1"/>
        <v>0</v>
      </c>
      <c r="AB15" s="5">
        <f t="shared" si="5"/>
        <v>5.1853227421297063</v>
      </c>
      <c r="AC15" s="32"/>
      <c r="AD15" s="5">
        <f t="shared" si="6"/>
        <v>11273.031565509104</v>
      </c>
      <c r="AE15" s="5">
        <f t="shared" si="7"/>
        <v>-112.73031565509102</v>
      </c>
      <c r="AF15" s="5">
        <f t="shared" si="7"/>
        <v>-1398.5937507309686</v>
      </c>
      <c r="AG15" s="5">
        <f t="shared" si="15"/>
        <v>-10334.327840049367</v>
      </c>
      <c r="AH15" s="5">
        <f t="shared" ref="AH15:AH24" si="23">SUM(AD15:AG15)</f>
        <v>-572.62034092632348</v>
      </c>
      <c r="AI15" s="42">
        <f t="shared" si="22"/>
        <v>0</v>
      </c>
      <c r="AJ15" s="42">
        <f t="shared" si="16"/>
        <v>1095.3450095881583</v>
      </c>
      <c r="AK15" s="42">
        <f t="shared" ref="AK15:AK24" si="24">SUM(AH15:AJ15)</f>
        <v>522.72466866183481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13092.620969387603</v>
      </c>
      <c r="K16" s="11">
        <f t="shared" si="11"/>
        <v>130.92620969387602</v>
      </c>
      <c r="L16" s="24">
        <f t="shared" si="17"/>
        <v>1624.3419316326363</v>
      </c>
      <c r="M16" s="11">
        <f t="shared" si="0"/>
        <v>602229</v>
      </c>
      <c r="N16" s="28">
        <f t="shared" si="18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L'!$B$136:$AV$256, 4)</f>
        <v>22.249978142908613</v>
      </c>
      <c r="S16" s="46">
        <f>VLOOKUP(I16, '[1]Lapse Rates'!$A$4:$F$24, 4)</f>
        <v>1.0984558E-3</v>
      </c>
      <c r="T16" s="56">
        <f t="shared" si="12"/>
        <v>0.86102176117883833</v>
      </c>
      <c r="U16" s="33">
        <f t="shared" si="20"/>
        <v>1.9157715366797834E-2</v>
      </c>
      <c r="V16" s="39">
        <f t="shared" si="13"/>
        <v>9.4579434749310983E-4</v>
      </c>
      <c r="W16" s="32">
        <f t="shared" si="21"/>
        <v>0.84091825146454735</v>
      </c>
      <c r="X16" s="31"/>
      <c r="Y16" s="5">
        <f t="shared" si="14"/>
        <v>0</v>
      </c>
      <c r="Z16" s="5">
        <f t="shared" si="14"/>
        <v>5.1853227421297063</v>
      </c>
      <c r="AA16" s="5">
        <f t="shared" si="1"/>
        <v>0</v>
      </c>
      <c r="AB16" s="5">
        <f t="shared" si="5"/>
        <v>5.0642535766124288</v>
      </c>
      <c r="AC16" s="32"/>
      <c r="AD16" s="5">
        <f t="shared" si="6"/>
        <v>11009.823932665489</v>
      </c>
      <c r="AE16" s="5">
        <f t="shared" si="7"/>
        <v>-110.09823932665489</v>
      </c>
      <c r="AF16" s="5">
        <f t="shared" si="7"/>
        <v>-1365.9387769290618</v>
      </c>
      <c r="AG16" s="5">
        <f t="shared" si="15"/>
        <v>-11537.331767631293</v>
      </c>
      <c r="AH16" s="5">
        <f t="shared" si="23"/>
        <v>-2003.5448512215207</v>
      </c>
      <c r="AI16" s="42">
        <f t="shared" si="22"/>
        <v>0</v>
      </c>
      <c r="AJ16" s="42">
        <f t="shared" si="16"/>
        <v>1069.7717706775425</v>
      </c>
      <c r="AK16" s="42">
        <f t="shared" si="24"/>
        <v>-933.77308054397827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13092.620969387603</v>
      </c>
      <c r="K17" s="11">
        <f t="shared" si="11"/>
        <v>130.92620969387602</v>
      </c>
      <c r="L17" s="24">
        <f t="shared" si="17"/>
        <v>1624.3419316326363</v>
      </c>
      <c r="M17" s="11">
        <f t="shared" si="0"/>
        <v>602229</v>
      </c>
      <c r="N17" s="28">
        <f t="shared" si="18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L'!$B$136:$AV$256, 4)</f>
        <v>25.437676255687872</v>
      </c>
      <c r="S17" s="46">
        <f>VLOOKUP(I17, '[1]Lapse Rates'!$A$4:$F$24, 4)</f>
        <v>9.9047419999999994E-4</v>
      </c>
      <c r="T17" s="56">
        <f t="shared" si="12"/>
        <v>0.84091825146454735</v>
      </c>
      <c r="U17" s="33">
        <f t="shared" si="20"/>
        <v>2.1391006238254281E-2</v>
      </c>
      <c r="V17" s="39">
        <f t="shared" si="13"/>
        <v>8.3290783238474633E-4</v>
      </c>
      <c r="W17" s="32">
        <f t="shared" si="21"/>
        <v>0.81869433739390829</v>
      </c>
      <c r="X17" s="31"/>
      <c r="Y17" s="5">
        <f t="shared" si="14"/>
        <v>0</v>
      </c>
      <c r="Z17" s="5">
        <f t="shared" si="14"/>
        <v>5.0642535766124288</v>
      </c>
      <c r="AA17" s="5">
        <f t="shared" si="1"/>
        <v>0</v>
      </c>
      <c r="AB17" s="5">
        <f t="shared" si="5"/>
        <v>4.9304147211439595</v>
      </c>
      <c r="AC17" s="32"/>
      <c r="AD17" s="5">
        <f t="shared" si="6"/>
        <v>10718.854649282373</v>
      </c>
      <c r="AE17" s="5">
        <f t="shared" si="7"/>
        <v>-107.18854649282372</v>
      </c>
      <c r="AF17" s="5">
        <f t="shared" si="7"/>
        <v>-1329.8395414191223</v>
      </c>
      <c r="AG17" s="5">
        <f t="shared" si="15"/>
        <v>-12882.284295857638</v>
      </c>
      <c r="AH17" s="5">
        <f t="shared" si="23"/>
        <v>-3600.4577344872105</v>
      </c>
      <c r="AI17" s="42">
        <f t="shared" si="22"/>
        <v>0</v>
      </c>
      <c r="AJ17" s="42">
        <f t="shared" si="16"/>
        <v>1041.5012479595207</v>
      </c>
      <c r="AK17" s="42">
        <f t="shared" si="24"/>
        <v>-2558.9564865276898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13092.620969387603</v>
      </c>
      <c r="K18" s="11">
        <f t="shared" si="11"/>
        <v>130.92620969387602</v>
      </c>
      <c r="L18" s="24">
        <f t="shared" si="17"/>
        <v>1624.3419316326363</v>
      </c>
      <c r="M18" s="11">
        <f t="shared" si="0"/>
        <v>602229</v>
      </c>
      <c r="N18" s="28">
        <f t="shared" si="18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L'!$B$136:$AV$256, 4)</f>
        <v>29.046992819595491</v>
      </c>
      <c r="S18" s="46">
        <f>VLOOKUP(I18, '[1]Lapse Rates'!$A$4:$F$24, 4)</f>
        <v>9.2791330000000004E-4</v>
      </c>
      <c r="T18" s="56">
        <f t="shared" si="12"/>
        <v>0.81869433739390829</v>
      </c>
      <c r="U18" s="33">
        <f t="shared" si="20"/>
        <v>2.3780608539724343E-2</v>
      </c>
      <c r="V18" s="39">
        <f t="shared" si="13"/>
        <v>7.5967736430249491E-4</v>
      </c>
      <c r="W18" s="32">
        <f t="shared" si="21"/>
        <v>0.7941540514898815</v>
      </c>
      <c r="X18" s="31"/>
      <c r="Y18" s="5">
        <f t="shared" si="14"/>
        <v>0</v>
      </c>
      <c r="Z18" s="5">
        <f t="shared" si="14"/>
        <v>4.9304147211439595</v>
      </c>
      <c r="AA18" s="5">
        <f t="shared" si="1"/>
        <v>0</v>
      </c>
      <c r="AB18" s="5">
        <f t="shared" si="5"/>
        <v>4.7826260027469987</v>
      </c>
      <c r="AC18" s="32"/>
      <c r="AD18" s="5">
        <f t="shared" si="6"/>
        <v>10397.557987460545</v>
      </c>
      <c r="AE18" s="5">
        <f t="shared" si="7"/>
        <v>-103.97557987460544</v>
      </c>
      <c r="AF18" s="5">
        <f t="shared" si="7"/>
        <v>-1289.9777260109581</v>
      </c>
      <c r="AG18" s="5">
        <f t="shared" si="15"/>
        <v>-14321.372100269651</v>
      </c>
      <c r="AH18" s="5">
        <f t="shared" si="23"/>
        <v>-5317.7674186946697</v>
      </c>
      <c r="AI18" s="42">
        <f t="shared" si="22"/>
        <v>0</v>
      </c>
      <c r="AJ18" s="42">
        <f t="shared" si="16"/>
        <v>1010.284107868325</v>
      </c>
      <c r="AK18" s="42">
        <f t="shared" si="24"/>
        <v>-4307.4833108263447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13092.620969387603</v>
      </c>
      <c r="K19" s="11">
        <f t="shared" si="11"/>
        <v>130.92620969387602</v>
      </c>
      <c r="L19" s="24">
        <f t="shared" si="17"/>
        <v>1624.3419316326363</v>
      </c>
      <c r="M19" s="11">
        <f t="shared" si="0"/>
        <v>602229</v>
      </c>
      <c r="N19" s="28">
        <f t="shared" si="18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L'!$B$136:$AV$256, 4)</f>
        <v>33.115114665928282</v>
      </c>
      <c r="S19" s="46">
        <f>VLOOKUP(I19, '[1]Lapse Rates'!$A$4:$F$24, 4)</f>
        <v>7.1178370000000003E-4</v>
      </c>
      <c r="T19" s="56">
        <f t="shared" si="12"/>
        <v>0.7941540514898815</v>
      </c>
      <c r="U19" s="33">
        <f t="shared" si="20"/>
        <v>2.6298502477498938E-2</v>
      </c>
      <c r="V19" s="39">
        <f t="shared" si="13"/>
        <v>5.6526590913945839E-4</v>
      </c>
      <c r="W19" s="32">
        <f t="shared" si="21"/>
        <v>0.7672902831032431</v>
      </c>
      <c r="X19" s="31"/>
      <c r="Y19" s="5">
        <f t="shared" si="14"/>
        <v>0</v>
      </c>
      <c r="Z19" s="5">
        <f t="shared" si="14"/>
        <v>4.7826260027469987</v>
      </c>
      <c r="AA19" s="5">
        <f t="shared" si="1"/>
        <v>0</v>
      </c>
      <c r="AB19" s="5">
        <f t="shared" si="5"/>
        <v>4.6208445990298301</v>
      </c>
      <c r="AC19" s="32"/>
      <c r="AD19" s="5">
        <f t="shared" si="6"/>
        <v>10045.84085016487</v>
      </c>
      <c r="AE19" s="5">
        <f t="shared" si="7"/>
        <v>-100.45840850164871</v>
      </c>
      <c r="AF19" s="5">
        <f t="shared" si="7"/>
        <v>-1246.3417805788742</v>
      </c>
      <c r="AG19" s="5">
        <f t="shared" si="15"/>
        <v>-15837.720848521707</v>
      </c>
      <c r="AH19" s="5">
        <f t="shared" si="23"/>
        <v>-7138.6801874373596</v>
      </c>
      <c r="AI19" s="42">
        <f t="shared" si="22"/>
        <v>0</v>
      </c>
      <c r="AJ19" s="42">
        <f t="shared" si="16"/>
        <v>976.11119313803158</v>
      </c>
      <c r="AK19" s="42">
        <f t="shared" si="24"/>
        <v>-6162.5689942993276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13092.620969387603</v>
      </c>
      <c r="K20" s="11">
        <f t="shared" si="11"/>
        <v>130.92620969387602</v>
      </c>
      <c r="L20" s="24">
        <f t="shared" si="17"/>
        <v>1624.3419316326363</v>
      </c>
      <c r="M20" s="11">
        <f t="shared" si="0"/>
        <v>602229</v>
      </c>
      <c r="N20" s="28">
        <f t="shared" si="18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L'!$B$136:$AV$256, 4)</f>
        <v>37.61926983369807</v>
      </c>
      <c r="S20" s="46">
        <f>VLOOKUP(I20, '[1]Lapse Rates'!$A$4:$F$24, 4)</f>
        <v>6.4944269999999999E-4</v>
      </c>
      <c r="T20" s="56">
        <f t="shared" si="12"/>
        <v>0.7672902831032431</v>
      </c>
      <c r="U20" s="33">
        <f t="shared" si="20"/>
        <v>2.8864900200835486E-2</v>
      </c>
      <c r="V20" s="39">
        <f t="shared" si="13"/>
        <v>4.9831107314233462E-4</v>
      </c>
      <c r="W20" s="32">
        <f t="shared" si="21"/>
        <v>0.73792707182926531</v>
      </c>
      <c r="X20" s="31"/>
      <c r="Y20" s="5">
        <f t="shared" si="14"/>
        <v>0</v>
      </c>
      <c r="Z20" s="5">
        <f t="shared" si="14"/>
        <v>4.6208445990298301</v>
      </c>
      <c r="AA20" s="5">
        <f t="shared" si="1"/>
        <v>0</v>
      </c>
      <c r="AB20" s="5">
        <f t="shared" si="5"/>
        <v>4.4440108254066661</v>
      </c>
      <c r="AC20" s="32"/>
      <c r="AD20" s="5">
        <f t="shared" si="6"/>
        <v>9661.3994545106307</v>
      </c>
      <c r="AE20" s="5">
        <f t="shared" si="7"/>
        <v>-96.613994545106294</v>
      </c>
      <c r="AF20" s="5">
        <f t="shared" si="7"/>
        <v>-1198.6458852591638</v>
      </c>
      <c r="AG20" s="5">
        <f t="shared" si="15"/>
        <v>-17383.279983048953</v>
      </c>
      <c r="AH20" s="5">
        <f>SUM(AD20:AG20)</f>
        <v>-9017.1404083425932</v>
      </c>
      <c r="AI20" s="42">
        <f t="shared" si="22"/>
        <v>0</v>
      </c>
      <c r="AJ20" s="42">
        <f t="shared" si="16"/>
        <v>938.75875847778286</v>
      </c>
      <c r="AK20" s="42">
        <f t="shared" si="24"/>
        <v>-8078.3816498648102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13092.620969387603</v>
      </c>
      <c r="K21" s="11">
        <f t="shared" si="11"/>
        <v>130.92620969387602</v>
      </c>
      <c r="L21" s="24">
        <f t="shared" si="17"/>
        <v>1624.3419316326363</v>
      </c>
      <c r="M21" s="11">
        <f t="shared" si="0"/>
        <v>602229</v>
      </c>
      <c r="N21" s="28">
        <f t="shared" si="18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L'!$B$136:$AV$256, 4)</f>
        <v>42.636657497215737</v>
      </c>
      <c r="S21" s="46">
        <f>VLOOKUP(I21, '[1]Lapse Rates'!$A$4:$F$24, 4)</f>
        <v>5.2983399999999997E-4</v>
      </c>
      <c r="T21" s="56">
        <f t="shared" si="12"/>
        <v>0.73792707182926531</v>
      </c>
      <c r="U21" s="33">
        <f t="shared" si="20"/>
        <v>3.1462743819507699E-2</v>
      </c>
      <c r="V21" s="39">
        <f t="shared" si="13"/>
        <v>3.9097885217558693E-4</v>
      </c>
      <c r="W21" s="32">
        <f t="shared" si="21"/>
        <v>0.70607334915758202</v>
      </c>
      <c r="X21" s="31"/>
      <c r="Y21" s="5">
        <f t="shared" si="14"/>
        <v>0</v>
      </c>
      <c r="Z21" s="5">
        <f t="shared" si="14"/>
        <v>4.4440108254066661</v>
      </c>
      <c r="AA21" s="5">
        <f t="shared" si="1"/>
        <v>0</v>
      </c>
      <c r="AB21" s="5">
        <f t="shared" si="5"/>
        <v>4.2521784698982144</v>
      </c>
      <c r="AC21" s="32"/>
      <c r="AD21" s="5">
        <f t="shared" si="6"/>
        <v>9244.3507371062933</v>
      </c>
      <c r="AE21" s="5">
        <f t="shared" ref="AE21:AF24" si="25">-$W21*K21</f>
        <v>-92.443507371062921</v>
      </c>
      <c r="AF21" s="5">
        <f t="shared" si="25"/>
        <v>-1146.9045478449516</v>
      </c>
      <c r="AG21" s="5">
        <f t="shared" si="15"/>
        <v>-18947.776747678301</v>
      </c>
      <c r="AH21" s="5">
        <f t="shared" si="23"/>
        <v>-10942.774065788022</v>
      </c>
      <c r="AI21" s="42">
        <f t="shared" si="22"/>
        <v>0</v>
      </c>
      <c r="AJ21" s="42">
        <f t="shared" si="16"/>
        <v>898.23805669899866</v>
      </c>
      <c r="AK21" s="42">
        <f t="shared" si="24"/>
        <v>-10044.536009089024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13092.620969387603</v>
      </c>
      <c r="K22" s="11">
        <f t="shared" si="11"/>
        <v>130.92620969387602</v>
      </c>
      <c r="L22" s="24">
        <f t="shared" si="17"/>
        <v>1624.3419316326363</v>
      </c>
      <c r="M22" s="11">
        <f t="shared" si="0"/>
        <v>602229</v>
      </c>
      <c r="N22" s="28">
        <f t="shared" si="18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L'!$B$136:$AV$256, 4)</f>
        <v>48.343471074947061</v>
      </c>
      <c r="S22" s="46">
        <f>VLOOKUP(I22, '[1]Lapse Rates'!$A$4:$F$24, 4)</f>
        <v>4.565131E-4</v>
      </c>
      <c r="T22" s="56">
        <f t="shared" si="12"/>
        <v>0.70607334915758202</v>
      </c>
      <c r="U22" s="33">
        <f t="shared" si="20"/>
        <v>3.4134036531790563E-2</v>
      </c>
      <c r="V22" s="39">
        <f t="shared" si="13"/>
        <v>3.2233173345131019E-4</v>
      </c>
      <c r="W22" s="32">
        <f t="shared" si="21"/>
        <v>0.67161698089234012</v>
      </c>
      <c r="X22" s="31"/>
      <c r="Y22" s="5">
        <f t="shared" ref="Y22:Z24" si="26">AA21</f>
        <v>0</v>
      </c>
      <c r="Z22" s="5">
        <f t="shared" si="26"/>
        <v>4.2521784698982144</v>
      </c>
      <c r="AA22" s="5">
        <f t="shared" si="1"/>
        <v>0</v>
      </c>
      <c r="AB22" s="5">
        <f t="shared" si="5"/>
        <v>4.0446722278581309</v>
      </c>
      <c r="AC22" s="32"/>
      <c r="AD22" s="5">
        <f t="shared" si="6"/>
        <v>8793.2265674278442</v>
      </c>
      <c r="AE22" s="5">
        <f t="shared" si="25"/>
        <v>-87.93226567427844</v>
      </c>
      <c r="AF22" s="5">
        <f t="shared" si="25"/>
        <v>-1090.9356240599432</v>
      </c>
      <c r="AG22" s="5">
        <f t="shared" si="15"/>
        <v>-20556.506686503697</v>
      </c>
      <c r="AH22" s="5">
        <f t="shared" si="23"/>
        <v>-12942.148008810074</v>
      </c>
      <c r="AI22" s="42">
        <f t="shared" si="22"/>
        <v>0</v>
      </c>
      <c r="AJ22" s="42">
        <f t="shared" si="16"/>
        <v>854.40650970992181</v>
      </c>
      <c r="AK22" s="42">
        <f t="shared" si="24"/>
        <v>-12087.741499100153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13092.620969387603</v>
      </c>
      <c r="K23" s="11">
        <f t="shared" si="11"/>
        <v>130.92620969387602</v>
      </c>
      <c r="L23" s="24">
        <f t="shared" si="17"/>
        <v>1624.3419316326363</v>
      </c>
      <c r="M23" s="11">
        <f t="shared" si="0"/>
        <v>602229</v>
      </c>
      <c r="N23" s="28">
        <f t="shared" si="18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L'!$B$136:$AV$256, 4)</f>
        <v>54.827011316267445</v>
      </c>
      <c r="S23" s="46">
        <f>VLOOKUP(I23, '[1]Lapse Rates'!$A$4:$F$24, 4)</f>
        <v>3.5534066900000001E-2</v>
      </c>
      <c r="T23" s="56">
        <f t="shared" si="12"/>
        <v>0.67161698089234012</v>
      </c>
      <c r="U23" s="33">
        <f t="shared" si="20"/>
        <v>3.6822751811581712E-2</v>
      </c>
      <c r="V23" s="39">
        <f t="shared" si="13"/>
        <v>2.3865282730204437E-2</v>
      </c>
      <c r="W23" s="32">
        <f t="shared" si="21"/>
        <v>0.61092894635055395</v>
      </c>
      <c r="X23" s="31"/>
      <c r="Y23" s="5">
        <f t="shared" si="26"/>
        <v>0</v>
      </c>
      <c r="Z23" s="5">
        <f t="shared" si="26"/>
        <v>4.0446722278581309</v>
      </c>
      <c r="AA23" s="5">
        <f t="shared" si="1"/>
        <v>0</v>
      </c>
      <c r="AB23" s="5">
        <f t="shared" si="5"/>
        <v>3.6791912843174774</v>
      </c>
      <c r="AC23" s="32"/>
      <c r="AD23" s="5">
        <f t="shared" si="6"/>
        <v>7998.6611337951363</v>
      </c>
      <c r="AE23" s="5">
        <f t="shared" si="25"/>
        <v>-79.986611337951359</v>
      </c>
      <c r="AF23" s="5">
        <f t="shared" si="25"/>
        <v>-992.35750480535</v>
      </c>
      <c r="AG23" s="5">
        <f t="shared" si="15"/>
        <v>-22175.729000737043</v>
      </c>
      <c r="AH23" s="5">
        <f>SUM(AD23:AG23)</f>
        <v>-15249.411983085207</v>
      </c>
      <c r="AI23" s="42">
        <f t="shared" si="22"/>
        <v>0</v>
      </c>
      <c r="AJ23" s="42">
        <f t="shared" si="16"/>
        <v>777.21875299860278</v>
      </c>
      <c r="AK23" s="42">
        <f t="shared" si="24"/>
        <v>-14472.193230086605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13092.620969387603</v>
      </c>
      <c r="K24" s="11">
        <f t="shared" si="11"/>
        <v>130.92620969387602</v>
      </c>
      <c r="L24" s="24">
        <f t="shared" si="17"/>
        <v>1624.3419316326363</v>
      </c>
      <c r="M24" s="11">
        <f t="shared" si="0"/>
        <v>602229</v>
      </c>
      <c r="N24" s="28">
        <f t="shared" si="18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L'!$B$136:$AV$256, 4)</f>
        <v>62.217421074474572</v>
      </c>
      <c r="S24" s="46">
        <f>VLOOKUP(I24, '[1]Lapse Rates'!$A$4:$F$24, 4)</f>
        <v>0</v>
      </c>
      <c r="T24" s="56">
        <f t="shared" si="12"/>
        <v>0.61092894635055395</v>
      </c>
      <c r="U24" s="33">
        <f t="shared" si="20"/>
        <v>3.80104235016775E-2</v>
      </c>
      <c r="V24" s="39">
        <f t="shared" si="13"/>
        <v>0</v>
      </c>
      <c r="W24" s="32">
        <f t="shared" si="21"/>
        <v>0.57291852284887645</v>
      </c>
      <c r="X24" s="31"/>
      <c r="Y24" s="5">
        <f t="shared" si="26"/>
        <v>0</v>
      </c>
      <c r="Z24" s="5">
        <f t="shared" si="26"/>
        <v>3.6791912843174774</v>
      </c>
      <c r="AA24" s="5">
        <f t="shared" si="1"/>
        <v>0</v>
      </c>
      <c r="AB24" s="5">
        <f t="shared" si="5"/>
        <v>3.4502814909675603</v>
      </c>
      <c r="AC24" s="32"/>
      <c r="AD24" s="5">
        <f t="shared" si="6"/>
        <v>7501.0050660017705</v>
      </c>
      <c r="AE24" s="5">
        <f t="shared" si="25"/>
        <v>-75.010050660017697</v>
      </c>
      <c r="AF24" s="5">
        <f t="shared" si="25"/>
        <v>-930.6155800724606</v>
      </c>
      <c r="AG24" s="5">
        <f t="shared" si="15"/>
        <v>-22890.979334991738</v>
      </c>
      <c r="AH24" s="5">
        <f t="shared" si="23"/>
        <v>-16395.599899722445</v>
      </c>
      <c r="AI24" s="42">
        <f t="shared" si="22"/>
        <v>0</v>
      </c>
      <c r="AJ24" s="42">
        <f t="shared" si="16"/>
        <v>728.8510396700176</v>
      </c>
      <c r="AK24" s="42">
        <f t="shared" si="24"/>
        <v>-15666.748860052427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232853.77096172157</v>
      </c>
      <c r="AE27" s="21">
        <f t="shared" ref="AE27:AJ27" si="27">SUM(AE4:AE24)</f>
        <v>-7304.9153806783816</v>
      </c>
      <c r="AF27" s="21">
        <f t="shared" si="27"/>
        <v>-27672.205768619628</v>
      </c>
      <c r="AG27" s="21">
        <f t="shared" si="27"/>
        <v>-228185.23619366335</v>
      </c>
      <c r="AH27" s="21">
        <f>SUM(AH4:AH24)</f>
        <v>-30308.586381239733</v>
      </c>
      <c r="AI27" s="21">
        <f t="shared" si="27"/>
        <v>0</v>
      </c>
      <c r="AJ27" s="21">
        <f t="shared" si="27"/>
        <v>21365.879798182665</v>
      </c>
      <c r="AK27" s="21">
        <f>SUM(AK4:AK24)</f>
        <v>-8942.7065830570809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114354.55213415834</v>
      </c>
      <c r="AE29" s="21">
        <f t="shared" ref="AE29:AK29" si="28">AE4+NPV($D$6,AE5:AE24)</f>
        <v>-6131.5140640325671</v>
      </c>
      <c r="AF29" s="21">
        <f t="shared" si="28"/>
        <v>-13114.349356849556</v>
      </c>
      <c r="AG29" s="21">
        <f t="shared" si="28"/>
        <v>-73103.392867360657</v>
      </c>
      <c r="AH29" s="21">
        <f>AH4+NPV($D$6,AH5:AH24)</f>
        <v>22005.295845915578</v>
      </c>
      <c r="AI29" s="21">
        <f t="shared" si="28"/>
        <v>0</v>
      </c>
      <c r="AJ29" s="21">
        <f t="shared" si="28"/>
        <v>9850.7000457777231</v>
      </c>
      <c r="AK29" s="21">
        <f t="shared" si="28"/>
        <v>31855.995891693292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171642.42163390524</v>
      </c>
      <c r="AE31" s="21">
        <f t="shared" ref="AE31:AJ31" si="29">AE4+NPV($D$7,AE5:AE24)</f>
        <v>-6697.3617927540163</v>
      </c>
      <c r="AF31" s="21">
        <f t="shared" si="29"/>
        <v>-20134.564750164587</v>
      </c>
      <c r="AG31" s="21">
        <f>AG4+NPV($D$7,AG5:AG24)</f>
        <v>-143064.04487291086</v>
      </c>
      <c r="AH31" s="21">
        <f t="shared" si="29"/>
        <v>1746.4502180758363</v>
      </c>
      <c r="AI31" s="21">
        <f t="shared" si="29"/>
        <v>0</v>
      </c>
      <c r="AJ31" s="21">
        <f t="shared" si="29"/>
        <v>15417.79195518668</v>
      </c>
      <c r="AK31" s="21">
        <f>AK4+NPV($D$7,AK5:AK24)</f>
        <v>17164.242173262508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14493.395383030429</v>
      </c>
    </row>
    <row r="37" spans="1:39" x14ac:dyDescent="0.15">
      <c r="G37" s="49" t="s">
        <v>109</v>
      </c>
      <c r="I37" s="1">
        <v>0</v>
      </c>
      <c r="J37" s="11">
        <f>H$36</f>
        <v>14493.395383030429</v>
      </c>
      <c r="K37" s="11">
        <f>J37*$C$10</f>
        <v>5797.3581532121716</v>
      </c>
      <c r="L37" s="24">
        <f>$C$46</f>
        <v>2026.4729168388142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14493.395383030429</v>
      </c>
      <c r="AE37" s="5">
        <f>-$W37*K37</f>
        <v>-5797.3581532121716</v>
      </c>
      <c r="AF37" s="5">
        <f>-$W37*L37</f>
        <v>-2026.4729168388142</v>
      </c>
      <c r="AG37" s="5"/>
      <c r="AH37" s="5">
        <f>SUM(AD37:AG37)</f>
        <v>6669.5643129794435</v>
      </c>
      <c r="AI37" s="42">
        <f>Y37-AA37</f>
        <v>0</v>
      </c>
      <c r="AJ37" s="42"/>
      <c r="AK37" s="42">
        <f>SUM(AH37:AJ37)</f>
        <v>6669.5643129794435</v>
      </c>
      <c r="AL37" s="6" t="s">
        <v>39</v>
      </c>
      <c r="AM37" s="36">
        <f>AK64</f>
        <v>18688.458317297853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14493.395383030429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L'!$B$136:$AV$256, 7)</f>
        <v>7.5595942738381092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7.5595942738381095E-3</v>
      </c>
      <c r="V38" s="39">
        <f>MIN(S38*T38,T38-U38)</f>
        <v>2.6703721500000001E-3</v>
      </c>
      <c r="W38" s="32">
        <f>T38-SUM(U38:V38)</f>
        <v>0.98977003357616189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5.9606821755053838</v>
      </c>
      <c r="AC38" s="32"/>
      <c r="AD38" s="5">
        <f t="shared" ref="AD38:AD40" si="36">$W38*J38</f>
        <v>14345.128434894617</v>
      </c>
      <c r="AE38" s="5">
        <f t="shared" ref="AE38:AF57" si="37">-$W38*K38</f>
        <v>0</v>
      </c>
      <c r="AF38" s="5">
        <f t="shared" si="37"/>
        <v>0</v>
      </c>
      <c r="AG38" s="5">
        <f>-U38*M38</f>
        <v>-4552.606899939251</v>
      </c>
      <c r="AH38" s="5">
        <f t="shared" ref="AH38:AH46" si="38">SUM(AD38:AG38)</f>
        <v>9792.5215349553655</v>
      </c>
      <c r="AI38" s="42">
        <f>-M38*$W37*(N38-N37)/1000</f>
        <v>0</v>
      </c>
      <c r="AJ38" s="42">
        <f>$D$6*SUM(Y38:Z38,AD38:AE38)</f>
        <v>1407.8478861121621</v>
      </c>
      <c r="AK38" s="42">
        <f t="shared" ref="AK38" si="39">SUM(AH38:AJ38)</f>
        <v>11200.369421067528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14493.395383030429</v>
      </c>
      <c r="K39" s="11">
        <f t="shared" ref="K39:K57" si="41">J39*$C$11</f>
        <v>144.93395383030429</v>
      </c>
      <c r="L39" s="24">
        <f>$C$47</f>
        <v>1591.6710553479011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L'!$B$136:$AV$256, 7)</f>
        <v>8.3778829911964063</v>
      </c>
      <c r="S39" s="46">
        <f>VLOOKUP(I39, '[1]Lapse Rates'!$A$4:$F$24, 4)</f>
        <v>2.4152155999999998E-3</v>
      </c>
      <c r="T39" s="33">
        <f t="shared" ref="T39:T41" si="44">W38</f>
        <v>0.98977003357616189</v>
      </c>
      <c r="U39" s="33">
        <f>T39*R39/1000</f>
        <v>8.2921775294936221E-3</v>
      </c>
      <c r="V39" s="39">
        <f t="shared" ref="V39:V57" si="45">MIN(S39*T39,T39-U39)</f>
        <v>2.39050802550567E-3</v>
      </c>
      <c r="W39" s="32">
        <f>T39-SUM(U39:V39)</f>
        <v>0.9790873480211626</v>
      </c>
      <c r="X39" s="32"/>
      <c r="Y39" s="5">
        <f t="shared" ref="Y39:Z54" si="46">AA38</f>
        <v>0</v>
      </c>
      <c r="Z39" s="5">
        <f t="shared" si="46"/>
        <v>5.9606821755053838</v>
      </c>
      <c r="AA39" s="5">
        <f>O39*W39</f>
        <v>0</v>
      </c>
      <c r="AB39" s="5">
        <f t="shared" si="35"/>
        <v>5.8963479451143668</v>
      </c>
      <c r="AC39" s="32"/>
      <c r="AD39" s="5">
        <f t="shared" si="36"/>
        <v>14190.300049393425</v>
      </c>
      <c r="AE39" s="5">
        <f t="shared" si="37"/>
        <v>-141.90300049393426</v>
      </c>
      <c r="AF39" s="5">
        <f t="shared" si="37"/>
        <v>-1558.3849925026216</v>
      </c>
      <c r="AG39" s="5">
        <f t="shared" ref="AG39:AG42" si="47">-U39*M39</f>
        <v>-4993.7897814094149</v>
      </c>
      <c r="AH39" s="5">
        <f t="shared" si="38"/>
        <v>7496.2222749874554</v>
      </c>
      <c r="AI39" s="42">
        <f>-M39*($W38*N39-$W37*N38)/1000</f>
        <v>0</v>
      </c>
      <c r="AJ39" s="42">
        <f t="shared" ref="AJ39:AJ40" si="48">$D$6*SUM(Y39:Z39,AD39:AE39)</f>
        <v>1378.7324934184574</v>
      </c>
      <c r="AK39" s="42">
        <f>SUM(AH39:AJ39)</f>
        <v>8874.9547684059125</v>
      </c>
      <c r="AL39" s="48" t="s">
        <v>43</v>
      </c>
      <c r="AM39" s="54">
        <f>AK64/AD64</f>
        <v>0.10000000016654473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14493.395383030429</v>
      </c>
      <c r="K40" s="11">
        <f t="shared" si="41"/>
        <v>144.93395383030429</v>
      </c>
      <c r="L40" s="24">
        <f t="shared" ref="L40:L57" si="49">$C$47</f>
        <v>1591.6710553479011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L'!$B$136:$AV$256, 7)</f>
        <v>9.2610573051794187</v>
      </c>
      <c r="S40" s="46">
        <f>VLOOKUP(I40, '[1]Lapse Rates'!$A$4:$F$24, 4)</f>
        <v>2.3963082999999999E-3</v>
      </c>
      <c r="T40" s="33">
        <f t="shared" si="44"/>
        <v>0.9790873480211626</v>
      </c>
      <c r="U40" s="33">
        <f t="shared" ref="U40:U57" si="50">T40*R40/1000</f>
        <v>9.0673840368001319E-3</v>
      </c>
      <c r="V40" s="39">
        <f t="shared" si="45"/>
        <v>2.3461951384881005E-3</v>
      </c>
      <c r="W40" s="32">
        <f t="shared" ref="W40:W57" si="51">T40-SUM(U40:V40)</f>
        <v>0.96767376884587442</v>
      </c>
      <c r="X40" s="32"/>
      <c r="Y40" s="5">
        <f t="shared" si="46"/>
        <v>0</v>
      </c>
      <c r="Z40" s="5">
        <f t="shared" si="46"/>
        <v>5.8963479451143668</v>
      </c>
      <c r="AA40" s="5">
        <f t="shared" ref="AA40:AA57" si="52">O40*W40</f>
        <v>0</v>
      </c>
      <c r="AB40" s="5">
        <f t="shared" si="35"/>
        <v>5.8276120613828208</v>
      </c>
      <c r="AC40" s="32"/>
      <c r="AD40" s="5">
        <f t="shared" si="36"/>
        <v>14024.878533670451</v>
      </c>
      <c r="AE40" s="5">
        <f t="shared" si="37"/>
        <v>-140.24878533670451</v>
      </c>
      <c r="AF40" s="5">
        <f>-$W40*L40</f>
        <v>-1540.2183288913939</v>
      </c>
      <c r="AG40" s="5">
        <f t="shared" si="47"/>
        <v>-5460.641621098107</v>
      </c>
      <c r="AH40" s="5">
        <f t="shared" si="38"/>
        <v>6883.7697983442458</v>
      </c>
      <c r="AI40" s="42">
        <f>-M40*($W39*N40-$W38*N39)/1000</f>
        <v>0</v>
      </c>
      <c r="AJ40" s="42">
        <f t="shared" si="48"/>
        <v>1362.6606100449565</v>
      </c>
      <c r="AK40" s="42">
        <f t="shared" ref="AK40:AK47" si="53">SUM(AH40:AJ40)</f>
        <v>8246.4304083892021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14493.395383030429</v>
      </c>
      <c r="K41" s="11">
        <f t="shared" si="41"/>
        <v>144.93395383030429</v>
      </c>
      <c r="L41" s="24">
        <f t="shared" si="49"/>
        <v>1591.6710553479011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L'!$B$136:$AV$256, 7)</f>
        <v>10.210639432339784</v>
      </c>
      <c r="S41" s="46">
        <f>VLOOKUP(I41, '[1]Lapse Rates'!$A$4:$F$24, 4)</f>
        <v>2.1941491999999999E-3</v>
      </c>
      <c r="T41" s="33">
        <f t="shared" si="44"/>
        <v>0.96767376884587442</v>
      </c>
      <c r="U41" s="33">
        <f t="shared" si="50"/>
        <v>9.8805679418185396E-3</v>
      </c>
      <c r="V41" s="39">
        <f t="shared" si="45"/>
        <v>2.1232206257741602E-3</v>
      </c>
      <c r="W41" s="32">
        <f t="shared" si="51"/>
        <v>0.95566998027828176</v>
      </c>
      <c r="X41" s="32"/>
      <c r="Y41" s="5">
        <f>AA40</f>
        <v>0</v>
      </c>
      <c r="Z41" s="5">
        <f t="shared" si="46"/>
        <v>5.8276120613828208</v>
      </c>
      <c r="AA41" s="5">
        <f t="shared" si="52"/>
        <v>0</v>
      </c>
      <c r="AB41" s="5">
        <f t="shared" si="35"/>
        <v>5.755321765530093</v>
      </c>
      <c r="AC41" s="32"/>
      <c r="AD41" s="5">
        <f>$W41*J41</f>
        <v>13850.902879866029</v>
      </c>
      <c r="AE41" s="5">
        <f t="shared" si="37"/>
        <v>-138.5090287986603</v>
      </c>
      <c r="AF41" s="5">
        <f t="shared" si="37"/>
        <v>-1521.1122460738404</v>
      </c>
      <c r="AG41" s="5">
        <f t="shared" si="47"/>
        <v>-5950.3645510334372</v>
      </c>
      <c r="AH41" s="5">
        <f t="shared" si="38"/>
        <v>6240.9170539600909</v>
      </c>
      <c r="AI41" s="42">
        <f t="shared" ref="AI41:AI57" si="55">-M41*($W40*N41-$W39*N40)/1000</f>
        <v>0</v>
      </c>
      <c r="AJ41" s="42">
        <f>$D$6*SUM(Y41:Z41,AD41:AE41)</f>
        <v>1345.7575255329307</v>
      </c>
      <c r="AK41" s="42">
        <f t="shared" si="53"/>
        <v>7586.6745794930212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14493.395383030429</v>
      </c>
      <c r="K42" s="11">
        <f t="shared" si="41"/>
        <v>144.93395383030429</v>
      </c>
      <c r="L42" s="24">
        <f t="shared" si="49"/>
        <v>1591.6710553479011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L'!$B$136:$AV$256, 7)</f>
        <v>11.28539264399399</v>
      </c>
      <c r="S42" s="46">
        <f>VLOOKUP(I42, '[1]Lapse Rates'!$A$4:$F$24, 4)</f>
        <v>1.9313649E-3</v>
      </c>
      <c r="T42" s="33">
        <f>W41</f>
        <v>0.95566998027828176</v>
      </c>
      <c r="U42" s="33">
        <f t="shared" si="50"/>
        <v>1.0785110965518402E-2</v>
      </c>
      <c r="V42" s="39">
        <f t="shared" si="45"/>
        <v>1.8457474558931657E-3</v>
      </c>
      <c r="W42" s="32">
        <f t="shared" si="51"/>
        <v>0.94303912185687022</v>
      </c>
      <c r="X42" s="32"/>
      <c r="Y42" s="5">
        <f t="shared" ref="Y42:Z57" si="56">AA41</f>
        <v>0</v>
      </c>
      <c r="Z42" s="5">
        <f t="shared" si="46"/>
        <v>5.755321765530093</v>
      </c>
      <c r="AA42" s="5">
        <f t="shared" si="52"/>
        <v>0</v>
      </c>
      <c r="AB42" s="5">
        <f t="shared" si="35"/>
        <v>5.6792550731674112</v>
      </c>
      <c r="AC42" s="32"/>
      <c r="AD42" s="5">
        <f t="shared" ref="AD42:AD57" si="57">$W42*J42</f>
        <v>13667.838854737432</v>
      </c>
      <c r="AE42" s="5">
        <f t="shared" si="37"/>
        <v>-136.67838854737434</v>
      </c>
      <c r="AF42" s="5">
        <f t="shared" si="37"/>
        <v>-1501.0080743202825</v>
      </c>
      <c r="AG42" s="5">
        <f t="shared" si="47"/>
        <v>-6495.1065916531816</v>
      </c>
      <c r="AH42" s="5">
        <f t="shared" si="38"/>
        <v>5535.0458002165933</v>
      </c>
      <c r="AI42" s="42">
        <f t="shared" si="55"/>
        <v>0</v>
      </c>
      <c r="AJ42" s="42">
        <f t="shared" ref="AJ42:AJ57" si="58">$D$6*SUM(Y42:Z42,AD42:AE42)</f>
        <v>1327.9714387984432</v>
      </c>
      <c r="AK42" s="42">
        <f t="shared" si="53"/>
        <v>6863.0172390150365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14493.395383030429</v>
      </c>
      <c r="K43" s="11">
        <f t="shared" si="41"/>
        <v>144.93395383030429</v>
      </c>
      <c r="L43" s="24">
        <f t="shared" si="49"/>
        <v>1591.6710553479011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L'!$B$136:$AV$256, 7)</f>
        <v>12.503899069011663</v>
      </c>
      <c r="S43" s="46">
        <f>VLOOKUP(I43, '[1]Lapse Rates'!$A$4:$F$24, 4)</f>
        <v>1.9726812000000001E-3</v>
      </c>
      <c r="T43" s="33">
        <f t="shared" ref="T43:T57" si="59">W42</f>
        <v>0.94303912185687022</v>
      </c>
      <c r="U43" s="33">
        <f t="shared" si="50"/>
        <v>1.1791665997827695E-2</v>
      </c>
      <c r="V43" s="39">
        <f t="shared" si="45"/>
        <v>1.860315546551557E-3</v>
      </c>
      <c r="W43" s="32">
        <f t="shared" si="51"/>
        <v>0.92938714031249092</v>
      </c>
      <c r="X43" s="32"/>
      <c r="Y43" s="5">
        <f t="shared" si="56"/>
        <v>0</v>
      </c>
      <c r="Z43" s="5">
        <f t="shared" si="46"/>
        <v>5.6792550731674112</v>
      </c>
      <c r="AA43" s="5">
        <f t="shared" si="52"/>
        <v>0</v>
      </c>
      <c r="AB43" s="5">
        <f t="shared" si="35"/>
        <v>5.5970388812325105</v>
      </c>
      <c r="AC43" s="32"/>
      <c r="AD43" s="5">
        <f t="shared" si="57"/>
        <v>13469.97528845291</v>
      </c>
      <c r="AE43" s="5">
        <f t="shared" si="37"/>
        <v>-134.69975288452909</v>
      </c>
      <c r="AF43" s="5">
        <f t="shared" si="37"/>
        <v>-1479.2786104479503</v>
      </c>
      <c r="AG43" s="5">
        <f>-U43*M43</f>
        <v>-7101.283222205775</v>
      </c>
      <c r="AH43" s="5">
        <f t="shared" si="38"/>
        <v>4754.7137029146543</v>
      </c>
      <c r="AI43" s="42">
        <f t="shared" si="55"/>
        <v>0</v>
      </c>
      <c r="AJ43" s="42">
        <f t="shared" si="58"/>
        <v>1308.7476649619359</v>
      </c>
      <c r="AK43" s="42">
        <f t="shared" si="53"/>
        <v>6063.46136787659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14493.395383030429</v>
      </c>
      <c r="K44" s="11">
        <f t="shared" si="41"/>
        <v>144.93395383030429</v>
      </c>
      <c r="L44" s="24">
        <f t="shared" si="49"/>
        <v>1591.6710553479011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L'!$B$136:$AV$256, 7)</f>
        <v>13.905981591348274</v>
      </c>
      <c r="S44" s="46">
        <f>VLOOKUP(I44, '[1]Lapse Rates'!$A$4:$F$24, 4)</f>
        <v>1.7228968999999999E-3</v>
      </c>
      <c r="T44" s="33">
        <f t="shared" si="59"/>
        <v>0.92938714031249092</v>
      </c>
      <c r="U44" s="33">
        <f t="shared" si="50"/>
        <v>1.2924040464421313E-2</v>
      </c>
      <c r="V44" s="39">
        <f t="shared" si="45"/>
        <v>1.6012382229442556E-3</v>
      </c>
      <c r="W44" s="32">
        <f t="shared" si="51"/>
        <v>0.91486186162512539</v>
      </c>
      <c r="X44" s="32"/>
      <c r="Y44" s="5">
        <f t="shared" si="56"/>
        <v>0</v>
      </c>
      <c r="Z44" s="5">
        <f t="shared" si="46"/>
        <v>5.5970388812325105</v>
      </c>
      <c r="AA44" s="5">
        <f t="shared" si="52"/>
        <v>0</v>
      </c>
      <c r="AB44" s="5">
        <f t="shared" si="35"/>
        <v>5.5095634406463763</v>
      </c>
      <c r="AC44" s="32"/>
      <c r="AD44" s="5">
        <f t="shared" si="57"/>
        <v>13259.454681388215</v>
      </c>
      <c r="AE44" s="5">
        <f t="shared" si="37"/>
        <v>-132.59454681388215</v>
      </c>
      <c r="AF44" s="5">
        <f t="shared" si="37"/>
        <v>-1456.1591447904088</v>
      </c>
      <c r="AG44" s="5">
        <f t="shared" ref="AG44:AG57" si="60">-U44*M44</f>
        <v>-7783.2319648479834</v>
      </c>
      <c r="AH44" s="5">
        <f t="shared" si="38"/>
        <v>3887.4690249359419</v>
      </c>
      <c r="AI44" s="42">
        <f t="shared" si="55"/>
        <v>0</v>
      </c>
      <c r="AJ44" s="42">
        <f t="shared" si="58"/>
        <v>1288.2940487159913</v>
      </c>
      <c r="AK44" s="42">
        <f t="shared" si="53"/>
        <v>5175.7630736519332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14493.395383030429</v>
      </c>
      <c r="K45" s="11">
        <f t="shared" si="41"/>
        <v>144.93395383030429</v>
      </c>
      <c r="L45" s="24">
        <f t="shared" si="49"/>
        <v>1591.6710553479011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L'!$B$136:$AV$256, 7)</f>
        <v>15.530150236238596</v>
      </c>
      <c r="S45" s="46">
        <f>VLOOKUP(I45, '[1]Lapse Rates'!$A$4:$F$24, 4)</f>
        <v>1.5750323E-3</v>
      </c>
      <c r="T45" s="33">
        <f t="shared" si="59"/>
        <v>0.91486186162512539</v>
      </c>
      <c r="U45" s="33">
        <f t="shared" si="50"/>
        <v>1.4207942156443122E-2</v>
      </c>
      <c r="V45" s="39">
        <f t="shared" si="45"/>
        <v>1.4409369820977029E-3</v>
      </c>
      <c r="W45" s="32">
        <f t="shared" si="51"/>
        <v>0.89921298248658454</v>
      </c>
      <c r="X45" s="32"/>
      <c r="Y45" s="5">
        <f t="shared" si="56"/>
        <v>0</v>
      </c>
      <c r="Z45" s="5">
        <f t="shared" si="46"/>
        <v>5.5095634406463763</v>
      </c>
      <c r="AA45" s="5">
        <f t="shared" si="52"/>
        <v>0</v>
      </c>
      <c r="AB45" s="5">
        <f t="shared" si="35"/>
        <v>5.4153213522991335</v>
      </c>
      <c r="AC45" s="32"/>
      <c r="AD45" s="5">
        <f t="shared" si="57"/>
        <v>13032.649288732086</v>
      </c>
      <c r="AE45" s="5">
        <f t="shared" si="37"/>
        <v>-130.32649288732085</v>
      </c>
      <c r="AF45" s="5">
        <f t="shared" si="37"/>
        <v>-1431.2512768169556</v>
      </c>
      <c r="AG45" s="5">
        <f t="shared" si="60"/>
        <v>-8556.4347969325845</v>
      </c>
      <c r="AH45" s="5">
        <f t="shared" si="38"/>
        <v>2914.6367220952234</v>
      </c>
      <c r="AI45" s="42">
        <f t="shared" si="55"/>
        <v>0</v>
      </c>
      <c r="AJ45" s="42">
        <f t="shared" si="58"/>
        <v>1266.2583544458989</v>
      </c>
      <c r="AK45" s="42">
        <f t="shared" si="53"/>
        <v>4180.8950765411228</v>
      </c>
    </row>
    <row r="46" spans="1:39" ht="15" x14ac:dyDescent="0.2">
      <c r="A46" s="12"/>
      <c r="B46" s="13">
        <v>1</v>
      </c>
      <c r="C46" s="10">
        <f>$H$36*0.14+$B$49</f>
        <v>2026.4729168388142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14493.395383030429</v>
      </c>
      <c r="K46" s="11">
        <f t="shared" si="41"/>
        <v>144.93395383030429</v>
      </c>
      <c r="L46" s="24">
        <f t="shared" si="49"/>
        <v>1591.6710553479011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L'!$B$136:$AV$256, 7)</f>
        <v>17.413061914934275</v>
      </c>
      <c r="S46" s="46">
        <f>VLOOKUP(I46, '[1]Lapse Rates'!$A$4:$F$24, 4)</f>
        <v>1.4424080000000001E-3</v>
      </c>
      <c r="T46" s="33">
        <f t="shared" si="59"/>
        <v>0.89921298248658454</v>
      </c>
      <c r="U46" s="33">
        <f t="shared" si="50"/>
        <v>1.5658051338751606E-2</v>
      </c>
      <c r="V46" s="39">
        <f t="shared" si="45"/>
        <v>1.2970319996425095E-3</v>
      </c>
      <c r="W46" s="32">
        <f t="shared" si="51"/>
        <v>0.88225789914819042</v>
      </c>
      <c r="X46" s="32"/>
      <c r="Y46" s="5">
        <f t="shared" si="56"/>
        <v>0</v>
      </c>
      <c r="Z46" s="5">
        <f t="shared" si="46"/>
        <v>5.4153213522991335</v>
      </c>
      <c r="AA46" s="5">
        <f t="shared" si="52"/>
        <v>0</v>
      </c>
      <c r="AB46" s="5">
        <f t="shared" si="35"/>
        <v>5.3132129234611556</v>
      </c>
      <c r="AC46" s="32"/>
      <c r="AD46" s="5">
        <f t="shared" si="57"/>
        <v>12786.912562156509</v>
      </c>
      <c r="AE46" s="5">
        <f t="shared" si="37"/>
        <v>-127.86912562156509</v>
      </c>
      <c r="AF46" s="5">
        <f t="shared" si="37"/>
        <v>-1404.2643614262224</v>
      </c>
      <c r="AG46" s="5">
        <f t="shared" si="60"/>
        <v>-9429.7325996850414</v>
      </c>
      <c r="AH46" s="5">
        <f t="shared" si="38"/>
        <v>1825.0464754236818</v>
      </c>
      <c r="AI46" s="42">
        <f t="shared" si="55"/>
        <v>0</v>
      </c>
      <c r="AJ46" s="42">
        <f t="shared" si="58"/>
        <v>1242.3834041487387</v>
      </c>
      <c r="AK46" s="42">
        <f t="shared" si="53"/>
        <v>3067.4298795724208</v>
      </c>
    </row>
    <row r="47" spans="1:39" ht="15" x14ac:dyDescent="0.2">
      <c r="A47" s="12"/>
      <c r="B47" s="70" t="s">
        <v>49</v>
      </c>
      <c r="C47" s="72">
        <f>$H$36*0.11+$B$49</f>
        <v>1591.6710553479011</v>
      </c>
      <c r="D47" s="1"/>
      <c r="E47" s="1"/>
      <c r="F47" s="1"/>
      <c r="I47" s="2">
        <f t="shared" si="40"/>
        <v>10</v>
      </c>
      <c r="J47" s="11">
        <f t="shared" si="32"/>
        <v>14493.395383030429</v>
      </c>
      <c r="K47" s="11">
        <f t="shared" si="41"/>
        <v>144.93395383030429</v>
      </c>
      <c r="L47" s="24">
        <f t="shared" si="49"/>
        <v>1591.6710553479011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L'!$B$136:$AV$256, 7)</f>
        <v>19.662712064080964</v>
      </c>
      <c r="S47" s="46">
        <f>VLOOKUP(I47, '[1]Lapse Rates'!$A$4:$F$24, 4)</f>
        <v>1.4007732E-3</v>
      </c>
      <c r="T47" s="33">
        <f t="shared" si="59"/>
        <v>0.88225789914819042</v>
      </c>
      <c r="U47" s="33">
        <f t="shared" si="50"/>
        <v>1.7347583037211851E-2</v>
      </c>
      <c r="V47" s="39">
        <f t="shared" si="45"/>
        <v>1.235843220615088E-3</v>
      </c>
      <c r="W47" s="32">
        <f t="shared" si="51"/>
        <v>0.86367447289036348</v>
      </c>
      <c r="X47" s="32"/>
      <c r="Y47" s="5">
        <f t="shared" si="56"/>
        <v>0</v>
      </c>
      <c r="Z47" s="5">
        <f t="shared" si="46"/>
        <v>5.3132129234611556</v>
      </c>
      <c r="AA47" s="5">
        <f t="shared" si="52"/>
        <v>0</v>
      </c>
      <c r="AB47" s="5">
        <f t="shared" si="35"/>
        <v>5.2012981413429067</v>
      </c>
      <c r="AC47" s="32"/>
      <c r="AD47" s="5">
        <f t="shared" si="57"/>
        <v>12517.575617830433</v>
      </c>
      <c r="AE47" s="5">
        <f t="shared" si="37"/>
        <v>-125.17575617830434</v>
      </c>
      <c r="AF47" s="5">
        <f t="shared" si="37"/>
        <v>-1374.6856597424471</v>
      </c>
      <c r="AG47" s="5">
        <f t="shared" si="60"/>
        <v>-10447.217584917056</v>
      </c>
      <c r="AH47" s="5">
        <f>SUM(AD47:AG47)</f>
        <v>570.49661699262469</v>
      </c>
      <c r="AI47" s="42">
        <f t="shared" si="55"/>
        <v>0</v>
      </c>
      <c r="AJ47" s="42">
        <f t="shared" si="58"/>
        <v>1216.2156526158653</v>
      </c>
      <c r="AK47" s="42">
        <f t="shared" si="53"/>
        <v>1786.71226960849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14493.395383030429</v>
      </c>
      <c r="K48" s="11">
        <f t="shared" si="41"/>
        <v>144.93395383030429</v>
      </c>
      <c r="L48" s="24">
        <f t="shared" si="49"/>
        <v>1591.6710553479011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L'!$B$136:$AV$256, 7)</f>
        <v>22.272554959464976</v>
      </c>
      <c r="S48" s="46">
        <f>VLOOKUP(I48, '[1]Lapse Rates'!$A$4:$F$24, 4)</f>
        <v>1.2298243999999999E-3</v>
      </c>
      <c r="T48" s="33">
        <f t="shared" si="59"/>
        <v>0.86367447289036348</v>
      </c>
      <c r="U48" s="33">
        <f t="shared" si="50"/>
        <v>1.9236237164537564E-2</v>
      </c>
      <c r="V48" s="39">
        <f t="shared" si="45"/>
        <v>1.0621679404177074E-3</v>
      </c>
      <c r="W48" s="32">
        <f t="shared" si="51"/>
        <v>0.84337606778540819</v>
      </c>
      <c r="X48" s="31"/>
      <c r="Y48" s="5">
        <f t="shared" si="56"/>
        <v>0</v>
      </c>
      <c r="Z48" s="5">
        <f t="shared" si="46"/>
        <v>5.2012981413429067</v>
      </c>
      <c r="AA48" s="5">
        <f t="shared" si="52"/>
        <v>0</v>
      </c>
      <c r="AB48" s="5">
        <f t="shared" si="35"/>
        <v>5.0790552592633862</v>
      </c>
      <c r="AC48" s="32"/>
      <c r="AD48" s="5">
        <f t="shared" si="57"/>
        <v>12223.382806999392</v>
      </c>
      <c r="AE48" s="5">
        <f t="shared" si="37"/>
        <v>-122.23382806999393</v>
      </c>
      <c r="AF48" s="5">
        <f t="shared" si="37"/>
        <v>-1342.3772758671637</v>
      </c>
      <c r="AG48" s="5">
        <f t="shared" si="60"/>
        <v>-11584.619871362293</v>
      </c>
      <c r="AH48" s="5">
        <f t="shared" ref="AH48:AH57" si="61">SUM(AD48:AG48)</f>
        <v>-825.8481683000573</v>
      </c>
      <c r="AI48" s="42">
        <f t="shared" si="55"/>
        <v>0</v>
      </c>
      <c r="AJ48" s="42">
        <f t="shared" si="58"/>
        <v>1187.6329621806399</v>
      </c>
      <c r="AK48" s="42">
        <f t="shared" ref="AK48:AK57" si="62">SUM(AH48:AJ48)</f>
        <v>361.78479388058258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14493.395383030429</v>
      </c>
      <c r="K49" s="11">
        <f t="shared" si="41"/>
        <v>144.93395383030429</v>
      </c>
      <c r="L49" s="24">
        <f t="shared" si="49"/>
        <v>1591.6710553479011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L'!$B$136:$AV$256, 7)</f>
        <v>25.289438205617742</v>
      </c>
      <c r="S49" s="46">
        <f>VLOOKUP(I49, '[1]Lapse Rates'!$A$4:$F$24, 4)</f>
        <v>1.0984558E-3</v>
      </c>
      <c r="T49" s="33">
        <f t="shared" si="59"/>
        <v>0.84337606778540819</v>
      </c>
      <c r="U49" s="33">
        <f t="shared" si="50"/>
        <v>2.1328506950355961E-2</v>
      </c>
      <c r="V49" s="39">
        <f t="shared" si="45"/>
        <v>9.2641133324007478E-4</v>
      </c>
      <c r="W49" s="32">
        <f t="shared" si="51"/>
        <v>0.82112114950181214</v>
      </c>
      <c r="X49" s="31"/>
      <c r="Y49" s="5">
        <f t="shared" si="56"/>
        <v>0</v>
      </c>
      <c r="Z49" s="5">
        <f t="shared" si="46"/>
        <v>5.0790552592633862</v>
      </c>
      <c r="AA49" s="5">
        <f t="shared" si="52"/>
        <v>0</v>
      </c>
      <c r="AB49" s="5">
        <f t="shared" si="35"/>
        <v>4.9450296874332684</v>
      </c>
      <c r="AC49" s="32"/>
      <c r="AD49" s="5">
        <f t="shared" si="57"/>
        <v>11900.833477098202</v>
      </c>
      <c r="AE49" s="5">
        <f t="shared" si="37"/>
        <v>-119.00833477098203</v>
      </c>
      <c r="AF49" s="5">
        <f t="shared" si="37"/>
        <v>-1306.954766596031</v>
      </c>
      <c r="AG49" s="5">
        <f t="shared" si="60"/>
        <v>-12844.64541220592</v>
      </c>
      <c r="AH49" s="5">
        <f t="shared" si="61"/>
        <v>-2369.7750364747317</v>
      </c>
      <c r="AI49" s="42">
        <f t="shared" si="55"/>
        <v>0</v>
      </c>
      <c r="AJ49" s="42">
        <f t="shared" si="58"/>
        <v>1156.295301783234</v>
      </c>
      <c r="AK49" s="42">
        <f t="shared" si="62"/>
        <v>-1213.4797346914977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14493.395383030429</v>
      </c>
      <c r="K50" s="11">
        <f t="shared" si="41"/>
        <v>144.93395383030429</v>
      </c>
      <c r="L50" s="24">
        <f t="shared" si="49"/>
        <v>1591.6710553479011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L'!$B$136:$AV$256, 7)</f>
        <v>28.796210165007007</v>
      </c>
      <c r="S50" s="46">
        <f>VLOOKUP(I50, '[1]Lapse Rates'!$A$4:$F$24, 4)</f>
        <v>9.9047419999999994E-4</v>
      </c>
      <c r="T50" s="33">
        <f t="shared" si="59"/>
        <v>0.82112114950181214</v>
      </c>
      <c r="U50" s="33">
        <f t="shared" si="50"/>
        <v>2.3645177191986319E-2</v>
      </c>
      <c r="V50" s="39">
        <f t="shared" si="45"/>
        <v>8.1329931365588769E-4</v>
      </c>
      <c r="W50" s="32">
        <f t="shared" si="51"/>
        <v>0.79666267299616988</v>
      </c>
      <c r="X50" s="31"/>
      <c r="Y50" s="5">
        <f t="shared" si="56"/>
        <v>0</v>
      </c>
      <c r="Z50" s="5">
        <f t="shared" si="46"/>
        <v>4.9450296874332684</v>
      </c>
      <c r="AA50" s="5">
        <f t="shared" si="52"/>
        <v>0</v>
      </c>
      <c r="AB50" s="5">
        <f t="shared" si="35"/>
        <v>4.7977336489581042</v>
      </c>
      <c r="AC50" s="32"/>
      <c r="AD50" s="5">
        <f t="shared" si="57"/>
        <v>11546.347106635369</v>
      </c>
      <c r="AE50" s="5">
        <f t="shared" si="37"/>
        <v>-115.46347106635369</v>
      </c>
      <c r="AF50" s="5">
        <f t="shared" si="37"/>
        <v>-1268.0249174840935</v>
      </c>
      <c r="AG50" s="5">
        <f t="shared" si="60"/>
        <v>-14239.81141515273</v>
      </c>
      <c r="AH50" s="5">
        <f t="shared" si="61"/>
        <v>-4076.9526970678089</v>
      </c>
      <c r="AI50" s="42">
        <f t="shared" si="55"/>
        <v>0</v>
      </c>
      <c r="AJ50" s="42">
        <f t="shared" si="58"/>
        <v>1121.8547920616575</v>
      </c>
      <c r="AK50" s="42">
        <f t="shared" si="62"/>
        <v>-2955.0979050061514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14493.395383030429</v>
      </c>
      <c r="K51" s="11">
        <f t="shared" si="41"/>
        <v>144.93395383030429</v>
      </c>
      <c r="L51" s="24">
        <f t="shared" si="49"/>
        <v>1591.6710553479011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L'!$B$136:$AV$256, 7)</f>
        <v>32.750234859482092</v>
      </c>
      <c r="S51" s="46">
        <f>VLOOKUP(I51, '[1]Lapse Rates'!$A$4:$F$24, 4)</f>
        <v>9.2791330000000004E-4</v>
      </c>
      <c r="T51" s="33">
        <f t="shared" si="59"/>
        <v>0.79666267299616988</v>
      </c>
      <c r="U51" s="33">
        <f t="shared" si="50"/>
        <v>2.6090889644407343E-2</v>
      </c>
      <c r="V51" s="39">
        <f t="shared" si="45"/>
        <v>7.3923388988669694E-4</v>
      </c>
      <c r="W51" s="32">
        <f t="shared" si="51"/>
        <v>0.76983254946187585</v>
      </c>
      <c r="X51" s="31"/>
      <c r="Y51" s="5">
        <f t="shared" si="56"/>
        <v>0</v>
      </c>
      <c r="Z51" s="5">
        <f t="shared" si="46"/>
        <v>4.7977336489581042</v>
      </c>
      <c r="AA51" s="5">
        <f t="shared" si="52"/>
        <v>0</v>
      </c>
      <c r="AB51" s="5">
        <f t="shared" si="35"/>
        <v>4.63615486429876</v>
      </c>
      <c r="AC51" s="32"/>
      <c r="AD51" s="5">
        <f t="shared" si="57"/>
        <v>11157.487518077296</v>
      </c>
      <c r="AE51" s="5">
        <f t="shared" si="37"/>
        <v>-111.57487518077296</v>
      </c>
      <c r="AF51" s="5">
        <f t="shared" si="37"/>
        <v>-1225.3201864431492</v>
      </c>
      <c r="AG51" s="5">
        <f t="shared" si="60"/>
        <v>-15712.69037966179</v>
      </c>
      <c r="AH51" s="5">
        <f t="shared" si="61"/>
        <v>-5892.0979232084155</v>
      </c>
      <c r="AI51" s="42">
        <f t="shared" si="55"/>
        <v>0</v>
      </c>
      <c r="AJ51" s="42">
        <f t="shared" si="58"/>
        <v>1084.0746879391118</v>
      </c>
      <c r="AK51" s="42">
        <f t="shared" si="62"/>
        <v>-4808.0232352693038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14493.395383030429</v>
      </c>
      <c r="K52" s="11">
        <f t="shared" si="41"/>
        <v>144.93395383030429</v>
      </c>
      <c r="L52" s="24">
        <f t="shared" si="49"/>
        <v>1591.6710553479011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L'!$B$136:$AV$256, 7)</f>
        <v>37.18791484959867</v>
      </c>
      <c r="S52" s="46">
        <f>VLOOKUP(I52, '[1]Lapse Rates'!$A$4:$F$24, 4)</f>
        <v>7.1178370000000003E-4</v>
      </c>
      <c r="T52" s="33">
        <f t="shared" si="59"/>
        <v>0.76983254946187585</v>
      </c>
      <c r="U52" s="33">
        <f t="shared" si="50"/>
        <v>2.8628467297837693E-2</v>
      </c>
      <c r="V52" s="39">
        <f t="shared" si="45"/>
        <v>5.4795426043640705E-4</v>
      </c>
      <c r="W52" s="32">
        <f t="shared" si="51"/>
        <v>0.74065612790360169</v>
      </c>
      <c r="X52" s="31"/>
      <c r="Y52" s="5">
        <f t="shared" si="56"/>
        <v>0</v>
      </c>
      <c r="Z52" s="5">
        <f t="shared" si="46"/>
        <v>4.63615486429876</v>
      </c>
      <c r="AA52" s="5">
        <f t="shared" si="52"/>
        <v>0</v>
      </c>
      <c r="AB52" s="5">
        <f t="shared" si="35"/>
        <v>4.4604459925125814</v>
      </c>
      <c r="AC52" s="32"/>
      <c r="AD52" s="5">
        <f t="shared" si="57"/>
        <v>10734.622104571255</v>
      </c>
      <c r="AE52" s="5">
        <f t="shared" si="37"/>
        <v>-107.34622104571255</v>
      </c>
      <c r="AF52" s="5">
        <f t="shared" si="37"/>
        <v>-1178.8809207502156</v>
      </c>
      <c r="AG52" s="5">
        <f t="shared" si="60"/>
        <v>-17240.893232309496</v>
      </c>
      <c r="AH52" s="5">
        <f t="shared" si="61"/>
        <v>-7792.4982695341696</v>
      </c>
      <c r="AI52" s="42">
        <f t="shared" si="55"/>
        <v>0</v>
      </c>
      <c r="AJ52" s="42">
        <f t="shared" si="58"/>
        <v>1042.9905709660434</v>
      </c>
      <c r="AK52" s="42">
        <f t="shared" si="62"/>
        <v>-6749.5076985681262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14493.395383030429</v>
      </c>
      <c r="K53" s="11">
        <f t="shared" si="41"/>
        <v>144.93395383030429</v>
      </c>
      <c r="L53" s="24">
        <f t="shared" si="49"/>
        <v>1591.6710553479011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L'!$B$136:$AV$256, 7)</f>
        <v>42.078008292396632</v>
      </c>
      <c r="S53" s="46">
        <f>VLOOKUP(I53, '[1]Lapse Rates'!$A$4:$F$24, 4)</f>
        <v>6.4944269999999999E-4</v>
      </c>
      <c r="T53" s="33">
        <f t="shared" si="59"/>
        <v>0.74065612790360169</v>
      </c>
      <c r="U53" s="33">
        <f t="shared" si="50"/>
        <v>3.1165334691742132E-2</v>
      </c>
      <c r="V53" s="39">
        <f t="shared" si="45"/>
        <v>4.8101371547726042E-4</v>
      </c>
      <c r="W53" s="32">
        <f t="shared" si="51"/>
        <v>0.70900977949638233</v>
      </c>
      <c r="X53" s="31"/>
      <c r="Y53" s="5">
        <f t="shared" si="56"/>
        <v>0</v>
      </c>
      <c r="Z53" s="5">
        <f t="shared" si="46"/>
        <v>4.4604459925125814</v>
      </c>
      <c r="AA53" s="5">
        <f t="shared" si="52"/>
        <v>0</v>
      </c>
      <c r="AB53" s="5">
        <f t="shared" si="35"/>
        <v>4.2698625049632684</v>
      </c>
      <c r="AC53" s="32"/>
      <c r="AD53" s="5">
        <f t="shared" si="57"/>
        <v>10275.95906467629</v>
      </c>
      <c r="AE53" s="5">
        <f t="shared" si="37"/>
        <v>-102.7595906467629</v>
      </c>
      <c r="AF53" s="5">
        <f t="shared" si="37"/>
        <v>-1128.5103439829895</v>
      </c>
      <c r="AG53" s="5">
        <f t="shared" si="60"/>
        <v>-18768.668346073173</v>
      </c>
      <c r="AH53" s="5">
        <f t="shared" si="61"/>
        <v>-9723.9792160266352</v>
      </c>
      <c r="AI53" s="42">
        <f t="shared" si="55"/>
        <v>0</v>
      </c>
      <c r="AJ53" s="42">
        <f t="shared" si="58"/>
        <v>998.42843815416211</v>
      </c>
      <c r="AK53" s="42">
        <f t="shared" si="62"/>
        <v>-8725.5507778724732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14493.395383030429</v>
      </c>
      <c r="K54" s="11">
        <f t="shared" si="41"/>
        <v>144.93395383030429</v>
      </c>
      <c r="L54" s="24">
        <f t="shared" si="49"/>
        <v>1591.6710553479011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L'!$B$136:$AV$256, 7)</f>
        <v>47.501145415404054</v>
      </c>
      <c r="S54" s="46">
        <f>VLOOKUP(I54, '[1]Lapse Rates'!$A$4:$F$24, 4)</f>
        <v>5.2983399999999997E-4</v>
      </c>
      <c r="T54" s="33">
        <f t="shared" si="59"/>
        <v>0.70900977949638233</v>
      </c>
      <c r="U54" s="33">
        <f t="shared" si="50"/>
        <v>3.3678776636801216E-2</v>
      </c>
      <c r="V54" s="39">
        <f t="shared" si="45"/>
        <v>3.7565748750968621E-4</v>
      </c>
      <c r="W54" s="32">
        <f t="shared" si="51"/>
        <v>0.67495534537207147</v>
      </c>
      <c r="X54" s="31"/>
      <c r="Y54" s="5">
        <f t="shared" si="56"/>
        <v>0</v>
      </c>
      <c r="Z54" s="5">
        <f t="shared" si="46"/>
        <v>4.2698625049632684</v>
      </c>
      <c r="AA54" s="5">
        <f t="shared" si="52"/>
        <v>0</v>
      </c>
      <c r="AB54" s="5">
        <f t="shared" si="35"/>
        <v>4.064776826880772</v>
      </c>
      <c r="AC54" s="32"/>
      <c r="AD54" s="5">
        <f t="shared" si="57"/>
        <v>9782.39468636729</v>
      </c>
      <c r="AE54" s="5">
        <f t="shared" si="37"/>
        <v>-97.823946863672887</v>
      </c>
      <c r="AF54" s="5">
        <f t="shared" si="37"/>
        <v>-1074.3068868810722</v>
      </c>
      <c r="AG54" s="5">
        <f t="shared" si="60"/>
        <v>-20282.335975204162</v>
      </c>
      <c r="AH54" s="5">
        <f t="shared" si="61"/>
        <v>-11672.072122581616</v>
      </c>
      <c r="AI54" s="42">
        <f t="shared" si="55"/>
        <v>0</v>
      </c>
      <c r="AJ54" s="42">
        <f t="shared" si="58"/>
        <v>950.47526305704184</v>
      </c>
      <c r="AK54" s="42">
        <f t="shared" si="62"/>
        <v>-10721.596859524574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14493.395383030429</v>
      </c>
      <c r="K55" s="11">
        <f t="shared" si="41"/>
        <v>144.93395383030429</v>
      </c>
      <c r="L55" s="24">
        <f t="shared" si="49"/>
        <v>1591.6710553479011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L'!$B$136:$AV$256, 7)</f>
        <v>53.646537293202293</v>
      </c>
      <c r="S55" s="46">
        <f>VLOOKUP(I55, '[1]Lapse Rates'!$A$4:$F$24, 4)</f>
        <v>4.565131E-4</v>
      </c>
      <c r="T55" s="33">
        <f t="shared" si="59"/>
        <v>0.67495534537207147</v>
      </c>
      <c r="U55" s="33">
        <f t="shared" si="50"/>
        <v>3.6209017106749064E-2</v>
      </c>
      <c r="V55" s="39">
        <f t="shared" si="45"/>
        <v>3.08125957077375E-4</v>
      </c>
      <c r="W55" s="32">
        <f t="shared" si="51"/>
        <v>0.638438202308245</v>
      </c>
      <c r="X55" s="31"/>
      <c r="Y55" s="5">
        <f t="shared" si="56"/>
        <v>0</v>
      </c>
      <c r="Z55" s="5">
        <f t="shared" si="56"/>
        <v>4.064776826880772</v>
      </c>
      <c r="AA55" s="5">
        <f t="shared" si="52"/>
        <v>0</v>
      </c>
      <c r="AB55" s="5">
        <f t="shared" si="35"/>
        <v>3.8448600013789207</v>
      </c>
      <c r="AC55" s="32"/>
      <c r="AD55" s="5">
        <f t="shared" si="57"/>
        <v>9253.1372936845655</v>
      </c>
      <c r="AE55" s="5">
        <f t="shared" si="37"/>
        <v>-92.531372936845656</v>
      </c>
      <c r="AF55" s="5">
        <f t="shared" si="37"/>
        <v>-1016.1836072423811</v>
      </c>
      <c r="AG55" s="5">
        <f t="shared" si="60"/>
        <v>-21806.120163180381</v>
      </c>
      <c r="AH55" s="5">
        <f t="shared" si="61"/>
        <v>-13661.697849675043</v>
      </c>
      <c r="AI55" s="42">
        <f t="shared" si="55"/>
        <v>0</v>
      </c>
      <c r="AJ55" s="42">
        <f t="shared" si="58"/>
        <v>899.05419543206835</v>
      </c>
      <c r="AK55" s="42">
        <f t="shared" si="62"/>
        <v>-12762.643654242975</v>
      </c>
    </row>
    <row r="56" spans="1:37" ht="15" x14ac:dyDescent="0.2">
      <c r="I56" s="2">
        <f t="shared" si="40"/>
        <v>19</v>
      </c>
      <c r="J56" s="11">
        <f t="shared" si="32"/>
        <v>14493.395383030429</v>
      </c>
      <c r="K56" s="11">
        <f t="shared" si="41"/>
        <v>144.93395383030429</v>
      </c>
      <c r="L56" s="24">
        <f t="shared" si="49"/>
        <v>1591.6710553479011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L'!$B$136:$AV$256, 7)</f>
        <v>60.602164220777198</v>
      </c>
      <c r="S56" s="46">
        <f>VLOOKUP(I56, '[1]Lapse Rates'!$A$4:$F$24, 4)</f>
        <v>3.5534066900000001E-2</v>
      </c>
      <c r="T56" s="33">
        <f t="shared" si="59"/>
        <v>0.638438202308245</v>
      </c>
      <c r="U56" s="33">
        <f t="shared" si="50"/>
        <v>3.8690736781102041E-2</v>
      </c>
      <c r="V56" s="39">
        <f t="shared" si="45"/>
        <v>2.2686305792336912E-2</v>
      </c>
      <c r="W56" s="32">
        <f t="shared" si="51"/>
        <v>0.5770611597348061</v>
      </c>
      <c r="X56" s="31"/>
      <c r="Y56" s="5">
        <f t="shared" si="56"/>
        <v>0</v>
      </c>
      <c r="Z56" s="5">
        <f t="shared" si="56"/>
        <v>3.8448600013789207</v>
      </c>
      <c r="AA56" s="5">
        <f t="shared" si="52"/>
        <v>0</v>
      </c>
      <c r="AB56" s="5">
        <f t="shared" si="35"/>
        <v>3.4752296516593253</v>
      </c>
      <c r="AC56" s="32"/>
      <c r="AD56" s="5">
        <f t="shared" si="57"/>
        <v>8363.5755482266231</v>
      </c>
      <c r="AE56" s="5">
        <f t="shared" si="37"/>
        <v>-83.635755482266234</v>
      </c>
      <c r="AF56" s="5">
        <f t="shared" si="37"/>
        <v>-918.49154511538256</v>
      </c>
      <c r="AG56" s="5">
        <f t="shared" si="60"/>
        <v>-23300.683720946301</v>
      </c>
      <c r="AH56" s="5">
        <f t="shared" si="61"/>
        <v>-15939.235473317327</v>
      </c>
      <c r="AI56" s="42">
        <f t="shared" si="55"/>
        <v>0</v>
      </c>
      <c r="AJ56" s="42">
        <f t="shared" si="58"/>
        <v>812.63927443435671</v>
      </c>
      <c r="AK56" s="42">
        <f t="shared" si="62"/>
        <v>-15126.596198882969</v>
      </c>
    </row>
    <row r="57" spans="1:37" ht="15" x14ac:dyDescent="0.2">
      <c r="I57" s="2">
        <f t="shared" si="40"/>
        <v>20</v>
      </c>
      <c r="J57" s="11">
        <f t="shared" si="32"/>
        <v>14493.395383030429</v>
      </c>
      <c r="K57" s="11">
        <f t="shared" si="41"/>
        <v>144.93395383030429</v>
      </c>
      <c r="L57" s="24">
        <f t="shared" si="49"/>
        <v>1591.6710553479011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L'!$B$136:$AV$256, 7)</f>
        <v>68.501798169580965</v>
      </c>
      <c r="S57" s="46">
        <f>VLOOKUP(I57, '[1]Lapse Rates'!$A$4:$F$24, 4)</f>
        <v>0</v>
      </c>
      <c r="T57" s="33">
        <f t="shared" si="59"/>
        <v>0.5770611597348061</v>
      </c>
      <c r="U57" s="33">
        <f t="shared" si="50"/>
        <v>3.952972709565801E-2</v>
      </c>
      <c r="V57" s="39">
        <f t="shared" si="45"/>
        <v>0</v>
      </c>
      <c r="W57" s="32">
        <f t="shared" si="51"/>
        <v>0.53753143263914804</v>
      </c>
      <c r="X57" s="31"/>
      <c r="Y57" s="5">
        <f t="shared" si="56"/>
        <v>0</v>
      </c>
      <c r="Z57" s="5">
        <f t="shared" si="56"/>
        <v>3.4752296516593253</v>
      </c>
      <c r="AA57" s="5">
        <f t="shared" si="52"/>
        <v>0</v>
      </c>
      <c r="AB57" s="5">
        <f t="shared" si="35"/>
        <v>3.2371701714684149</v>
      </c>
      <c r="AC57" s="32"/>
      <c r="AD57" s="5">
        <f t="shared" si="57"/>
        <v>7790.6555840459605</v>
      </c>
      <c r="AE57" s="5">
        <f t="shared" si="37"/>
        <v>-77.906555840459603</v>
      </c>
      <c r="AF57" s="5">
        <f t="shared" si="37"/>
        <v>-855.57322267142195</v>
      </c>
      <c r="AG57" s="5">
        <f t="shared" si="60"/>
        <v>-23805.948019091029</v>
      </c>
      <c r="AH57" s="5">
        <f t="shared" si="61"/>
        <v>-16948.772213556949</v>
      </c>
      <c r="AI57" s="42">
        <f t="shared" si="55"/>
        <v>0</v>
      </c>
      <c r="AJ57" s="42">
        <f t="shared" si="58"/>
        <v>756.96159969578741</v>
      </c>
      <c r="AK57" s="42">
        <f t="shared" si="62"/>
        <v>-16191.810613861162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252667.4067645348</v>
      </c>
      <c r="AE60" s="21">
        <f t="shared" ref="AE60:AK60" si="63">SUM(AE37:AE57)</f>
        <v>-8035.6469826782713</v>
      </c>
      <c r="AF60" s="21">
        <f t="shared" si="63"/>
        <v>-26607.459284884841</v>
      </c>
      <c r="AG60" s="21">
        <f t="shared" si="63"/>
        <v>-250356.82614890911</v>
      </c>
      <c r="AH60" s="21">
        <f t="shared" si="63"/>
        <v>-32332.525651937438</v>
      </c>
      <c r="AI60" s="21">
        <f t="shared" si="63"/>
        <v>0</v>
      </c>
      <c r="AJ60" s="21">
        <f t="shared" si="63"/>
        <v>23155.276164499483</v>
      </c>
      <c r="AK60" s="21">
        <f t="shared" si="63"/>
        <v>-9177.249487437959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125082.65150777237</v>
      </c>
      <c r="AE62" s="21">
        <f t="shared" ref="AE62:AK62" si="64">AE37+NPV($D$6,AE38:AE57)</f>
        <v>-6772.6148121292517</v>
      </c>
      <c r="AF62" s="21">
        <f t="shared" si="64"/>
        <v>-12736.784438120505</v>
      </c>
      <c r="AG62" s="21">
        <f t="shared" si="64"/>
        <v>-81859.525859906615</v>
      </c>
      <c r="AH62" s="21">
        <f t="shared" si="64"/>
        <v>23713.726397616028</v>
      </c>
      <c r="AI62" s="21">
        <f t="shared" si="64"/>
        <v>0</v>
      </c>
      <c r="AJ62" s="21">
        <f t="shared" si="64"/>
        <v>10757.732030262579</v>
      </c>
      <c r="AK62" s="21">
        <f t="shared" si="64"/>
        <v>34471.458427878621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186884.58286173211</v>
      </c>
      <c r="AE64" s="21">
        <f t="shared" ref="AE64:AK64" si="65">AE37+NPV($D$7,AE38:AE57)</f>
        <v>-7382.8603773551022</v>
      </c>
      <c r="AF64" s="21">
        <f t="shared" si="65"/>
        <v>-19438.528074823214</v>
      </c>
      <c r="AG64" s="21">
        <f t="shared" si="65"/>
        <v>-158137.97415324728</v>
      </c>
      <c r="AH64" s="21">
        <f t="shared" si="65"/>
        <v>1925.2202563064875</v>
      </c>
      <c r="AI64" s="21">
        <f t="shared" si="65"/>
        <v>0</v>
      </c>
      <c r="AJ64" s="21">
        <f t="shared" si="65"/>
        <v>16763.238060991367</v>
      </c>
      <c r="AK64" s="21">
        <f t="shared" si="65"/>
        <v>18688.458317297853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14654.758349818338</v>
      </c>
    </row>
    <row r="69" spans="1:39" x14ac:dyDescent="0.15">
      <c r="G69" s="49" t="s">
        <v>111</v>
      </c>
      <c r="I69" s="1">
        <v>0</v>
      </c>
      <c r="J69" s="11">
        <f>H$68</f>
        <v>14654.758349818338</v>
      </c>
      <c r="K69" s="11">
        <f>J69*$C$10</f>
        <v>5861.9033399273358</v>
      </c>
      <c r="L69" s="24">
        <f>$C$78</f>
        <v>2047.0946927165353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14654.758349818338</v>
      </c>
      <c r="AE69" s="5">
        <f>-$W69*K69</f>
        <v>-5861.9033399273358</v>
      </c>
      <c r="AF69" s="5">
        <f>-$W69*L69</f>
        <v>-2047.0946927165353</v>
      </c>
      <c r="AG69" s="5"/>
      <c r="AH69" s="5">
        <f>SUM(AD69:AG69)</f>
        <v>6745.7603171744668</v>
      </c>
      <c r="AI69" s="42">
        <f>Y69-AA69</f>
        <v>0</v>
      </c>
      <c r="AJ69" s="42"/>
      <c r="AK69" s="42">
        <f>SUM(AH69:AJ69)</f>
        <v>6745.7603171744668</v>
      </c>
      <c r="AL69" s="6" t="s">
        <v>39</v>
      </c>
      <c r="AM69" s="36">
        <f>AK96</f>
        <v>23255.487412498762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14654.758349818338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L'!$B$136:$AV$256, 10)</f>
        <v>7.3637498625987803</v>
      </c>
      <c r="S70" s="46">
        <f>AVERAGE(VLOOKUP(I69,'[1]Lapse Rates'!$A$4:$F$24,4),VLOOKUP(I70,'[1]Lapse Rates'!$A$4:$F$24,4))</f>
        <v>2.6703721500000001E-3</v>
      </c>
      <c r="T70" s="33">
        <f>W69</f>
        <v>1</v>
      </c>
      <c r="U70" s="33">
        <f>T70*R70/1000</f>
        <v>7.3637498625987799E-3</v>
      </c>
      <c r="V70" s="39">
        <f>MIN(S70*T70,T70-U70)</f>
        <v>2.6703721500000001E-3</v>
      </c>
      <c r="W70" s="32">
        <f>T70-SUM(U70:V70)</f>
        <v>0.98996587798740121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5.9618616073447468</v>
      </c>
      <c r="AC70" s="32"/>
      <c r="AD70" s="5">
        <f t="shared" ref="AD70:AD72" si="74">$W70*J70</f>
        <v>14507.710716471109</v>
      </c>
      <c r="AE70" s="5">
        <f t="shared" ref="AE70:AF89" si="75">-$W70*K70</f>
        <v>0</v>
      </c>
      <c r="AF70" s="5">
        <f t="shared" si="75"/>
        <v>0</v>
      </c>
      <c r="AG70" s="5">
        <f>-U70*M70</f>
        <v>-4434.6637160030004</v>
      </c>
      <c r="AH70" s="5">
        <f t="shared" ref="AH70:AH78" si="76">SUM(AD70:AG70)</f>
        <v>10073.047000468108</v>
      </c>
      <c r="AI70" s="42">
        <f>-M70*$W69*(N70-N69)/1000</f>
        <v>0</v>
      </c>
      <c r="AJ70" s="42">
        <f>$D$6*SUM(Y70:Z70,AD70:AE70)</f>
        <v>1423.797207934816</v>
      </c>
      <c r="AK70" s="42">
        <f t="shared" ref="AK70" si="77">SUM(AH70:AJ70)</f>
        <v>11496.844208402925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14654.758349818338</v>
      </c>
      <c r="K71" s="11">
        <f t="shared" ref="K71:K89" si="79">J71*$C$11</f>
        <v>146.54758349818337</v>
      </c>
      <c r="L71" s="24">
        <f>$C$79</f>
        <v>1607.4519422219851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L'!$B$136:$AV$256, 10)</f>
        <v>8.1608393903882082</v>
      </c>
      <c r="S71" s="46">
        <f>VLOOKUP(I71, '[1]Lapse Rates'!$A$4:$F$24, 4)</f>
        <v>2.4152155999999998E-3</v>
      </c>
      <c r="T71" s="33">
        <f t="shared" ref="T71:T73" si="80">W70</f>
        <v>0.98996587798740121</v>
      </c>
      <c r="U71" s="33">
        <f>T71*R71/1000</f>
        <v>8.0789525322198293E-3</v>
      </c>
      <c r="V71" s="39">
        <f t="shared" ref="V71:V89" si="81">MIN(S71*T71,T71-U71)</f>
        <v>2.3909810319828677E-3</v>
      </c>
      <c r="W71" s="32">
        <f>T71-SUM(U71:V71)</f>
        <v>0.97949594442319854</v>
      </c>
      <c r="X71" s="32"/>
      <c r="Y71" s="5">
        <f t="shared" ref="Y71:Z86" si="82">AA70</f>
        <v>0</v>
      </c>
      <c r="Z71" s="5">
        <f t="shared" si="82"/>
        <v>5.9618616073447468</v>
      </c>
      <c r="AA71" s="5">
        <f>O71*W71</f>
        <v>0</v>
      </c>
      <c r="AB71" s="5">
        <f t="shared" si="73"/>
        <v>5.8988086311403842</v>
      </c>
      <c r="AC71" s="32"/>
      <c r="AD71" s="5">
        <f t="shared" si="74"/>
        <v>14354.276370149068</v>
      </c>
      <c r="AE71" s="5">
        <f t="shared" si="75"/>
        <v>-143.54276370149066</v>
      </c>
      <c r="AF71" s="5">
        <f t="shared" si="75"/>
        <v>-1574.4926582616281</v>
      </c>
      <c r="AG71" s="5">
        <f t="shared" ref="AG71:AG74" si="83">-U71*M71</f>
        <v>-4865.3795045262159</v>
      </c>
      <c r="AH71" s="5">
        <f t="shared" si="76"/>
        <v>7770.8614436597327</v>
      </c>
      <c r="AI71" s="42">
        <f>-M71*($W70*N71-$W69*N70)/1000</f>
        <v>0</v>
      </c>
      <c r="AJ71" s="42">
        <f t="shared" ref="AJ71:AJ72" si="84">$D$6*SUM(Y71:Z71,AD71:AE71)</f>
        <v>1394.6578254161877</v>
      </c>
      <c r="AK71" s="42">
        <f>SUM(AH71:AJ71)</f>
        <v>9165.5192690759213</v>
      </c>
      <c r="AL71" s="48" t="s">
        <v>59</v>
      </c>
      <c r="AM71" s="54">
        <f>AK96/AD96</f>
        <v>0.12277866699028449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14654.758349818338</v>
      </c>
      <c r="K72" s="11">
        <f t="shared" si="79"/>
        <v>146.54758349818337</v>
      </c>
      <c r="L72" s="24">
        <f t="shared" ref="L72:L89" si="85">$C$79</f>
        <v>1607.4519422219851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L'!$B$136:$AV$256, 10)</f>
        <v>9.0211335407965318</v>
      </c>
      <c r="S72" s="46">
        <f>VLOOKUP(I72, '[1]Lapse Rates'!$A$4:$F$24, 4)</f>
        <v>2.3963082999999999E-3</v>
      </c>
      <c r="T72" s="33">
        <f t="shared" si="80"/>
        <v>0.97949594442319854</v>
      </c>
      <c r="U72" s="33">
        <f t="shared" ref="U72:U89" si="86">T72*R72/1000</f>
        <v>8.8361637173102921E-3</v>
      </c>
      <c r="V72" s="39">
        <f t="shared" si="81"/>
        <v>2.3471742614376494E-3</v>
      </c>
      <c r="W72" s="32">
        <f t="shared" ref="W72:W89" si="87">T72-SUM(U72:V72)</f>
        <v>0.96831260644445061</v>
      </c>
      <c r="X72" s="32"/>
      <c r="Y72" s="5">
        <f t="shared" si="82"/>
        <v>0</v>
      </c>
      <c r="Z72" s="5">
        <f t="shared" si="82"/>
        <v>5.8988086311403842</v>
      </c>
      <c r="AA72" s="5">
        <f t="shared" ref="AA72:AA89" si="88">O72*W72</f>
        <v>0</v>
      </c>
      <c r="AB72" s="5">
        <f t="shared" si="73"/>
        <v>5.8314593266643504</v>
      </c>
      <c r="AC72" s="32"/>
      <c r="AD72" s="5">
        <f t="shared" si="74"/>
        <v>14190.387254526171</v>
      </c>
      <c r="AE72" s="5">
        <f t="shared" si="75"/>
        <v>-141.90387254526169</v>
      </c>
      <c r="AF72" s="5">
        <f>-$W72*L72</f>
        <v>-1556.5159799071648</v>
      </c>
      <c r="AG72" s="5">
        <f t="shared" si="83"/>
        <v>-5321.3940393120602</v>
      </c>
      <c r="AH72" s="5">
        <f t="shared" si="76"/>
        <v>7170.5733627616855</v>
      </c>
      <c r="AI72" s="42">
        <f>-M72*($W71*N72-$W70*N71)/1000</f>
        <v>0</v>
      </c>
      <c r="AJ72" s="42">
        <f t="shared" si="84"/>
        <v>1378.7348928990423</v>
      </c>
      <c r="AK72" s="42">
        <f t="shared" ref="AK72:AK79" si="89">SUM(AH72:AJ72)</f>
        <v>8549.3082556607278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14654.758349818338</v>
      </c>
      <c r="K73" s="11">
        <f t="shared" si="79"/>
        <v>146.54758349818337</v>
      </c>
      <c r="L73" s="24">
        <f t="shared" si="85"/>
        <v>1607.4519422219851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L'!$B$136:$AV$256, 10)</f>
        <v>9.9461150947144006</v>
      </c>
      <c r="S73" s="46">
        <f>VLOOKUP(I73, '[1]Lapse Rates'!$A$4:$F$24, 4)</f>
        <v>2.1941491999999999E-3</v>
      </c>
      <c r="T73" s="33">
        <f t="shared" si="80"/>
        <v>0.96831260644445061</v>
      </c>
      <c r="U73" s="33">
        <f t="shared" si="86"/>
        <v>9.6309486313593956E-3</v>
      </c>
      <c r="V73" s="39">
        <f t="shared" si="81"/>
        <v>2.1246223307800059E-3</v>
      </c>
      <c r="W73" s="32">
        <f t="shared" si="87"/>
        <v>0.95655703548231119</v>
      </c>
      <c r="X73" s="32"/>
      <c r="Y73" s="5">
        <f>AA72</f>
        <v>0</v>
      </c>
      <c r="Z73" s="5">
        <f t="shared" si="82"/>
        <v>5.8314593266643504</v>
      </c>
      <c r="AA73" s="5">
        <f t="shared" si="88"/>
        <v>0</v>
      </c>
      <c r="AB73" s="5">
        <f t="shared" si="73"/>
        <v>5.7606638692147678</v>
      </c>
      <c r="AC73" s="32"/>
      <c r="AD73" s="5">
        <f>$W73*J73</f>
        <v>14018.112202811875</v>
      </c>
      <c r="AE73" s="5">
        <f t="shared" si="75"/>
        <v>-140.18112202811875</v>
      </c>
      <c r="AF73" s="5">
        <f t="shared" si="75"/>
        <v>-1537.6194645321455</v>
      </c>
      <c r="AG73" s="5">
        <f t="shared" si="83"/>
        <v>-5800.0365633149377</v>
      </c>
      <c r="AH73" s="5">
        <f t="shared" si="76"/>
        <v>6540.2750529366749</v>
      </c>
      <c r="AI73" s="42">
        <f t="shared" ref="AI73:AI89" si="91">-M73*($W72*N73-$W71*N72)/1000</f>
        <v>0</v>
      </c>
      <c r="AJ73" s="42">
        <f>$D$6*SUM(Y73:Z73,AD73:AE73)</f>
        <v>1361.9971051848324</v>
      </c>
      <c r="AK73" s="42">
        <f t="shared" si="89"/>
        <v>7902.2721581215073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14654.758349818338</v>
      </c>
      <c r="K74" s="11">
        <f t="shared" si="79"/>
        <v>146.54758349818337</v>
      </c>
      <c r="L74" s="24">
        <f t="shared" si="85"/>
        <v>1607.4519422219851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L'!$B$136:$AV$256, 10)</f>
        <v>10.993024958916426</v>
      </c>
      <c r="S74" s="46">
        <f>VLOOKUP(I74, '[1]Lapse Rates'!$A$4:$F$24, 4)</f>
        <v>1.9313649E-3</v>
      </c>
      <c r="T74" s="33">
        <f>W73</f>
        <v>0.95655703548231119</v>
      </c>
      <c r="U74" s="33">
        <f t="shared" si="86"/>
        <v>1.0515455365684153E-2</v>
      </c>
      <c r="V74" s="39">
        <f t="shared" si="81"/>
        <v>1.8474606831785903E-3</v>
      </c>
      <c r="W74" s="32">
        <f t="shared" si="87"/>
        <v>0.94419411943344844</v>
      </c>
      <c r="X74" s="32"/>
      <c r="Y74" s="5">
        <f t="shared" ref="Y74:Z89" si="92">AA73</f>
        <v>0</v>
      </c>
      <c r="Z74" s="5">
        <f t="shared" si="82"/>
        <v>5.7606638692147678</v>
      </c>
      <c r="AA74" s="5">
        <f t="shared" si="88"/>
        <v>0</v>
      </c>
      <c r="AB74" s="5">
        <f t="shared" si="73"/>
        <v>5.6862108035228625</v>
      </c>
      <c r="AC74" s="32"/>
      <c r="AD74" s="5">
        <f t="shared" ref="AD74:AD88" si="93">$W74*J74</f>
        <v>13836.936655616701</v>
      </c>
      <c r="AE74" s="5">
        <f t="shared" si="75"/>
        <v>-138.36936655616699</v>
      </c>
      <c r="AF74" s="5">
        <f t="shared" si="75"/>
        <v>-1517.7466711178736</v>
      </c>
      <c r="AG74" s="5">
        <f t="shared" si="83"/>
        <v>-6332.7121694206016</v>
      </c>
      <c r="AH74" s="5">
        <f t="shared" si="76"/>
        <v>5848.1084485220581</v>
      </c>
      <c r="AI74" s="42">
        <f t="shared" si="91"/>
        <v>0</v>
      </c>
      <c r="AJ74" s="42">
        <f t="shared" ref="AJ74:AJ89" si="94">$D$6*SUM(Y74:Z74,AD74:AE74)</f>
        <v>1344.3945721824082</v>
      </c>
      <c r="AK74" s="42">
        <f t="shared" si="89"/>
        <v>7192.5030207044665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14654.758349818338</v>
      </c>
      <c r="K75" s="11">
        <f t="shared" si="79"/>
        <v>146.54758349818337</v>
      </c>
      <c r="L75" s="24">
        <f t="shared" si="85"/>
        <v>1607.4519422219851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L'!$B$136:$AV$256, 10)</f>
        <v>12.30953794358661</v>
      </c>
      <c r="S75" s="46">
        <f>VLOOKUP(I75, '[1]Lapse Rates'!$A$4:$F$24, 4)</f>
        <v>1.9726812000000001E-3</v>
      </c>
      <c r="T75" s="33">
        <f t="shared" ref="T75:T89" si="95">W74</f>
        <v>0.94419411943344844</v>
      </c>
      <c r="U75" s="33">
        <f t="shared" si="86"/>
        <v>1.1622593339277381E-2</v>
      </c>
      <c r="V75" s="39">
        <f t="shared" si="81"/>
        <v>1.8625939885569185E-3</v>
      </c>
      <c r="W75" s="32">
        <f t="shared" si="87"/>
        <v>0.93070893210561412</v>
      </c>
      <c r="X75" s="32"/>
      <c r="Y75" s="5">
        <f t="shared" si="92"/>
        <v>0</v>
      </c>
      <c r="Z75" s="5">
        <f t="shared" si="82"/>
        <v>5.6862108035228625</v>
      </c>
      <c r="AA75" s="5">
        <f t="shared" si="88"/>
        <v>0</v>
      </c>
      <c r="AB75" s="5">
        <f t="shared" si="73"/>
        <v>5.604999094730319</v>
      </c>
      <c r="AC75" s="32"/>
      <c r="AD75" s="5">
        <f t="shared" si="93"/>
        <v>13639.314494025257</v>
      </c>
      <c r="AE75" s="5">
        <f t="shared" si="75"/>
        <v>-136.39314494025257</v>
      </c>
      <c r="AF75" s="5">
        <f t="shared" si="75"/>
        <v>-1496.0698805565191</v>
      </c>
      <c r="AG75" s="5">
        <f>-U75*M75</f>
        <v>-6999.4627641196776</v>
      </c>
      <c r="AH75" s="5">
        <f t="shared" si="76"/>
        <v>5007.3887044088087</v>
      </c>
      <c r="AI75" s="42">
        <f t="shared" si="91"/>
        <v>0</v>
      </c>
      <c r="AJ75" s="42">
        <f t="shared" si="94"/>
        <v>1325.1944016250645</v>
      </c>
      <c r="AK75" s="42">
        <f t="shared" si="89"/>
        <v>6332.5831060338733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14654.758349818338</v>
      </c>
      <c r="K76" s="11">
        <f t="shared" si="79"/>
        <v>146.54758349818337</v>
      </c>
      <c r="L76" s="24">
        <f t="shared" si="85"/>
        <v>1607.4519422219851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L'!$B$136:$AV$256, 10)</f>
        <v>13.689826437078612</v>
      </c>
      <c r="S76" s="46">
        <f>VLOOKUP(I76, '[1]Lapse Rates'!$A$4:$F$24, 4)</f>
        <v>1.7228968999999999E-3</v>
      </c>
      <c r="T76" s="33">
        <f t="shared" si="95"/>
        <v>0.93070893210561412</v>
      </c>
      <c r="U76" s="33">
        <f t="shared" si="86"/>
        <v>1.2741243743964637E-2</v>
      </c>
      <c r="V76" s="39">
        <f t="shared" si="81"/>
        <v>1.6035155339270729E-3</v>
      </c>
      <c r="W76" s="32">
        <f t="shared" si="87"/>
        <v>0.91636417282772242</v>
      </c>
      <c r="X76" s="32"/>
      <c r="Y76" s="5">
        <f t="shared" si="92"/>
        <v>0</v>
      </c>
      <c r="Z76" s="5">
        <f t="shared" si="82"/>
        <v>5.604999094730319</v>
      </c>
      <c r="AA76" s="5">
        <f t="shared" si="88"/>
        <v>0</v>
      </c>
      <c r="AB76" s="5">
        <f t="shared" si="73"/>
        <v>5.518610794378664</v>
      </c>
      <c r="AC76" s="32"/>
      <c r="AD76" s="5">
        <f t="shared" si="93"/>
        <v>13429.095513221439</v>
      </c>
      <c r="AE76" s="5">
        <f t="shared" si="75"/>
        <v>-134.29095513221438</v>
      </c>
      <c r="AF76" s="5">
        <f t="shared" si="75"/>
        <v>-1473.0113693945652</v>
      </c>
      <c r="AG76" s="5">
        <f t="shared" ref="AG76:AG89" si="96">-U76*M76</f>
        <v>-7673.1464786840797</v>
      </c>
      <c r="AH76" s="5">
        <f t="shared" si="76"/>
        <v>4148.6467100105792</v>
      </c>
      <c r="AI76" s="42">
        <f t="shared" si="91"/>
        <v>0</v>
      </c>
      <c r="AJ76" s="42">
        <f t="shared" si="94"/>
        <v>1304.7701775597461</v>
      </c>
      <c r="AK76" s="42">
        <f t="shared" si="89"/>
        <v>5453.4168875703253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14654.758349818338</v>
      </c>
      <c r="K77" s="11">
        <f t="shared" si="79"/>
        <v>146.54758349818337</v>
      </c>
      <c r="L77" s="24">
        <f t="shared" si="85"/>
        <v>1607.4519422219851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L'!$B$136:$AV$256, 10)</f>
        <v>15.288748937229707</v>
      </c>
      <c r="S77" s="46">
        <f>VLOOKUP(I77, '[1]Lapse Rates'!$A$4:$F$24, 4)</f>
        <v>1.5750323E-3</v>
      </c>
      <c r="T77" s="33">
        <f t="shared" si="95"/>
        <v>0.91636417282772242</v>
      </c>
      <c r="U77" s="33">
        <f t="shared" si="86"/>
        <v>1.4010061773435219E-2</v>
      </c>
      <c r="V77" s="39">
        <f t="shared" si="81"/>
        <v>1.4433031707664452E-3</v>
      </c>
      <c r="W77" s="32">
        <f t="shared" si="87"/>
        <v>0.90091080788352074</v>
      </c>
      <c r="X77" s="32"/>
      <c r="Y77" s="5">
        <f t="shared" si="92"/>
        <v>0</v>
      </c>
      <c r="Z77" s="5">
        <f t="shared" si="82"/>
        <v>5.518610794378664</v>
      </c>
      <c r="AA77" s="5">
        <f t="shared" si="88"/>
        <v>0</v>
      </c>
      <c r="AB77" s="5">
        <f t="shared" si="73"/>
        <v>5.4255461492088477</v>
      </c>
      <c r="AC77" s="32"/>
      <c r="AD77" s="5">
        <f t="shared" si="93"/>
        <v>13202.63018427261</v>
      </c>
      <c r="AE77" s="5">
        <f t="shared" si="75"/>
        <v>-132.0263018427261</v>
      </c>
      <c r="AF77" s="5">
        <f t="shared" si="75"/>
        <v>-1448.170827901143</v>
      </c>
      <c r="AG77" s="5">
        <f t="shared" si="96"/>
        <v>-8437.2654917541186</v>
      </c>
      <c r="AH77" s="5">
        <f t="shared" si="76"/>
        <v>3185.1675627746208</v>
      </c>
      <c r="AI77" s="42">
        <f t="shared" si="91"/>
        <v>0</v>
      </c>
      <c r="AJ77" s="42">
        <f t="shared" si="94"/>
        <v>1282.7676165853002</v>
      </c>
      <c r="AK77" s="42">
        <f t="shared" si="89"/>
        <v>4467.9351793599208</v>
      </c>
    </row>
    <row r="78" spans="1:39" ht="15" x14ac:dyDescent="0.2">
      <c r="A78" s="12"/>
      <c r="B78" s="13">
        <v>1</v>
      </c>
      <c r="C78" s="10">
        <f>$H$68*0.14+$B$81</f>
        <v>2047.0946927165353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14654.758349818338</v>
      </c>
      <c r="K78" s="11">
        <f t="shared" si="79"/>
        <v>146.54758349818337</v>
      </c>
      <c r="L78" s="24">
        <f t="shared" si="85"/>
        <v>1607.4519422219851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L'!$B$136:$AV$256, 10)</f>
        <v>17.142392558743584</v>
      </c>
      <c r="S78" s="46">
        <f>VLOOKUP(I78, '[1]Lapse Rates'!$A$4:$F$24, 4)</f>
        <v>1.4424080000000001E-3</v>
      </c>
      <c r="T78" s="33">
        <f t="shared" si="95"/>
        <v>0.90091080788352074</v>
      </c>
      <c r="U78" s="33">
        <f t="shared" si="86"/>
        <v>1.5443766729154136E-2</v>
      </c>
      <c r="V78" s="39">
        <f t="shared" si="81"/>
        <v>1.2994809565776535E-3</v>
      </c>
      <c r="W78" s="32">
        <f t="shared" si="87"/>
        <v>0.88416756019778897</v>
      </c>
      <c r="X78" s="32"/>
      <c r="Y78" s="5">
        <f t="shared" si="92"/>
        <v>0</v>
      </c>
      <c r="Z78" s="5">
        <f t="shared" si="82"/>
        <v>5.4255461492088477</v>
      </c>
      <c r="AA78" s="5">
        <f t="shared" si="88"/>
        <v>0</v>
      </c>
      <c r="AB78" s="5">
        <f t="shared" si="73"/>
        <v>5.3247134561035425</v>
      </c>
      <c r="AC78" s="32"/>
      <c r="AD78" s="5">
        <f t="shared" si="93"/>
        <v>12957.261935447055</v>
      </c>
      <c r="AE78" s="5">
        <f t="shared" si="75"/>
        <v>-129.57261935447056</v>
      </c>
      <c r="AF78" s="5">
        <f t="shared" si="75"/>
        <v>-1421.2568618896098</v>
      </c>
      <c r="AG78" s="5">
        <f t="shared" si="96"/>
        <v>-9300.6841935317661</v>
      </c>
      <c r="AH78" s="5">
        <f t="shared" si="76"/>
        <v>2105.7482606712092</v>
      </c>
      <c r="AI78" s="42">
        <f t="shared" si="91"/>
        <v>0</v>
      </c>
      <c r="AJ78" s="42">
        <f t="shared" si="94"/>
        <v>1258.9285679859199</v>
      </c>
      <c r="AK78" s="42">
        <f t="shared" si="89"/>
        <v>3364.6768286571291</v>
      </c>
    </row>
    <row r="79" spans="1:39" ht="15" x14ac:dyDescent="0.2">
      <c r="A79" s="12"/>
      <c r="B79" s="70" t="s">
        <v>49</v>
      </c>
      <c r="C79" s="10">
        <f>$H$68*0.11+$B$81</f>
        <v>1607.4519422219851</v>
      </c>
      <c r="D79" s="1"/>
      <c r="E79" s="1"/>
      <c r="F79" s="1"/>
      <c r="I79" s="2">
        <f t="shared" si="78"/>
        <v>10</v>
      </c>
      <c r="J79" s="11">
        <f t="shared" si="68"/>
        <v>14654.758349818338</v>
      </c>
      <c r="K79" s="11">
        <f t="shared" si="79"/>
        <v>146.54758349818337</v>
      </c>
      <c r="L79" s="24">
        <f t="shared" si="85"/>
        <v>1607.4519422219851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L'!$B$136:$AV$256, 10)</f>
        <v>19.357074052722197</v>
      </c>
      <c r="S79" s="46">
        <f>VLOOKUP(I79, '[1]Lapse Rates'!$A$4:$F$24, 4)</f>
        <v>1.4007732E-3</v>
      </c>
      <c r="T79" s="33">
        <f t="shared" si="95"/>
        <v>0.88416756019778897</v>
      </c>
      <c r="U79" s="33">
        <f t="shared" si="86"/>
        <v>1.7114896937763312E-2</v>
      </c>
      <c r="V79" s="39">
        <f t="shared" si="81"/>
        <v>1.2385182226344494E-3</v>
      </c>
      <c r="W79" s="32">
        <f t="shared" si="87"/>
        <v>0.86581414503739118</v>
      </c>
      <c r="X79" s="32"/>
      <c r="Y79" s="5">
        <f t="shared" si="92"/>
        <v>0</v>
      </c>
      <c r="Z79" s="5">
        <f t="shared" si="82"/>
        <v>5.3247134561035425</v>
      </c>
      <c r="AA79" s="5">
        <f t="shared" si="88"/>
        <v>0</v>
      </c>
      <c r="AB79" s="5">
        <f t="shared" si="73"/>
        <v>5.2141838675172307</v>
      </c>
      <c r="AC79" s="32"/>
      <c r="AD79" s="5">
        <f t="shared" si="93"/>
        <v>12688.297071377534</v>
      </c>
      <c r="AE79" s="5">
        <f t="shared" si="75"/>
        <v>-126.88297071377534</v>
      </c>
      <c r="AF79" s="5">
        <f t="shared" si="75"/>
        <v>-1391.7546290436219</v>
      </c>
      <c r="AG79" s="5">
        <f t="shared" si="96"/>
        <v>-10307.087267932262</v>
      </c>
      <c r="AH79" s="5">
        <f>SUM(AD79:AG79)</f>
        <v>862.57220368787421</v>
      </c>
      <c r="AI79" s="42">
        <f t="shared" si="91"/>
        <v>0</v>
      </c>
      <c r="AJ79" s="42">
        <f t="shared" si="94"/>
        <v>1232.7970776651587</v>
      </c>
      <c r="AK79" s="42">
        <f t="shared" si="89"/>
        <v>2095.3692813530329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14654.758349818338</v>
      </c>
      <c r="K80" s="11">
        <f t="shared" si="79"/>
        <v>146.54758349818337</v>
      </c>
      <c r="L80" s="24">
        <f t="shared" si="85"/>
        <v>1607.4519422219851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L'!$B$136:$AV$256, 10)</f>
        <v>21.926349441960337</v>
      </c>
      <c r="S80" s="46">
        <f>VLOOKUP(I80, '[1]Lapse Rates'!$A$4:$F$24, 4)</f>
        <v>1.2298243999999999E-3</v>
      </c>
      <c r="T80" s="33">
        <f t="shared" si="95"/>
        <v>0.86581414503739118</v>
      </c>
      <c r="U80" s="33">
        <f t="shared" si="86"/>
        <v>1.8984143495881969E-2</v>
      </c>
      <c r="V80" s="39">
        <f t="shared" si="81"/>
        <v>1.0647993614321225E-3</v>
      </c>
      <c r="W80" s="32">
        <f t="shared" si="87"/>
        <v>0.84576520218007711</v>
      </c>
      <c r="X80" s="31"/>
      <c r="Y80" s="5">
        <f t="shared" si="92"/>
        <v>0</v>
      </c>
      <c r="Z80" s="5">
        <f t="shared" si="82"/>
        <v>5.2141838675172307</v>
      </c>
      <c r="AA80" s="5">
        <f t="shared" si="88"/>
        <v>0</v>
      </c>
      <c r="AB80" s="5">
        <f t="shared" si="73"/>
        <v>5.093443319437057</v>
      </c>
      <c r="AC80" s="32"/>
      <c r="AD80" s="5">
        <f t="shared" si="93"/>
        <v>12394.484658634279</v>
      </c>
      <c r="AE80" s="5">
        <f t="shared" si="75"/>
        <v>-123.94484658634279</v>
      </c>
      <c r="AF80" s="5">
        <f t="shared" si="75"/>
        <v>-1359.5269169081348</v>
      </c>
      <c r="AG80" s="5">
        <f t="shared" si="96"/>
        <v>-11432.801753381502</v>
      </c>
      <c r="AH80" s="5">
        <f t="shared" ref="AH80:AH89" si="97">SUM(AD80:AG80)</f>
        <v>-521.78885824169993</v>
      </c>
      <c r="AI80" s="42">
        <f t="shared" si="91"/>
        <v>0</v>
      </c>
      <c r="AJ80" s="42">
        <f t="shared" si="94"/>
        <v>1204.2514669993061</v>
      </c>
      <c r="AK80" s="42">
        <f t="shared" ref="AK80:AK89" si="98">SUM(AH80:AJ80)</f>
        <v>682.46260875760618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14654.758349818338</v>
      </c>
      <c r="K81" s="11">
        <f t="shared" si="79"/>
        <v>146.54758349818337</v>
      </c>
      <c r="L81" s="24">
        <f t="shared" si="85"/>
        <v>1607.4519422219851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L'!$B$136:$AV$256, 10)</f>
        <v>24.89633812988275</v>
      </c>
      <c r="S81" s="46">
        <f>VLOOKUP(I81, '[1]Lapse Rates'!$A$4:$F$24, 4)</f>
        <v>1.0984558E-3</v>
      </c>
      <c r="T81" s="33">
        <f t="shared" si="95"/>
        <v>0.84576520218007711</v>
      </c>
      <c r="U81" s="33">
        <f t="shared" si="86"/>
        <v>2.1056456451963846E-2</v>
      </c>
      <c r="V81" s="39">
        <f t="shared" si="81"/>
        <v>9.2903569177287828E-4</v>
      </c>
      <c r="W81" s="32">
        <f t="shared" si="87"/>
        <v>0.82377971003634043</v>
      </c>
      <c r="X81" s="31"/>
      <c r="Y81" s="5">
        <f t="shared" si="92"/>
        <v>0</v>
      </c>
      <c r="Z81" s="5">
        <f t="shared" si="82"/>
        <v>5.093443319437057</v>
      </c>
      <c r="AA81" s="5">
        <f t="shared" si="88"/>
        <v>0</v>
      </c>
      <c r="AB81" s="5">
        <f t="shared" si="73"/>
        <v>4.9610403099547522</v>
      </c>
      <c r="AC81" s="32"/>
      <c r="AD81" s="5">
        <f t="shared" si="93"/>
        <v>12072.292584065988</v>
      </c>
      <c r="AE81" s="5">
        <f t="shared" si="75"/>
        <v>-120.72292584065988</v>
      </c>
      <c r="AF81" s="5">
        <f t="shared" si="75"/>
        <v>-1324.1862948609792</v>
      </c>
      <c r="AG81" s="5">
        <f t="shared" si="96"/>
        <v>-12680.808712609734</v>
      </c>
      <c r="AH81" s="5">
        <f t="shared" si="97"/>
        <v>-2053.4253492453863</v>
      </c>
      <c r="AI81" s="42">
        <f t="shared" si="91"/>
        <v>0</v>
      </c>
      <c r="AJ81" s="42">
        <f t="shared" si="94"/>
        <v>1172.9486502615416</v>
      </c>
      <c r="AK81" s="42">
        <f t="shared" si="98"/>
        <v>-880.4766989838447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14654.758349818338</v>
      </c>
      <c r="K82" s="11">
        <f t="shared" si="79"/>
        <v>146.54758349818337</v>
      </c>
      <c r="L82" s="24">
        <f t="shared" si="85"/>
        <v>1607.4519422219851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L'!$B$136:$AV$256, 10)</f>
        <v>28.348600680576848</v>
      </c>
      <c r="S82" s="46">
        <f>VLOOKUP(I82, '[1]Lapse Rates'!$A$4:$F$24, 4)</f>
        <v>9.9047419999999994E-4</v>
      </c>
      <c r="T82" s="33">
        <f t="shared" si="95"/>
        <v>0.82377971003634043</v>
      </c>
      <c r="U82" s="33">
        <f t="shared" si="86"/>
        <v>2.3353002048581598E-2</v>
      </c>
      <c r="V82" s="39">
        <f t="shared" si="81"/>
        <v>8.1593254927447617E-4</v>
      </c>
      <c r="W82" s="32">
        <f t="shared" si="87"/>
        <v>0.79961077543848436</v>
      </c>
      <c r="X82" s="31"/>
      <c r="Y82" s="5">
        <f t="shared" si="92"/>
        <v>0</v>
      </c>
      <c r="Z82" s="5">
        <f t="shared" si="82"/>
        <v>4.9610403099547522</v>
      </c>
      <c r="AA82" s="5">
        <f t="shared" si="88"/>
        <v>0</v>
      </c>
      <c r="AB82" s="5">
        <f t="shared" si="73"/>
        <v>4.8154879768154295</v>
      </c>
      <c r="AC82" s="32"/>
      <c r="AD82" s="5">
        <f t="shared" si="93"/>
        <v>11718.102687961844</v>
      </c>
      <c r="AE82" s="5">
        <f t="shared" si="75"/>
        <v>-117.18102687961844</v>
      </c>
      <c r="AF82" s="5">
        <f t="shared" si="75"/>
        <v>-1285.3358940002192</v>
      </c>
      <c r="AG82" s="5">
        <f t="shared" si="96"/>
        <v>-14063.855070715248</v>
      </c>
      <c r="AH82" s="5">
        <f t="shared" si="97"/>
        <v>-3748.2693036332421</v>
      </c>
      <c r="AI82" s="42">
        <f t="shared" si="91"/>
        <v>0</v>
      </c>
      <c r="AJ82" s="42">
        <f t="shared" si="94"/>
        <v>1138.5370930065728</v>
      </c>
      <c r="AK82" s="42">
        <f t="shared" si="98"/>
        <v>-2609.7322106266693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14654.758349818338</v>
      </c>
      <c r="K83" s="11">
        <f t="shared" si="79"/>
        <v>146.54758349818337</v>
      </c>
      <c r="L83" s="24">
        <f t="shared" si="85"/>
        <v>1607.4519422219851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L'!$B$136:$AV$256, 10)</f>
        <v>32.241163851303611</v>
      </c>
      <c r="S83" s="46">
        <f>VLOOKUP(I83, '[1]Lapse Rates'!$A$4:$F$24, 4)</f>
        <v>9.2791330000000004E-4</v>
      </c>
      <c r="T83" s="33">
        <f t="shared" si="95"/>
        <v>0.79961077543848436</v>
      </c>
      <c r="U83" s="33">
        <f t="shared" si="86"/>
        <v>2.5780382028180109E-2</v>
      </c>
      <c r="V83" s="39">
        <f t="shared" si="81"/>
        <v>7.4196947335268299E-4</v>
      </c>
      <c r="W83" s="32">
        <f t="shared" si="87"/>
        <v>0.77308842393695154</v>
      </c>
      <c r="X83" s="31"/>
      <c r="Y83" s="5">
        <f t="shared" si="92"/>
        <v>0</v>
      </c>
      <c r="Z83" s="5">
        <f t="shared" si="82"/>
        <v>4.8154879768154295</v>
      </c>
      <c r="AA83" s="5">
        <f t="shared" si="88"/>
        <v>0</v>
      </c>
      <c r="AB83" s="5">
        <f t="shared" si="73"/>
        <v>4.6557626845912639</v>
      </c>
      <c r="AC83" s="32"/>
      <c r="AD83" s="5">
        <f t="shared" si="93"/>
        <v>11329.424035837939</v>
      </c>
      <c r="AE83" s="5">
        <f t="shared" si="75"/>
        <v>-113.29424035837938</v>
      </c>
      <c r="AF83" s="5">
        <f t="shared" si="75"/>
        <v>-1242.7024885667861</v>
      </c>
      <c r="AG83" s="5">
        <f t="shared" si="96"/>
        <v>-15525.693688448879</v>
      </c>
      <c r="AH83" s="5">
        <f t="shared" si="97"/>
        <v>-5552.2663815361047</v>
      </c>
      <c r="AI83" s="42">
        <f t="shared" si="91"/>
        <v>0</v>
      </c>
      <c r="AJ83" s="42">
        <f t="shared" si="94"/>
        <v>1100.7747323070705</v>
      </c>
      <c r="AK83" s="42">
        <f t="shared" si="98"/>
        <v>-4451.491649229034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14654.758349818338</v>
      </c>
      <c r="K84" s="11">
        <f t="shared" si="79"/>
        <v>146.54758349818337</v>
      </c>
      <c r="L84" s="24">
        <f t="shared" si="85"/>
        <v>1607.4519422219851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L'!$B$136:$AV$256, 10)</f>
        <v>36.609864359708531</v>
      </c>
      <c r="S84" s="46">
        <f>VLOOKUP(I84, '[1]Lapse Rates'!$A$4:$F$24, 4)</f>
        <v>7.1178370000000003E-4</v>
      </c>
      <c r="T84" s="33">
        <f t="shared" si="95"/>
        <v>0.77308842393695154</v>
      </c>
      <c r="U84" s="33">
        <f t="shared" si="86"/>
        <v>2.8302662338392643E-2</v>
      </c>
      <c r="V84" s="39">
        <f t="shared" si="81"/>
        <v>5.5027173881701198E-4</v>
      </c>
      <c r="W84" s="32">
        <f t="shared" si="87"/>
        <v>0.74423548985974186</v>
      </c>
      <c r="X84" s="31"/>
      <c r="Y84" s="5">
        <f t="shared" si="92"/>
        <v>0</v>
      </c>
      <c r="Z84" s="5">
        <f t="shared" si="82"/>
        <v>4.6557626845912639</v>
      </c>
      <c r="AA84" s="5">
        <f t="shared" si="88"/>
        <v>0</v>
      </c>
      <c r="AB84" s="5">
        <f t="shared" si="73"/>
        <v>4.4820019482274249</v>
      </c>
      <c r="AC84" s="32"/>
      <c r="AD84" s="5">
        <f t="shared" si="93"/>
        <v>10906.591259253193</v>
      </c>
      <c r="AE84" s="5">
        <f t="shared" si="75"/>
        <v>-109.06591259253193</v>
      </c>
      <c r="AF84" s="5">
        <f t="shared" si="75"/>
        <v>-1196.3227836455726</v>
      </c>
      <c r="AG84" s="5">
        <f t="shared" si="96"/>
        <v>-17044.684037387862</v>
      </c>
      <c r="AH84" s="5">
        <f t="shared" si="97"/>
        <v>-7443.4814743727729</v>
      </c>
      <c r="AI84" s="42">
        <f t="shared" si="91"/>
        <v>0</v>
      </c>
      <c r="AJ84" s="42">
        <f t="shared" si="94"/>
        <v>1059.6939668267694</v>
      </c>
      <c r="AK84" s="42">
        <f t="shared" si="98"/>
        <v>-6383.7875075460033</v>
      </c>
    </row>
    <row r="85" spans="1:37" ht="15" x14ac:dyDescent="0.2">
      <c r="I85" s="2">
        <f t="shared" si="78"/>
        <v>16</v>
      </c>
      <c r="J85" s="11">
        <f t="shared" si="68"/>
        <v>14654.758349818338</v>
      </c>
      <c r="K85" s="11">
        <f t="shared" si="79"/>
        <v>146.54758349818337</v>
      </c>
      <c r="L85" s="24">
        <f t="shared" si="85"/>
        <v>1607.4519422219851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L'!$B$136:$AV$256, 10)</f>
        <v>41.423945987333475</v>
      </c>
      <c r="S85" s="46">
        <f>VLOOKUP(I85, '[1]Lapse Rates'!$A$4:$F$24, 4)</f>
        <v>6.4944269999999999E-4</v>
      </c>
      <c r="T85" s="33">
        <f t="shared" si="95"/>
        <v>0.74423548985974186</v>
      </c>
      <c r="U85" s="33">
        <f t="shared" si="86"/>
        <v>3.0829170733806616E-2</v>
      </c>
      <c r="V85" s="39">
        <f t="shared" si="81"/>
        <v>4.8333830597033337E-4</v>
      </c>
      <c r="W85" s="32">
        <f t="shared" si="87"/>
        <v>0.71292298081996486</v>
      </c>
      <c r="X85" s="31"/>
      <c r="Y85" s="5">
        <f t="shared" si="92"/>
        <v>0</v>
      </c>
      <c r="Z85" s="5">
        <f t="shared" si="82"/>
        <v>4.4820019482274249</v>
      </c>
      <c r="AA85" s="5">
        <f t="shared" si="88"/>
        <v>0</v>
      </c>
      <c r="AB85" s="5">
        <f t="shared" si="73"/>
        <v>4.2934289381622657</v>
      </c>
      <c r="AC85" s="32"/>
      <c r="AD85" s="5">
        <f t="shared" si="93"/>
        <v>10447.714005948759</v>
      </c>
      <c r="AE85" s="5">
        <f t="shared" si="75"/>
        <v>-104.47714005948758</v>
      </c>
      <c r="AF85" s="5">
        <f t="shared" si="75"/>
        <v>-1145.9894301737395</v>
      </c>
      <c r="AG85" s="5">
        <f t="shared" si="96"/>
        <v>-18566.220661849624</v>
      </c>
      <c r="AH85" s="5">
        <f t="shared" si="97"/>
        <v>-9368.9732261340905</v>
      </c>
      <c r="AI85" s="42">
        <f t="shared" si="91"/>
        <v>0</v>
      </c>
      <c r="AJ85" s="42">
        <f t="shared" si="94"/>
        <v>1015.1112209348587</v>
      </c>
      <c r="AK85" s="42">
        <f t="shared" si="98"/>
        <v>-8353.8620051992311</v>
      </c>
    </row>
    <row r="86" spans="1:37" ht="15" x14ac:dyDescent="0.2">
      <c r="I86" s="2">
        <f t="shared" si="78"/>
        <v>17</v>
      </c>
      <c r="J86" s="11">
        <f t="shared" si="68"/>
        <v>14654.758349818338</v>
      </c>
      <c r="K86" s="11">
        <f t="shared" si="79"/>
        <v>146.54758349818337</v>
      </c>
      <c r="L86" s="24">
        <f t="shared" si="85"/>
        <v>1607.4519422219851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L'!$B$136:$AV$256, 10)</f>
        <v>46.762785642107616</v>
      </c>
      <c r="S86" s="46">
        <f>VLOOKUP(I86, '[1]Lapse Rates'!$A$4:$F$24, 4)</f>
        <v>5.2983399999999997E-4</v>
      </c>
      <c r="T86" s="33">
        <f t="shared" si="95"/>
        <v>0.71292298081996486</v>
      </c>
      <c r="U86" s="33">
        <f t="shared" si="86"/>
        <v>3.333826453141641E-2</v>
      </c>
      <c r="V86" s="39">
        <f t="shared" si="81"/>
        <v>3.7773083461976523E-4</v>
      </c>
      <c r="W86" s="32">
        <f t="shared" si="87"/>
        <v>0.67920698545392866</v>
      </c>
      <c r="X86" s="31"/>
      <c r="Y86" s="5">
        <f t="shared" si="92"/>
        <v>0</v>
      </c>
      <c r="Z86" s="5">
        <f t="shared" si="82"/>
        <v>4.2934289381622657</v>
      </c>
      <c r="AA86" s="5">
        <f t="shared" si="88"/>
        <v>0</v>
      </c>
      <c r="AB86" s="5">
        <f t="shared" si="73"/>
        <v>4.0903814364293396</v>
      </c>
      <c r="AC86" s="32"/>
      <c r="AD86" s="5">
        <f t="shared" si="93"/>
        <v>9953.614241335903</v>
      </c>
      <c r="AE86" s="5">
        <f t="shared" si="75"/>
        <v>-99.53614241335903</v>
      </c>
      <c r="AF86" s="5">
        <f t="shared" si="75"/>
        <v>-1091.7925879386571</v>
      </c>
      <c r="AG86" s="5">
        <f t="shared" si="96"/>
        <v>-20077.269710490375</v>
      </c>
      <c r="AH86" s="5">
        <f t="shared" si="97"/>
        <v>-11314.984199506487</v>
      </c>
      <c r="AI86" s="42">
        <f t="shared" si="91"/>
        <v>0</v>
      </c>
      <c r="AJ86" s="42">
        <f t="shared" si="94"/>
        <v>967.10624688313544</v>
      </c>
      <c r="AK86" s="42">
        <f t="shared" si="98"/>
        <v>-10347.877952623352</v>
      </c>
    </row>
    <row r="87" spans="1:37" ht="15" x14ac:dyDescent="0.2">
      <c r="I87" s="2">
        <f t="shared" si="78"/>
        <v>18</v>
      </c>
      <c r="J87" s="11">
        <f t="shared" si="68"/>
        <v>14654.758349818338</v>
      </c>
      <c r="K87" s="11">
        <f t="shared" si="79"/>
        <v>146.54758349818337</v>
      </c>
      <c r="L87" s="24">
        <f t="shared" si="85"/>
        <v>1607.4519422219851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L'!$B$136:$AV$256, 10)</f>
        <v>52.812653293826081</v>
      </c>
      <c r="S87" s="46">
        <f>VLOOKUP(I87, '[1]Lapse Rates'!$A$4:$F$24, 4)</f>
        <v>4.565131E-4</v>
      </c>
      <c r="T87" s="33">
        <f t="shared" si="95"/>
        <v>0.67920698545392866</v>
      </c>
      <c r="U87" s="33">
        <f t="shared" si="86"/>
        <v>3.5870723037523103E-2</v>
      </c>
      <c r="V87" s="39">
        <f t="shared" si="81"/>
        <v>3.1006688647122787E-4</v>
      </c>
      <c r="W87" s="32">
        <f t="shared" si="87"/>
        <v>0.64302619552993434</v>
      </c>
      <c r="X87" s="31"/>
      <c r="Y87" s="5">
        <f t="shared" si="92"/>
        <v>0</v>
      </c>
      <c r="Z87" s="5">
        <f t="shared" si="92"/>
        <v>4.0903814364293396</v>
      </c>
      <c r="AA87" s="5">
        <f t="shared" si="88"/>
        <v>0</v>
      </c>
      <c r="AB87" s="5">
        <f t="shared" si="73"/>
        <v>3.8724902270779684</v>
      </c>
      <c r="AC87" s="32"/>
      <c r="AD87" s="5">
        <f t="shared" si="93"/>
        <v>9423.3935080942247</v>
      </c>
      <c r="AE87" s="5">
        <f t="shared" si="75"/>
        <v>-94.233935080942246</v>
      </c>
      <c r="AF87" s="5">
        <f t="shared" si="75"/>
        <v>-1033.633706904207</v>
      </c>
      <c r="AG87" s="5">
        <f t="shared" si="96"/>
        <v>-21602.389664164501</v>
      </c>
      <c r="AH87" s="5">
        <f t="shared" si="97"/>
        <v>-13306.863798055425</v>
      </c>
      <c r="AI87" s="42">
        <f t="shared" si="91"/>
        <v>0</v>
      </c>
      <c r="AJ87" s="42">
        <f t="shared" si="94"/>
        <v>915.59182053151687</v>
      </c>
      <c r="AK87" s="42">
        <f t="shared" si="98"/>
        <v>-12391.271977523907</v>
      </c>
    </row>
    <row r="88" spans="1:37" ht="15" x14ac:dyDescent="0.2">
      <c r="I88" s="2">
        <f t="shared" si="78"/>
        <v>19</v>
      </c>
      <c r="J88" s="11">
        <f t="shared" si="68"/>
        <v>14654.758349818338</v>
      </c>
      <c r="K88" s="11">
        <f t="shared" si="79"/>
        <v>146.54758349818337</v>
      </c>
      <c r="L88" s="24">
        <f t="shared" si="85"/>
        <v>1607.4519422219851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L'!$B$136:$AV$256, 10)</f>
        <v>59.660161668122633</v>
      </c>
      <c r="S88" s="46">
        <f>VLOOKUP(I88, '[1]Lapse Rates'!$A$4:$F$24, 4)</f>
        <v>3.5534066900000001E-2</v>
      </c>
      <c r="T88" s="33">
        <f t="shared" si="95"/>
        <v>0.64302619552993434</v>
      </c>
      <c r="U88" s="33">
        <f t="shared" si="86"/>
        <v>3.8363046782153715E-2</v>
      </c>
      <c r="V88" s="39">
        <f t="shared" si="81"/>
        <v>2.2849335850413169E-2</v>
      </c>
      <c r="W88" s="32">
        <f t="shared" si="87"/>
        <v>0.58181381289736744</v>
      </c>
      <c r="X88" s="31"/>
      <c r="Y88" s="5">
        <f t="shared" si="92"/>
        <v>0</v>
      </c>
      <c r="Z88" s="5">
        <f t="shared" si="92"/>
        <v>3.8724902270779684</v>
      </c>
      <c r="AA88" s="5">
        <f t="shared" si="88"/>
        <v>0</v>
      </c>
      <c r="AB88" s="5">
        <f t="shared" si="73"/>
        <v>3.5038515072736871</v>
      </c>
      <c r="AC88" s="32"/>
      <c r="AD88" s="5">
        <f t="shared" si="93"/>
        <v>8526.3408325973396</v>
      </c>
      <c r="AE88" s="5">
        <f t="shared" si="75"/>
        <v>-85.263408325973387</v>
      </c>
      <c r="AF88" s="5">
        <f t="shared" si="75"/>
        <v>-935.23774355345188</v>
      </c>
      <c r="AG88" s="5">
        <f t="shared" si="96"/>
        <v>-23103.339300569649</v>
      </c>
      <c r="AH88" s="5">
        <f t="shared" si="97"/>
        <v>-15597.499619851733</v>
      </c>
      <c r="AI88" s="42">
        <f t="shared" si="91"/>
        <v>0</v>
      </c>
      <c r="AJ88" s="42">
        <f t="shared" si="94"/>
        <v>828.44958661229759</v>
      </c>
      <c r="AK88" s="42">
        <f t="shared" si="98"/>
        <v>-14769.050033239435</v>
      </c>
    </row>
    <row r="89" spans="1:37" ht="15" x14ac:dyDescent="0.2">
      <c r="I89" s="2">
        <f t="shared" si="78"/>
        <v>20</v>
      </c>
      <c r="J89" s="11">
        <f t="shared" si="68"/>
        <v>14654.758349818338</v>
      </c>
      <c r="K89" s="11">
        <f t="shared" si="79"/>
        <v>146.54758349818337</v>
      </c>
      <c r="L89" s="24">
        <f t="shared" si="85"/>
        <v>1607.4519422219851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L'!$B$136:$AV$256, 10)</f>
        <v>67.437003379380215</v>
      </c>
      <c r="S89" s="46">
        <f>VLOOKUP(I89, '[1]Lapse Rates'!$A$4:$F$24, 4)</f>
        <v>0</v>
      </c>
      <c r="T89" s="33">
        <f t="shared" si="95"/>
        <v>0.58181381289736744</v>
      </c>
      <c r="U89" s="33">
        <f t="shared" si="86"/>
        <v>3.9235780066529856E-2</v>
      </c>
      <c r="V89" s="39">
        <f t="shared" si="81"/>
        <v>0</v>
      </c>
      <c r="W89" s="32">
        <f t="shared" si="87"/>
        <v>0.54257803283083761</v>
      </c>
      <c r="X89" s="31"/>
      <c r="Y89" s="5">
        <f t="shared" si="92"/>
        <v>0</v>
      </c>
      <c r="Z89" s="5">
        <f t="shared" si="92"/>
        <v>3.5038515072736871</v>
      </c>
      <c r="AA89" s="5">
        <f t="shared" si="88"/>
        <v>0</v>
      </c>
      <c r="AB89" s="5">
        <f t="shared" si="73"/>
        <v>3.2675622613368249</v>
      </c>
      <c r="AC89" s="32"/>
      <c r="AD89" s="5">
        <f>$W89*J89</f>
        <v>7951.3499570557251</v>
      </c>
      <c r="AE89" s="5">
        <f t="shared" si="75"/>
        <v>-79.513499570557258</v>
      </c>
      <c r="AF89" s="5">
        <f t="shared" si="75"/>
        <v>-872.16811268091385</v>
      </c>
      <c r="AG89" s="5">
        <f t="shared" si="96"/>
        <v>-23628.92459368621</v>
      </c>
      <c r="AH89" s="5">
        <f t="shared" si="97"/>
        <v>-16629.256248881957</v>
      </c>
      <c r="AI89" s="42">
        <f t="shared" si="91"/>
        <v>0</v>
      </c>
      <c r="AJ89" s="42">
        <f t="shared" si="94"/>
        <v>772.57088431215857</v>
      </c>
      <c r="AK89" s="42">
        <f t="shared" si="98"/>
        <v>-15856.685364569797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256202.08851852233</v>
      </c>
      <c r="AE92" s="21">
        <f t="shared" ref="AE92:AK92" si="99">SUM(AE69:AE89)</f>
        <v>-8132.2995344496649</v>
      </c>
      <c r="AF92" s="21">
        <f t="shared" si="99"/>
        <v>-26950.628994553463</v>
      </c>
      <c r="AG92" s="21">
        <f t="shared" si="99"/>
        <v>-247197.81938190231</v>
      </c>
      <c r="AH92" s="21">
        <f t="shared" si="99"/>
        <v>-26078.659392383073</v>
      </c>
      <c r="AI92" s="21">
        <f t="shared" si="99"/>
        <v>0</v>
      </c>
      <c r="AJ92" s="21">
        <f t="shared" si="99"/>
        <v>23483.075113713701</v>
      </c>
      <c r="AK92" s="21">
        <f t="shared" si="99"/>
        <v>-2595.5842786693574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126692.95288293145</v>
      </c>
      <c r="AE94" s="21">
        <f t="shared" ref="AE94:AK94" si="100">AE69+NPV($D$6,AE70:AE89)</f>
        <v>-6850.1688048243432</v>
      </c>
      <c r="AF94" s="21">
        <f t="shared" si="100"/>
        <v>-12887.18637528802</v>
      </c>
      <c r="AG94" s="21">
        <f t="shared" si="100"/>
        <v>-80609.419161670405</v>
      </c>
      <c r="AH94" s="21">
        <f t="shared" si="100"/>
        <v>26346.178541148667</v>
      </c>
      <c r="AI94" s="21">
        <f t="shared" si="100"/>
        <v>0</v>
      </c>
      <c r="AJ94" s="21">
        <f t="shared" si="100"/>
        <v>10898.604298245988</v>
      </c>
      <c r="AK94" s="21">
        <f t="shared" si="100"/>
        <v>37244.782839394669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189409.83790236927</v>
      </c>
      <c r="AE96" s="21">
        <f t="shared" ref="AE96:AK96" si="101">AE69+NPV($D$7,AE70:AE89)</f>
        <v>-7469.4758019701176</v>
      </c>
      <c r="AF96" s="21">
        <f t="shared" si="101"/>
        <v>-19680.244381638437</v>
      </c>
      <c r="AG96" s="21">
        <f t="shared" si="101"/>
        <v>-155997.61697508371</v>
      </c>
      <c r="AH96" s="21">
        <f t="shared" si="101"/>
        <v>6262.5007436769793</v>
      </c>
      <c r="AI96" s="21">
        <f t="shared" si="101"/>
        <v>0</v>
      </c>
      <c r="AJ96" s="21">
        <f t="shared" si="101"/>
        <v>16992.986668821777</v>
      </c>
      <c r="AK96" s="21">
        <f t="shared" si="101"/>
        <v>23255.487412498762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14125.633420260339</v>
      </c>
    </row>
    <row r="101" spans="1:39" x14ac:dyDescent="0.15">
      <c r="G101" s="49" t="s">
        <v>112</v>
      </c>
      <c r="I101" s="1">
        <v>0</v>
      </c>
      <c r="J101" s="11">
        <f>H$100</f>
        <v>14125.633420260339</v>
      </c>
      <c r="K101" s="11">
        <f>J101*$C$10</f>
        <v>5650.2533681041359</v>
      </c>
      <c r="L101" s="24">
        <f>$C$110</f>
        <v>1976.468758949942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14125.633420260339</v>
      </c>
      <c r="AE101" s="5">
        <f>-$W101*K101</f>
        <v>-5650.2533681041359</v>
      </c>
      <c r="AF101" s="5">
        <f>-$W101*L101</f>
        <v>-1976.468758949942</v>
      </c>
      <c r="AG101" s="5"/>
      <c r="AH101" s="5">
        <f>SUM(AD101:AG101)</f>
        <v>6498.9112932062626</v>
      </c>
      <c r="AI101" s="42">
        <f>Y101-AA101</f>
        <v>0</v>
      </c>
      <c r="AJ101" s="42"/>
      <c r="AK101" s="42">
        <f>SUM(AH101:AJ101)</f>
        <v>6498.9112932062626</v>
      </c>
      <c r="AL101" s="6" t="s">
        <v>39</v>
      </c>
      <c r="AM101" s="36">
        <f>AK128</f>
        <v>20370.469036680686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14125.633420260339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L'!$B$136:$AV$256, 13)</f>
        <v>7.2462432158551842</v>
      </c>
      <c r="S102" s="46">
        <f>AVERAGE(VLOOKUP(I101,'[1]Lapse Rates'!$A$4:$F$24,4),VLOOKUP(I102,'[1]Lapse Rates'!$A$4:$F$24,4))</f>
        <v>2.6703721500000001E-3</v>
      </c>
      <c r="T102" s="33">
        <f>W101</f>
        <v>1</v>
      </c>
      <c r="U102" s="33">
        <f>T102*R102/1000</f>
        <v>7.2462432158551839E-3</v>
      </c>
      <c r="V102" s="39">
        <f>MIN(S102*T102,T102-U102)</f>
        <v>2.6703721500000001E-3</v>
      </c>
      <c r="W102" s="32">
        <f>T102-SUM(U102:V102)</f>
        <v>0.9900833846341448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5.962569266448364</v>
      </c>
      <c r="AC102" s="32"/>
      <c r="AD102" s="5">
        <f t="shared" ref="AD102:AD104" si="109">$W102*J102</f>
        <v>13985.554946832548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-4363.8978056412516</v>
      </c>
      <c r="AH102" s="5">
        <f t="shared" ref="AH102:AH110" si="111">SUM(AD102:AG102)</f>
        <v>9621.6571411912955</v>
      </c>
      <c r="AI102" s="42">
        <f>-M102*$W101*(N102-N101)/1000</f>
        <v>0</v>
      </c>
      <c r="AJ102" s="42">
        <f>$D$6*SUM(Y102:Z102,AD102:AE102)</f>
        <v>1372.5737269332731</v>
      </c>
      <c r="AK102" s="42">
        <f t="shared" ref="AK102" si="112">SUM(AH102:AJ102)</f>
        <v>10994.230868124569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14125.633420260339</v>
      </c>
      <c r="K103" s="11">
        <f t="shared" ref="K103:K121" si="115">J103*$C$11</f>
        <v>141.2563342026034</v>
      </c>
      <c r="L103" s="24">
        <f>$C$111</f>
        <v>1552.6997563421314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L'!$B$136:$AV$256, 13)</f>
        <v>8.0306132299032917</v>
      </c>
      <c r="S103" s="46">
        <f>VLOOKUP(I103, '[1]Lapse Rates'!$A$4:$F$24, 4)</f>
        <v>2.4152155999999998E-3</v>
      </c>
      <c r="T103" s="33">
        <f t="shared" ref="T103:T105" si="116">W102</f>
        <v>0.9900833846341448</v>
      </c>
      <c r="U103" s="33">
        <f>T103*R103/1000</f>
        <v>7.9509767273503937E-3</v>
      </c>
      <c r="V103" s="39">
        <f t="shared" ref="V103:V121" si="117">MIN(S103*T103,T103-U103)</f>
        <v>2.3912648358691865E-3</v>
      </c>
      <c r="W103" s="32">
        <f>T103-SUM(U103:V103)</f>
        <v>0.97974114307092519</v>
      </c>
      <c r="X103" s="32"/>
      <c r="Y103" s="5">
        <f t="shared" ref="Y103:Z118" si="118">AA102</f>
        <v>0</v>
      </c>
      <c r="Z103" s="5">
        <f t="shared" si="118"/>
        <v>5.962569266448364</v>
      </c>
      <c r="AA103" s="5">
        <f>O103*W103</f>
        <v>0</v>
      </c>
      <c r="AB103" s="5">
        <f t="shared" si="108"/>
        <v>5.9002852885046018</v>
      </c>
      <c r="AC103" s="32"/>
      <c r="AD103" s="5">
        <f t="shared" si="109"/>
        <v>13839.464233766728</v>
      </c>
      <c r="AE103" s="5">
        <f t="shared" si="110"/>
        <v>-138.39464233766728</v>
      </c>
      <c r="AF103" s="5">
        <f t="shared" si="110"/>
        <v>-1521.2438341245868</v>
      </c>
      <c r="AG103" s="5">
        <f t="shared" ref="AG103:AG106" si="119">-U103*M103</f>
        <v>-4788.3087635355005</v>
      </c>
      <c r="AH103" s="5">
        <f t="shared" si="111"/>
        <v>7391.5169937689734</v>
      </c>
      <c r="AI103" s="42">
        <f>-M103*($W102*N103-$W101*N102)/1000</f>
        <v>0</v>
      </c>
      <c r="AJ103" s="42">
        <f t="shared" ref="AJ103:AJ104" si="120">$D$6*SUM(Y103:Z103,AD103:AE103)</f>
        <v>1344.6598549642297</v>
      </c>
      <c r="AK103" s="42">
        <f>SUM(AH103:AJ103)</f>
        <v>8736.1768487332029</v>
      </c>
      <c r="AL103" s="48" t="s">
        <v>59</v>
      </c>
      <c r="AM103" s="54">
        <f>AK128/AD128</f>
        <v>0.11124992938807816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14125.633420260339</v>
      </c>
      <c r="K104" s="11">
        <f t="shared" si="115"/>
        <v>141.2563342026034</v>
      </c>
      <c r="L104" s="24">
        <f t="shared" ref="L104:L121" si="121">$C$111</f>
        <v>1552.6997563421314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L'!$B$136:$AV$256, 13)</f>
        <v>8.8771792821668019</v>
      </c>
      <c r="S104" s="46">
        <f>VLOOKUP(I104, '[1]Lapse Rates'!$A$4:$F$24, 4)</f>
        <v>2.3963082999999999E-3</v>
      </c>
      <c r="T104" s="33">
        <f t="shared" si="116"/>
        <v>0.97974114307092519</v>
      </c>
      <c r="U104" s="33">
        <f t="shared" ref="U104:U121" si="122">T104*R104/1000</f>
        <v>8.6973377771556361E-3</v>
      </c>
      <c r="V104" s="39">
        <f t="shared" si="117"/>
        <v>2.3477618329923455E-3</v>
      </c>
      <c r="W104" s="32">
        <f t="shared" ref="W104:W121" si="123">T104-SUM(U104:V104)</f>
        <v>0.9686960434607772</v>
      </c>
      <c r="X104" s="32"/>
      <c r="Y104" s="5">
        <f t="shared" si="118"/>
        <v>0</v>
      </c>
      <c r="Z104" s="5">
        <f t="shared" si="118"/>
        <v>5.9002852885046018</v>
      </c>
      <c r="AA104" s="5">
        <f t="shared" ref="AA104:AA121" si="124">O104*W104</f>
        <v>0</v>
      </c>
      <c r="AB104" s="5">
        <f t="shared" si="108"/>
        <v>5.8337684955734037</v>
      </c>
      <c r="AC104" s="32"/>
      <c r="AD104" s="5">
        <f t="shared" si="109"/>
        <v>13683.445205583517</v>
      </c>
      <c r="AE104" s="5">
        <f t="shared" si="110"/>
        <v>-136.83445205583516</v>
      </c>
      <c r="AF104" s="5">
        <f>-$W104*L104</f>
        <v>-1504.0941106511355</v>
      </c>
      <c r="AG104" s="5">
        <f t="shared" si="119"/>
        <v>-5237.7890321986615</v>
      </c>
      <c r="AH104" s="5">
        <f t="shared" si="111"/>
        <v>6804.7276106778863</v>
      </c>
      <c r="AI104" s="42">
        <f>-M104*($W103*N104-$W102*N103)/1000</f>
        <v>0</v>
      </c>
      <c r="AJ104" s="42">
        <f t="shared" si="120"/>
        <v>1329.5013329078679</v>
      </c>
      <c r="AK104" s="42">
        <f t="shared" ref="AK104:AK111" si="125">SUM(AH104:AJ104)</f>
        <v>8134.2289435857547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14125.633420260339</v>
      </c>
      <c r="K105" s="11">
        <f t="shared" si="115"/>
        <v>141.2563342026034</v>
      </c>
      <c r="L105" s="24">
        <f t="shared" si="121"/>
        <v>1552.6997563421314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L'!$B$136:$AV$256, 13)</f>
        <v>9.7874004921391737</v>
      </c>
      <c r="S105" s="46">
        <f>VLOOKUP(I105, '[1]Lapse Rates'!$A$4:$F$24, 4)</f>
        <v>2.1941491999999999E-3</v>
      </c>
      <c r="T105" s="33">
        <f t="shared" si="116"/>
        <v>0.9686960434607772</v>
      </c>
      <c r="U105" s="33">
        <f t="shared" si="122"/>
        <v>9.4810161325012809E-3</v>
      </c>
      <c r="V105" s="39">
        <f t="shared" si="117"/>
        <v>2.1254636488026294E-3</v>
      </c>
      <c r="W105" s="32">
        <f t="shared" si="123"/>
        <v>0.95708956367947329</v>
      </c>
      <c r="X105" s="32"/>
      <c r="Y105" s="5">
        <f>AA104</f>
        <v>0</v>
      </c>
      <c r="Z105" s="5">
        <f t="shared" si="118"/>
        <v>5.8337684955734037</v>
      </c>
      <c r="AA105" s="5">
        <f t="shared" si="124"/>
        <v>0</v>
      </c>
      <c r="AB105" s="5">
        <f t="shared" si="108"/>
        <v>5.7638709084512554</v>
      </c>
      <c r="AC105" s="32"/>
      <c r="AD105" s="5">
        <f>$W105*J105</f>
        <v>13519.496326893153</v>
      </c>
      <c r="AE105" s="5">
        <f t="shared" si="110"/>
        <v>-135.19496326893156</v>
      </c>
      <c r="AF105" s="5">
        <f t="shared" si="110"/>
        <v>-1486.072732322715</v>
      </c>
      <c r="AG105" s="5">
        <f t="shared" si="119"/>
        <v>-5709.7428644601141</v>
      </c>
      <c r="AH105" s="5">
        <f t="shared" si="111"/>
        <v>6188.4857668413924</v>
      </c>
      <c r="AI105" s="42">
        <f t="shared" ref="AI105:AI121" si="127">-M105*($W104*N105-$W103*N104)/1000</f>
        <v>0</v>
      </c>
      <c r="AJ105" s="42">
        <f>$D$6*SUM(Y105:Z105,AD105:AE105)</f>
        <v>1313.5722564609518</v>
      </c>
      <c r="AK105" s="42">
        <f t="shared" si="125"/>
        <v>7502.0580233023447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14125.633420260339</v>
      </c>
      <c r="K106" s="11">
        <f t="shared" si="115"/>
        <v>141.2563342026034</v>
      </c>
      <c r="L106" s="24">
        <f t="shared" si="121"/>
        <v>1552.6997563421314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L'!$B$136:$AV$256, 13)</f>
        <v>10.817604347869889</v>
      </c>
      <c r="S106" s="46">
        <f>VLOOKUP(I106, '[1]Lapse Rates'!$A$4:$F$24, 4)</f>
        <v>1.9313649E-3</v>
      </c>
      <c r="T106" s="33">
        <f>W105</f>
        <v>0.95708956367947329</v>
      </c>
      <c r="U106" s="33">
        <f t="shared" si="122"/>
        <v>1.0353416225359964E-2</v>
      </c>
      <c r="V106" s="39">
        <f t="shared" si="117"/>
        <v>1.8484891894468495E-3</v>
      </c>
      <c r="W106" s="32">
        <f t="shared" si="123"/>
        <v>0.94488765826466647</v>
      </c>
      <c r="X106" s="32"/>
      <c r="Y106" s="5">
        <f t="shared" ref="Y106:Z121" si="128">AA105</f>
        <v>0</v>
      </c>
      <c r="Z106" s="5">
        <f t="shared" si="118"/>
        <v>5.7638709084512554</v>
      </c>
      <c r="AA106" s="5">
        <f t="shared" si="124"/>
        <v>0</v>
      </c>
      <c r="AB106" s="5">
        <f t="shared" si="108"/>
        <v>5.6903874954907181</v>
      </c>
      <c r="AC106" s="32"/>
      <c r="AD106" s="5">
        <f t="shared" ref="AD106:AD120" si="129">$W106*J106</f>
        <v>13347.136683974903</v>
      </c>
      <c r="AE106" s="5">
        <f t="shared" si="110"/>
        <v>-133.47136683974904</v>
      </c>
      <c r="AF106" s="5">
        <f t="shared" si="110"/>
        <v>-1467.1268367582347</v>
      </c>
      <c r="AG106" s="5">
        <f t="shared" si="119"/>
        <v>-6235.1274999823054</v>
      </c>
      <c r="AH106" s="5">
        <f t="shared" si="111"/>
        <v>5511.4109803946139</v>
      </c>
      <c r="AI106" s="42">
        <f t="shared" si="127"/>
        <v>0</v>
      </c>
      <c r="AJ106" s="42">
        <f t="shared" ref="AJ106:AJ121" si="130">$D$6*SUM(Y106:Z106,AD106:AE106)</f>
        <v>1296.8260033470776</v>
      </c>
      <c r="AK106" s="42">
        <f t="shared" si="125"/>
        <v>6808.2369837416918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14125.633420260339</v>
      </c>
      <c r="K107" s="11">
        <f t="shared" si="115"/>
        <v>141.2563342026034</v>
      </c>
      <c r="L107" s="24">
        <f t="shared" si="121"/>
        <v>1552.6997563421314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L'!$B$136:$AV$256, 13)</f>
        <v>11.985602734544859</v>
      </c>
      <c r="S107" s="46">
        <f>VLOOKUP(I107, '[1]Lapse Rates'!$A$4:$F$24, 4)</f>
        <v>1.9726812000000001E-3</v>
      </c>
      <c r="T107" s="33">
        <f t="shared" ref="T107:T121" si="131">W106</f>
        <v>0.94488765826466647</v>
      </c>
      <c r="U107" s="33">
        <f t="shared" si="122"/>
        <v>1.1325048100734675E-2</v>
      </c>
      <c r="V107" s="39">
        <f t="shared" si="117"/>
        <v>1.8639621195707323E-3</v>
      </c>
      <c r="W107" s="32">
        <f t="shared" si="123"/>
        <v>0.93169864804436109</v>
      </c>
      <c r="X107" s="32"/>
      <c r="Y107" s="5">
        <f t="shared" si="128"/>
        <v>0</v>
      </c>
      <c r="Z107" s="5">
        <f t="shared" si="118"/>
        <v>5.6903874954907181</v>
      </c>
      <c r="AA107" s="5">
        <f t="shared" si="124"/>
        <v>0</v>
      </c>
      <c r="AB107" s="5">
        <f t="shared" si="108"/>
        <v>5.610959451131075</v>
      </c>
      <c r="AC107" s="32"/>
      <c r="AD107" s="5">
        <f t="shared" si="129"/>
        <v>13160.833560426803</v>
      </c>
      <c r="AE107" s="5">
        <f t="shared" si="110"/>
        <v>-131.60833560426804</v>
      </c>
      <c r="AF107" s="5">
        <f t="shared" si="110"/>
        <v>-1446.6482638027728</v>
      </c>
      <c r="AG107" s="5">
        <f>-U107*M107</f>
        <v>-6820.2723926573426</v>
      </c>
      <c r="AH107" s="5">
        <f t="shared" si="111"/>
        <v>4762.3045683624214</v>
      </c>
      <c r="AI107" s="42">
        <f t="shared" si="127"/>
        <v>0</v>
      </c>
      <c r="AJ107" s="42">
        <f t="shared" si="130"/>
        <v>1278.7252215683986</v>
      </c>
      <c r="AK107" s="42">
        <f t="shared" si="125"/>
        <v>6041.0297899308198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14125.633420260339</v>
      </c>
      <c r="K108" s="11">
        <f t="shared" si="115"/>
        <v>141.2563342026034</v>
      </c>
      <c r="L108" s="24">
        <f t="shared" si="121"/>
        <v>1552.6997563421314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L'!$B$136:$AV$256, 13)</f>
        <v>13.329567846629175</v>
      </c>
      <c r="S108" s="46">
        <f>VLOOKUP(I108, '[1]Lapse Rates'!$A$4:$F$24, 4)</f>
        <v>1.7228968999999999E-3</v>
      </c>
      <c r="T108" s="33">
        <f t="shared" si="131"/>
        <v>0.93169864804436109</v>
      </c>
      <c r="U108" s="33">
        <f t="shared" si="122"/>
        <v>1.2419140341719988E-2</v>
      </c>
      <c r="V108" s="39">
        <f t="shared" si="117"/>
        <v>1.6052207124498206E-3</v>
      </c>
      <c r="W108" s="32">
        <f t="shared" si="123"/>
        <v>0.91767428699019127</v>
      </c>
      <c r="X108" s="32"/>
      <c r="Y108" s="5">
        <f t="shared" si="128"/>
        <v>0</v>
      </c>
      <c r="Z108" s="5">
        <f t="shared" si="118"/>
        <v>5.610959451131075</v>
      </c>
      <c r="AA108" s="5">
        <f t="shared" si="124"/>
        <v>0</v>
      </c>
      <c r="AB108" s="5">
        <f t="shared" si="108"/>
        <v>5.5265006817981588</v>
      </c>
      <c r="AC108" s="32"/>
      <c r="AD108" s="5">
        <f t="shared" si="129"/>
        <v>12962.730577222224</v>
      </c>
      <c r="AE108" s="5">
        <f t="shared" si="110"/>
        <v>-129.62730577222223</v>
      </c>
      <c r="AF108" s="5">
        <f t="shared" si="110"/>
        <v>-1424.8726418111091</v>
      </c>
      <c r="AG108" s="5">
        <f t="shared" ref="AG108:AG121" si="132">-U108*M108</f>
        <v>-7479.1664688536866</v>
      </c>
      <c r="AH108" s="5">
        <f t="shared" si="111"/>
        <v>3929.0641607852058</v>
      </c>
      <c r="AI108" s="42">
        <f t="shared" si="127"/>
        <v>0</v>
      </c>
      <c r="AJ108" s="42">
        <f t="shared" si="130"/>
        <v>1259.4778660514012</v>
      </c>
      <c r="AK108" s="42">
        <f t="shared" si="125"/>
        <v>5188.542026836607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14125.633420260339</v>
      </c>
      <c r="K109" s="11">
        <f t="shared" si="115"/>
        <v>141.2563342026034</v>
      </c>
      <c r="L109" s="24">
        <f t="shared" si="121"/>
        <v>1552.6997563421314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L'!$B$136:$AV$256, 13)</f>
        <v>14.886413438881558</v>
      </c>
      <c r="S109" s="46">
        <f>VLOOKUP(I109, '[1]Lapse Rates'!$A$4:$F$24, 4)</f>
        <v>1.5750323E-3</v>
      </c>
      <c r="T109" s="33">
        <f t="shared" si="131"/>
        <v>0.91767428699019127</v>
      </c>
      <c r="U109" s="33">
        <f t="shared" si="122"/>
        <v>1.3660878838366834E-2</v>
      </c>
      <c r="V109" s="39">
        <f t="shared" si="117"/>
        <v>1.4453666428890209E-3</v>
      </c>
      <c r="W109" s="32">
        <f t="shared" si="123"/>
        <v>0.90256804150893544</v>
      </c>
      <c r="X109" s="32"/>
      <c r="Y109" s="5">
        <f t="shared" si="128"/>
        <v>0</v>
      </c>
      <c r="Z109" s="5">
        <f t="shared" si="118"/>
        <v>5.5265006817981588</v>
      </c>
      <c r="AA109" s="5">
        <f t="shared" si="124"/>
        <v>0</v>
      </c>
      <c r="AB109" s="5">
        <f t="shared" si="108"/>
        <v>5.4355264906988463</v>
      </c>
      <c r="AC109" s="32"/>
      <c r="AD109" s="5">
        <f t="shared" si="129"/>
        <v>12749.34529119754</v>
      </c>
      <c r="AE109" s="5">
        <f t="shared" si="110"/>
        <v>-127.4934529119754</v>
      </c>
      <c r="AF109" s="5">
        <f t="shared" si="110"/>
        <v>-1401.4171781331188</v>
      </c>
      <c r="AG109" s="5">
        <f t="shared" si="132"/>
        <v>-8226.9774019508204</v>
      </c>
      <c r="AH109" s="5">
        <f t="shared" si="111"/>
        <v>2993.4572582016262</v>
      </c>
      <c r="AI109" s="42">
        <f t="shared" si="127"/>
        <v>0</v>
      </c>
      <c r="AJ109" s="42">
        <f t="shared" si="130"/>
        <v>1238.7458150526986</v>
      </c>
      <c r="AK109" s="42">
        <f t="shared" si="125"/>
        <v>4232.2030732543244</v>
      </c>
    </row>
    <row r="110" spans="1:39" ht="15" x14ac:dyDescent="0.2">
      <c r="A110" s="12"/>
      <c r="B110" s="13">
        <v>1</v>
      </c>
      <c r="C110" s="10">
        <f>$H$100*0.14+$B$113</f>
        <v>1976.468758949942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14125.633420260339</v>
      </c>
      <c r="K110" s="11">
        <f t="shared" si="115"/>
        <v>141.2563342026034</v>
      </c>
      <c r="L110" s="24">
        <f t="shared" si="121"/>
        <v>1552.6997563421314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L'!$B$136:$AV$256, 13)</f>
        <v>16.691276965092442</v>
      </c>
      <c r="S110" s="46">
        <f>VLOOKUP(I110, '[1]Lapse Rates'!$A$4:$F$24, 4)</f>
        <v>1.4424080000000001E-3</v>
      </c>
      <c r="T110" s="33">
        <f t="shared" si="131"/>
        <v>0.90256804150893544</v>
      </c>
      <c r="U110" s="33">
        <f t="shared" si="122"/>
        <v>1.5065013160666692E-2</v>
      </c>
      <c r="V110" s="39">
        <f t="shared" si="117"/>
        <v>1.3018713636168207E-3</v>
      </c>
      <c r="W110" s="32">
        <f t="shared" si="123"/>
        <v>0.88620115698465196</v>
      </c>
      <c r="X110" s="32"/>
      <c r="Y110" s="5">
        <f t="shared" si="128"/>
        <v>0</v>
      </c>
      <c r="Z110" s="5">
        <f t="shared" si="118"/>
        <v>5.4355264906988463</v>
      </c>
      <c r="AA110" s="5">
        <f t="shared" si="124"/>
        <v>0</v>
      </c>
      <c r="AB110" s="5">
        <f t="shared" si="108"/>
        <v>5.3369603656970996</v>
      </c>
      <c r="AC110" s="32"/>
      <c r="AD110" s="5">
        <f t="shared" si="129"/>
        <v>12518.152680175779</v>
      </c>
      <c r="AE110" s="5">
        <f t="shared" si="110"/>
        <v>-125.1815268017578</v>
      </c>
      <c r="AF110" s="5">
        <f t="shared" si="110"/>
        <v>-1376.0043205201841</v>
      </c>
      <c r="AG110" s="5">
        <f t="shared" si="132"/>
        <v>-9072.5878107351418</v>
      </c>
      <c r="AH110" s="5">
        <f t="shared" si="111"/>
        <v>1944.3790221186955</v>
      </c>
      <c r="AI110" s="42">
        <f t="shared" si="127"/>
        <v>0</v>
      </c>
      <c r="AJ110" s="42">
        <f t="shared" si="130"/>
        <v>1216.2836952947291</v>
      </c>
      <c r="AK110" s="42">
        <f t="shared" si="125"/>
        <v>3160.6627174134246</v>
      </c>
    </row>
    <row r="111" spans="1:39" ht="15" x14ac:dyDescent="0.2">
      <c r="A111" s="12"/>
      <c r="B111" s="70" t="s">
        <v>49</v>
      </c>
      <c r="C111" s="10">
        <f>$H$100*0.11+$B$113</f>
        <v>1552.6997563421314</v>
      </c>
      <c r="D111" s="1"/>
      <c r="E111" s="1"/>
      <c r="F111" s="1"/>
      <c r="I111" s="2">
        <f t="shared" si="113"/>
        <v>10</v>
      </c>
      <c r="J111" s="11">
        <f t="shared" si="114"/>
        <v>14125.633420260339</v>
      </c>
      <c r="K111" s="11">
        <f t="shared" si="115"/>
        <v>141.2563342026034</v>
      </c>
      <c r="L111" s="24">
        <f t="shared" si="121"/>
        <v>1552.6997563421314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L'!$B$136:$AV$256, 13)</f>
        <v>18.847677367124245</v>
      </c>
      <c r="S111" s="46">
        <f>VLOOKUP(I111, '[1]Lapse Rates'!$A$4:$F$24, 4)</f>
        <v>1.4007732E-3</v>
      </c>
      <c r="T111" s="33">
        <f t="shared" si="131"/>
        <v>0.88620115698465196</v>
      </c>
      <c r="U111" s="33">
        <f t="shared" si="122"/>
        <v>1.6702833489218947E-2</v>
      </c>
      <c r="V111" s="39">
        <f t="shared" si="117"/>
        <v>1.2413668305130932E-3</v>
      </c>
      <c r="W111" s="32">
        <f t="shared" si="123"/>
        <v>0.86825695666491987</v>
      </c>
      <c r="X111" s="32"/>
      <c r="Y111" s="5">
        <f t="shared" si="128"/>
        <v>0</v>
      </c>
      <c r="Z111" s="5">
        <f t="shared" si="118"/>
        <v>5.3369603656970996</v>
      </c>
      <c r="AA111" s="5">
        <f t="shared" si="124"/>
        <v>0</v>
      </c>
      <c r="AB111" s="5">
        <f t="shared" si="108"/>
        <v>5.2288951875535803</v>
      </c>
      <c r="AC111" s="32"/>
      <c r="AD111" s="5">
        <f t="shared" si="129"/>
        <v>12264.679484439524</v>
      </c>
      <c r="AE111" s="5">
        <f t="shared" si="110"/>
        <v>-122.64679484439526</v>
      </c>
      <c r="AF111" s="5">
        <f t="shared" si="110"/>
        <v>-1348.1423650559816</v>
      </c>
      <c r="AG111" s="5">
        <f t="shared" si="132"/>
        <v>-10058.930709378837</v>
      </c>
      <c r="AH111" s="5">
        <f>SUM(AD111:AG111)</f>
        <v>734.95961516031093</v>
      </c>
      <c r="AI111" s="42">
        <f t="shared" si="127"/>
        <v>0</v>
      </c>
      <c r="AJ111" s="42">
        <f t="shared" si="130"/>
        <v>1191.6569626611572</v>
      </c>
      <c r="AK111" s="42">
        <f t="shared" si="125"/>
        <v>1926.6165778214681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14125.633420260339</v>
      </c>
      <c r="K112" s="11">
        <f t="shared" si="115"/>
        <v>141.2563342026034</v>
      </c>
      <c r="L112" s="24">
        <f t="shared" si="121"/>
        <v>1552.6997563421314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L'!$B$136:$AV$256, 13)</f>
        <v>21.349340246119279</v>
      </c>
      <c r="S112" s="46">
        <f>VLOOKUP(I112, '[1]Lapse Rates'!$A$4:$F$24, 4)</f>
        <v>1.2298243999999999E-3</v>
      </c>
      <c r="T112" s="33">
        <f t="shared" si="131"/>
        <v>0.86825695666491987</v>
      </c>
      <c r="U112" s="33">
        <f t="shared" si="122"/>
        <v>1.8536713188899417E-2</v>
      </c>
      <c r="V112" s="39">
        <f t="shared" si="117"/>
        <v>1.067803590776261E-3</v>
      </c>
      <c r="W112" s="32">
        <f t="shared" si="123"/>
        <v>0.84865243988524419</v>
      </c>
      <c r="X112" s="31"/>
      <c r="Y112" s="5">
        <f t="shared" si="128"/>
        <v>0</v>
      </c>
      <c r="Z112" s="5">
        <f t="shared" si="118"/>
        <v>5.2288951875535803</v>
      </c>
      <c r="AA112" s="5">
        <f t="shared" si="124"/>
        <v>0</v>
      </c>
      <c r="AB112" s="5">
        <f t="shared" si="108"/>
        <v>5.1108311021965074</v>
      </c>
      <c r="AC112" s="32"/>
      <c r="AD112" s="5">
        <f t="shared" si="129"/>
        <v>11987.753267028484</v>
      </c>
      <c r="AE112" s="5">
        <f t="shared" si="110"/>
        <v>-119.87753267028485</v>
      </c>
      <c r="AF112" s="5">
        <f t="shared" si="110"/>
        <v>-1317.7024366289741</v>
      </c>
      <c r="AG112" s="5">
        <f t="shared" si="132"/>
        <v>-11163.346247037707</v>
      </c>
      <c r="AH112" s="5">
        <f t="shared" ref="AH112:AH121" si="133">SUM(AD112:AG112)</f>
        <v>-613.1729493084822</v>
      </c>
      <c r="AI112" s="42">
        <f t="shared" si="127"/>
        <v>0</v>
      </c>
      <c r="AJ112" s="42">
        <f t="shared" si="130"/>
        <v>1164.7515641584384</v>
      </c>
      <c r="AK112" s="42">
        <f t="shared" ref="AK112:AK121" si="134">SUM(AH112:AJ112)</f>
        <v>551.57861484995624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14125.633420260339</v>
      </c>
      <c r="K113" s="11">
        <f t="shared" si="115"/>
        <v>141.2563342026034</v>
      </c>
      <c r="L113" s="24">
        <f t="shared" si="121"/>
        <v>1552.6997563421314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L'!$B$136:$AV$256, 13)</f>
        <v>24.241171336991101</v>
      </c>
      <c r="S113" s="46">
        <f>VLOOKUP(I113, '[1]Lapse Rates'!$A$4:$F$24, 4)</f>
        <v>1.0984558E-3</v>
      </c>
      <c r="T113" s="33">
        <f t="shared" si="131"/>
        <v>0.84865243988524419</v>
      </c>
      <c r="U113" s="33">
        <f t="shared" si="122"/>
        <v>2.0572329200813744E-2</v>
      </c>
      <c r="V113" s="39">
        <f t="shared" si="117"/>
        <v>9.3220719477609781E-4</v>
      </c>
      <c r="W113" s="32">
        <f t="shared" si="123"/>
        <v>0.82714790348965439</v>
      </c>
      <c r="X113" s="31"/>
      <c r="Y113" s="5">
        <f t="shared" si="128"/>
        <v>0</v>
      </c>
      <c r="Z113" s="5">
        <f t="shared" si="118"/>
        <v>5.1108311021965074</v>
      </c>
      <c r="AA113" s="5">
        <f t="shared" si="124"/>
        <v>0</v>
      </c>
      <c r="AB113" s="5">
        <f t="shared" si="108"/>
        <v>4.981324547706711</v>
      </c>
      <c r="AC113" s="32"/>
      <c r="AD113" s="5">
        <f t="shared" si="129"/>
        <v>11683.988069031735</v>
      </c>
      <c r="AE113" s="5">
        <f t="shared" si="110"/>
        <v>-116.83988069031736</v>
      </c>
      <c r="AF113" s="5">
        <f t="shared" si="110"/>
        <v>-1284.3123482072913</v>
      </c>
      <c r="AG113" s="5">
        <f t="shared" si="132"/>
        <v>-12389.25324227686</v>
      </c>
      <c r="AH113" s="5">
        <f t="shared" si="133"/>
        <v>-2106.4174021427334</v>
      </c>
      <c r="AI113" s="42">
        <f t="shared" si="127"/>
        <v>0</v>
      </c>
      <c r="AJ113" s="42">
        <f t="shared" si="130"/>
        <v>1135.2386098074187</v>
      </c>
      <c r="AK113" s="42">
        <f t="shared" si="134"/>
        <v>-971.17879233531471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14125.633420260339</v>
      </c>
      <c r="K114" s="11">
        <f t="shared" si="115"/>
        <v>141.2563342026034</v>
      </c>
      <c r="L114" s="24">
        <f t="shared" si="121"/>
        <v>1552.6997563421314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L'!$B$136:$AV$256, 13)</f>
        <v>27.602584873193248</v>
      </c>
      <c r="S114" s="46">
        <f>VLOOKUP(I114, '[1]Lapse Rates'!$A$4:$F$24, 4)</f>
        <v>9.9047419999999994E-4</v>
      </c>
      <c r="T114" s="33">
        <f t="shared" si="131"/>
        <v>0.82714790348965439</v>
      </c>
      <c r="U114" s="33">
        <f t="shared" si="122"/>
        <v>2.2831420208757041E-2</v>
      </c>
      <c r="V114" s="39">
        <f t="shared" si="117"/>
        <v>8.1926865799059263E-4</v>
      </c>
      <c r="W114" s="32">
        <f t="shared" si="123"/>
        <v>0.8034972146229068</v>
      </c>
      <c r="X114" s="31"/>
      <c r="Y114" s="5">
        <f t="shared" si="128"/>
        <v>0</v>
      </c>
      <c r="Z114" s="5">
        <f t="shared" si="118"/>
        <v>4.981324547706711</v>
      </c>
      <c r="AA114" s="5">
        <f t="shared" si="124"/>
        <v>0</v>
      </c>
      <c r="AB114" s="5">
        <f t="shared" si="108"/>
        <v>4.8388932406513856</v>
      </c>
      <c r="AC114" s="32"/>
      <c r="AD114" s="5">
        <f t="shared" si="129"/>
        <v>11349.907107963427</v>
      </c>
      <c r="AE114" s="5">
        <f t="shared" si="110"/>
        <v>-113.49907107963428</v>
      </c>
      <c r="AF114" s="5">
        <f t="shared" si="110"/>
        <v>-1247.5899293665686</v>
      </c>
      <c r="AG114" s="5">
        <f t="shared" si="132"/>
        <v>-13749.743360899543</v>
      </c>
      <c r="AH114" s="5">
        <f t="shared" si="133"/>
        <v>-3760.9252533823183</v>
      </c>
      <c r="AI114" s="42">
        <f t="shared" si="127"/>
        <v>0</v>
      </c>
      <c r="AJ114" s="42">
        <f t="shared" si="130"/>
        <v>1102.7802963564302</v>
      </c>
      <c r="AK114" s="42">
        <f t="shared" si="134"/>
        <v>-2658.1449570258883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14125.633420260339</v>
      </c>
      <c r="K115" s="11">
        <f t="shared" si="115"/>
        <v>141.2563342026034</v>
      </c>
      <c r="L115" s="24">
        <f t="shared" si="121"/>
        <v>1552.6997563421314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L'!$B$136:$AV$256, 13)</f>
        <v>31.392712171006156</v>
      </c>
      <c r="S115" s="46">
        <f>VLOOKUP(I115, '[1]Lapse Rates'!$A$4:$F$24, 4)</f>
        <v>9.2791330000000004E-4</v>
      </c>
      <c r="T115" s="33">
        <f t="shared" si="131"/>
        <v>0.8034972146229068</v>
      </c>
      <c r="U115" s="33">
        <f t="shared" si="122"/>
        <v>2.5223956788862072E-2</v>
      </c>
      <c r="V115" s="39">
        <f t="shared" si="117"/>
        <v>7.4557575196154973E-4</v>
      </c>
      <c r="W115" s="32">
        <f t="shared" si="123"/>
        <v>0.77752768208208323</v>
      </c>
      <c r="X115" s="31"/>
      <c r="Y115" s="5">
        <f t="shared" si="128"/>
        <v>0</v>
      </c>
      <c r="Z115" s="5">
        <f t="shared" si="118"/>
        <v>4.8388932406513856</v>
      </c>
      <c r="AA115" s="5">
        <f t="shared" si="124"/>
        <v>0</v>
      </c>
      <c r="AB115" s="5">
        <f t="shared" si="108"/>
        <v>4.6824971845261087</v>
      </c>
      <c r="AC115" s="32"/>
      <c r="AD115" s="5">
        <f t="shared" si="129"/>
        <v>10983.071011196231</v>
      </c>
      <c r="AE115" s="5">
        <f t="shared" si="110"/>
        <v>-109.83071011196232</v>
      </c>
      <c r="AF115" s="5">
        <f t="shared" si="110"/>
        <v>-1207.2670425181129</v>
      </c>
      <c r="AG115" s="5">
        <f t="shared" si="132"/>
        <v>-15190.598272999616</v>
      </c>
      <c r="AH115" s="5">
        <f t="shared" si="133"/>
        <v>-5524.6250144334608</v>
      </c>
      <c r="AI115" s="42">
        <f t="shared" si="127"/>
        <v>0</v>
      </c>
      <c r="AJ115" s="42">
        <f t="shared" si="130"/>
        <v>1067.1395689632745</v>
      </c>
      <c r="AK115" s="42">
        <f t="shared" si="134"/>
        <v>-4457.4854454701863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14125.633420260339</v>
      </c>
      <c r="K116" s="11">
        <f t="shared" si="115"/>
        <v>141.2563342026034</v>
      </c>
      <c r="L116" s="24">
        <f t="shared" si="121"/>
        <v>1552.6997563421314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L'!$B$136:$AV$256, 13)</f>
        <v>35.646446876558308</v>
      </c>
      <c r="S116" s="46">
        <f>VLOOKUP(I116, '[1]Lapse Rates'!$A$4:$F$24, 4)</f>
        <v>7.1178370000000003E-4</v>
      </c>
      <c r="T116" s="33">
        <f t="shared" si="131"/>
        <v>0.77752768208208323</v>
      </c>
      <c r="U116" s="33">
        <f t="shared" si="122"/>
        <v>2.7716099214392498E-2</v>
      </c>
      <c r="V116" s="39">
        <f t="shared" si="117"/>
        <v>5.5343153040480889E-4</v>
      </c>
      <c r="W116" s="32">
        <f t="shared" si="123"/>
        <v>0.7492581513372859</v>
      </c>
      <c r="X116" s="31"/>
      <c r="Y116" s="5">
        <f t="shared" si="128"/>
        <v>0</v>
      </c>
      <c r="Z116" s="5">
        <f t="shared" si="118"/>
        <v>4.6824971845261087</v>
      </c>
      <c r="AA116" s="5">
        <f t="shared" si="124"/>
        <v>0</v>
      </c>
      <c r="AB116" s="5">
        <f t="shared" si="108"/>
        <v>4.5122498722170237</v>
      </c>
      <c r="AC116" s="32"/>
      <c r="AD116" s="5">
        <f t="shared" si="129"/>
        <v>10583.745982932445</v>
      </c>
      <c r="AE116" s="5">
        <f t="shared" si="110"/>
        <v>-105.83745982932446</v>
      </c>
      <c r="AF116" s="5">
        <f t="shared" si="110"/>
        <v>-1163.3729490187598</v>
      </c>
      <c r="AG116" s="5">
        <f t="shared" si="132"/>
        <v>-16691.438713784381</v>
      </c>
      <c r="AH116" s="5">
        <f t="shared" si="133"/>
        <v>-7376.9031397000199</v>
      </c>
      <c r="AI116" s="42">
        <f t="shared" si="127"/>
        <v>0</v>
      </c>
      <c r="AJ116" s="42">
        <f t="shared" si="130"/>
        <v>1028.3421790902182</v>
      </c>
      <c r="AK116" s="42">
        <f t="shared" si="134"/>
        <v>-6348.5609606098014</v>
      </c>
    </row>
    <row r="117" spans="1:37" ht="15" x14ac:dyDescent="0.2">
      <c r="I117" s="2">
        <f t="shared" si="113"/>
        <v>16</v>
      </c>
      <c r="J117" s="11">
        <f t="shared" si="114"/>
        <v>14125.633420260339</v>
      </c>
      <c r="K117" s="11">
        <f t="shared" si="115"/>
        <v>141.2563342026034</v>
      </c>
      <c r="L117" s="24">
        <f t="shared" si="121"/>
        <v>1552.6997563421314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L'!$B$136:$AV$256, 13)</f>
        <v>40.333842145561547</v>
      </c>
      <c r="S117" s="46">
        <f>VLOOKUP(I117, '[1]Lapse Rates'!$A$4:$F$24, 4)</f>
        <v>6.4944269999999999E-4</v>
      </c>
      <c r="T117" s="33">
        <f t="shared" si="131"/>
        <v>0.7492581513372859</v>
      </c>
      <c r="U117" s="33">
        <f t="shared" si="122"/>
        <v>3.0220460002313355E-2</v>
      </c>
      <c r="V117" s="39">
        <f t="shared" si="117"/>
        <v>4.8660023680149558E-4</v>
      </c>
      <c r="W117" s="32">
        <f t="shared" si="123"/>
        <v>0.71855109109817106</v>
      </c>
      <c r="X117" s="31"/>
      <c r="Y117" s="5">
        <f t="shared" si="128"/>
        <v>0</v>
      </c>
      <c r="Z117" s="5">
        <f t="shared" si="118"/>
        <v>4.5122498722170237</v>
      </c>
      <c r="AA117" s="5">
        <f t="shared" si="124"/>
        <v>0</v>
      </c>
      <c r="AB117" s="5">
        <f t="shared" si="108"/>
        <v>4.3273230504096043</v>
      </c>
      <c r="AC117" s="32"/>
      <c r="AD117" s="5">
        <f t="shared" si="129"/>
        <v>10149.989306580857</v>
      </c>
      <c r="AE117" s="5">
        <f t="shared" si="110"/>
        <v>-101.49989306580856</v>
      </c>
      <c r="AF117" s="5">
        <f t="shared" si="110"/>
        <v>-1115.6941040675028</v>
      </c>
      <c r="AG117" s="5">
        <f t="shared" si="132"/>
        <v>-18199.637406733171</v>
      </c>
      <c r="AH117" s="5">
        <f t="shared" si="133"/>
        <v>-9266.8420972856256</v>
      </c>
      <c r="AI117" s="42">
        <f t="shared" si="127"/>
        <v>0</v>
      </c>
      <c r="AJ117" s="42">
        <f t="shared" si="130"/>
        <v>986.19946317829078</v>
      </c>
      <c r="AK117" s="42">
        <f t="shared" si="134"/>
        <v>-8280.6426341073347</v>
      </c>
    </row>
    <row r="118" spans="1:37" ht="15" x14ac:dyDescent="0.2">
      <c r="I118" s="2">
        <f t="shared" si="113"/>
        <v>17</v>
      </c>
      <c r="J118" s="11">
        <f t="shared" si="114"/>
        <v>14125.633420260339</v>
      </c>
      <c r="K118" s="11">
        <f t="shared" si="115"/>
        <v>141.2563342026034</v>
      </c>
      <c r="L118" s="24">
        <f t="shared" si="121"/>
        <v>1552.6997563421314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L'!$B$136:$AV$256, 13)</f>
        <v>45.532186019946892</v>
      </c>
      <c r="S118" s="46">
        <f>VLOOKUP(I118, '[1]Lapse Rates'!$A$4:$F$24, 4)</f>
        <v>5.2983399999999997E-4</v>
      </c>
      <c r="T118" s="33">
        <f t="shared" si="131"/>
        <v>0.71855109109817106</v>
      </c>
      <c r="U118" s="33">
        <f t="shared" si="122"/>
        <v>3.2717201944717729E-2</v>
      </c>
      <c r="V118" s="39">
        <f t="shared" si="117"/>
        <v>3.8071279880090835E-4</v>
      </c>
      <c r="W118" s="32">
        <f t="shared" si="123"/>
        <v>0.68545317635465242</v>
      </c>
      <c r="X118" s="31"/>
      <c r="Y118" s="5">
        <f t="shared" si="128"/>
        <v>0</v>
      </c>
      <c r="Z118" s="5">
        <f t="shared" si="118"/>
        <v>4.3273230504096043</v>
      </c>
      <c r="AA118" s="5">
        <f t="shared" si="124"/>
        <v>0</v>
      </c>
      <c r="AB118" s="5">
        <f t="shared" si="108"/>
        <v>4.1279978094288596</v>
      </c>
      <c r="AC118" s="32"/>
      <c r="AD118" s="5">
        <f t="shared" si="129"/>
        <v>9682.4602959388831</v>
      </c>
      <c r="AE118" s="5">
        <f t="shared" si="110"/>
        <v>-96.824602959388827</v>
      </c>
      <c r="AF118" s="5">
        <f t="shared" si="110"/>
        <v>-1064.3029799098088</v>
      </c>
      <c r="AG118" s="5">
        <f t="shared" si="132"/>
        <v>-19703.247809965414</v>
      </c>
      <c r="AH118" s="5">
        <f t="shared" si="133"/>
        <v>-11181.915096895729</v>
      </c>
      <c r="AI118" s="42">
        <f t="shared" si="127"/>
        <v>0</v>
      </c>
      <c r="AJ118" s="42">
        <f t="shared" si="130"/>
        <v>940.77537187253358</v>
      </c>
      <c r="AK118" s="42">
        <f t="shared" si="134"/>
        <v>-10241.139725023195</v>
      </c>
    </row>
    <row r="119" spans="1:37" ht="15" x14ac:dyDescent="0.2">
      <c r="I119" s="2">
        <f t="shared" si="113"/>
        <v>18</v>
      </c>
      <c r="J119" s="11">
        <f t="shared" si="114"/>
        <v>14125.633420260339</v>
      </c>
      <c r="K119" s="11">
        <f t="shared" si="115"/>
        <v>141.2563342026034</v>
      </c>
      <c r="L119" s="24">
        <f t="shared" si="121"/>
        <v>1552.6997563421314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L'!$B$136:$AV$256, 13)</f>
        <v>51.422846628199089</v>
      </c>
      <c r="S119" s="46">
        <f>VLOOKUP(I119, '[1]Lapse Rates'!$A$4:$F$24, 4)</f>
        <v>4.565131E-4</v>
      </c>
      <c r="T119" s="33">
        <f t="shared" si="131"/>
        <v>0.68545317635465242</v>
      </c>
      <c r="U119" s="33">
        <f t="shared" si="122"/>
        <v>3.5247953558497191E-2</v>
      </c>
      <c r="V119" s="39">
        <f t="shared" si="117"/>
        <v>3.1291835444250906E-4</v>
      </c>
      <c r="W119" s="32">
        <f t="shared" si="123"/>
        <v>0.64989230444171275</v>
      </c>
      <c r="X119" s="31"/>
      <c r="Y119" s="5">
        <f t="shared" si="128"/>
        <v>0</v>
      </c>
      <c r="Z119" s="5">
        <f t="shared" si="128"/>
        <v>4.1279978094288596</v>
      </c>
      <c r="AA119" s="5">
        <f t="shared" si="124"/>
        <v>0</v>
      </c>
      <c r="AB119" s="5">
        <f t="shared" si="108"/>
        <v>3.9138399261162822</v>
      </c>
      <c r="AC119" s="32"/>
      <c r="AD119" s="5">
        <f t="shared" si="129"/>
        <v>9180.140455191864</v>
      </c>
      <c r="AE119" s="5">
        <f t="shared" si="110"/>
        <v>-91.801404551918651</v>
      </c>
      <c r="AF119" s="5">
        <f t="shared" si="110"/>
        <v>-1009.0876227552737</v>
      </c>
      <c r="AG119" s="5">
        <f t="shared" si="132"/>
        <v>-21227.339823580205</v>
      </c>
      <c r="AH119" s="5">
        <f t="shared" si="133"/>
        <v>-13148.088395695533</v>
      </c>
      <c r="AI119" s="42">
        <f t="shared" si="127"/>
        <v>0</v>
      </c>
      <c r="AJ119" s="42">
        <f t="shared" si="130"/>
        <v>891.97101745288353</v>
      </c>
      <c r="AK119" s="42">
        <f t="shared" si="134"/>
        <v>-12256.11737824265</v>
      </c>
    </row>
    <row r="120" spans="1:37" ht="15" x14ac:dyDescent="0.2">
      <c r="I120" s="2">
        <f t="shared" si="113"/>
        <v>19</v>
      </c>
      <c r="J120" s="11">
        <f t="shared" si="114"/>
        <v>14125.633420260339</v>
      </c>
      <c r="K120" s="11">
        <f t="shared" si="115"/>
        <v>141.2563342026034</v>
      </c>
      <c r="L120" s="24">
        <f t="shared" si="121"/>
        <v>1552.6997563421314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L'!$B$136:$AV$256, 13)</f>
        <v>58.090157413698357</v>
      </c>
      <c r="S120" s="46">
        <f>VLOOKUP(I120, '[1]Lapse Rates'!$A$4:$F$24, 4)</f>
        <v>3.5534066900000001E-2</v>
      </c>
      <c r="T120" s="33">
        <f t="shared" si="131"/>
        <v>0.64989230444171275</v>
      </c>
      <c r="U120" s="33">
        <f t="shared" si="122"/>
        <v>3.7752346266970271E-2</v>
      </c>
      <c r="V120" s="39">
        <f t="shared" si="117"/>
        <v>2.3093316623826989E-2</v>
      </c>
      <c r="W120" s="32">
        <f t="shared" si="123"/>
        <v>0.58904664155091546</v>
      </c>
      <c r="X120" s="31"/>
      <c r="Y120" s="5">
        <f t="shared" si="128"/>
        <v>0</v>
      </c>
      <c r="Z120" s="5">
        <f t="shared" si="128"/>
        <v>3.9138399261162822</v>
      </c>
      <c r="AA120" s="5">
        <f t="shared" si="124"/>
        <v>0</v>
      </c>
      <c r="AB120" s="5">
        <f t="shared" si="108"/>
        <v>3.5474096989456627</v>
      </c>
      <c r="AC120" s="32"/>
      <c r="AD120" s="5">
        <f t="shared" si="129"/>
        <v>8320.6569259837233</v>
      </c>
      <c r="AE120" s="5">
        <f t="shared" si="110"/>
        <v>-83.206569259837238</v>
      </c>
      <c r="AF120" s="5">
        <f t="shared" si="110"/>
        <v>-914.61257681025722</v>
      </c>
      <c r="AG120" s="5">
        <f t="shared" si="132"/>
        <v>-22735.557740011238</v>
      </c>
      <c r="AH120" s="5">
        <f t="shared" si="133"/>
        <v>-15412.719960097609</v>
      </c>
      <c r="AI120" s="42">
        <f t="shared" si="127"/>
        <v>0</v>
      </c>
      <c r="AJ120" s="42">
        <f t="shared" si="130"/>
        <v>808.47782769136518</v>
      </c>
      <c r="AK120" s="42">
        <f t="shared" si="134"/>
        <v>-14604.242132406243</v>
      </c>
    </row>
    <row r="121" spans="1:37" ht="15" x14ac:dyDescent="0.2">
      <c r="I121" s="2">
        <f t="shared" si="113"/>
        <v>20</v>
      </c>
      <c r="J121" s="11">
        <f t="shared" si="114"/>
        <v>14125.633420260339</v>
      </c>
      <c r="K121" s="11">
        <f t="shared" si="115"/>
        <v>141.2563342026034</v>
      </c>
      <c r="L121" s="24">
        <f t="shared" si="121"/>
        <v>1552.6997563421314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L'!$B$136:$AV$256, 13)</f>
        <v>65.662345395712322</v>
      </c>
      <c r="S121" s="46">
        <f>VLOOKUP(I121, '[1]Lapse Rates'!$A$4:$F$24, 4)</f>
        <v>0</v>
      </c>
      <c r="T121" s="33">
        <f t="shared" si="131"/>
        <v>0.58904664155091546</v>
      </c>
      <c r="U121" s="33">
        <f t="shared" si="122"/>
        <v>3.8678184031700563E-2</v>
      </c>
      <c r="V121" s="39">
        <f t="shared" si="117"/>
        <v>0</v>
      </c>
      <c r="W121" s="32">
        <f t="shared" si="123"/>
        <v>0.55036845751921493</v>
      </c>
      <c r="X121" s="31"/>
      <c r="Y121" s="5">
        <f t="shared" si="128"/>
        <v>0</v>
      </c>
      <c r="Z121" s="5">
        <f t="shared" si="128"/>
        <v>3.5474096989456627</v>
      </c>
      <c r="AA121" s="5">
        <f t="shared" si="124"/>
        <v>0</v>
      </c>
      <c r="AB121" s="5">
        <f t="shared" si="108"/>
        <v>3.3144784580333928</v>
      </c>
      <c r="AC121" s="32"/>
      <c r="AD121" s="5">
        <f>$W121*J121</f>
        <v>7774.3030769905554</v>
      </c>
      <c r="AE121" s="5">
        <f t="shared" si="110"/>
        <v>-77.743030769905559</v>
      </c>
      <c r="AF121" s="5">
        <f t="shared" si="110"/>
        <v>-854.55696988847967</v>
      </c>
      <c r="AG121" s="5">
        <f t="shared" si="132"/>
        <v>-23293.124091226997</v>
      </c>
      <c r="AH121" s="5">
        <f t="shared" si="133"/>
        <v>-16451.121014894827</v>
      </c>
      <c r="AI121" s="42">
        <f t="shared" si="127"/>
        <v>0</v>
      </c>
      <c r="AJ121" s="42">
        <f t="shared" si="130"/>
        <v>755.38054142571229</v>
      </c>
      <c r="AK121" s="42">
        <f t="shared" si="134"/>
        <v>-15695.740473469114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247852.48790961129</v>
      </c>
      <c r="AE124" s="21">
        <f t="shared" ref="AE124:AK124" si="135">SUM(AE101:AE121)</f>
        <v>-7847.6663635293207</v>
      </c>
      <c r="AF124" s="21">
        <f t="shared" si="135"/>
        <v>-26130.590001300799</v>
      </c>
      <c r="AG124" s="21">
        <f t="shared" si="135"/>
        <v>-242336.08745790881</v>
      </c>
      <c r="AH124" s="21">
        <f t="shared" si="135"/>
        <v>-28461.85591312766</v>
      </c>
      <c r="AI124" s="21">
        <f t="shared" si="135"/>
        <v>0</v>
      </c>
      <c r="AJ124" s="21">
        <f t="shared" si="135"/>
        <v>22723.079175238345</v>
      </c>
      <c r="AK124" s="21">
        <f t="shared" si="135"/>
        <v>-5738.7767378893077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122361.54025343774</v>
      </c>
      <c r="AE126" s="21">
        <f t="shared" ref="AE126:AK126" si="136">AE101+NPV($D$6,AE102:AE121)</f>
        <v>-6605.251039961704</v>
      </c>
      <c r="AF126" s="21">
        <f t="shared" si="136"/>
        <v>-12473.871659649176</v>
      </c>
      <c r="AG126" s="21">
        <f t="shared" si="136"/>
        <v>-78993.71253419554</v>
      </c>
      <c r="AH126" s="21">
        <f t="shared" si="136"/>
        <v>24288.705019631328</v>
      </c>
      <c r="AI126" s="21">
        <f t="shared" si="136"/>
        <v>0</v>
      </c>
      <c r="AJ126" s="21">
        <f t="shared" si="136"/>
        <v>10528.872054347785</v>
      </c>
      <c r="AK126" s="21">
        <f t="shared" si="136"/>
        <v>34817.577073979097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183105.45587513549</v>
      </c>
      <c r="AE128" s="21">
        <f t="shared" ref="AE128:AK128" si="137">AE101+NPV($D$7,AE102:AE121)</f>
        <v>-7205.1113038266067</v>
      </c>
      <c r="AF128" s="21">
        <f t="shared" si="137"/>
        <v>-19067.578701532715</v>
      </c>
      <c r="AG128" s="21">
        <f t="shared" si="137"/>
        <v>-152893.92147170482</v>
      </c>
      <c r="AH128" s="21">
        <f t="shared" si="137"/>
        <v>3938.8443980713091</v>
      </c>
      <c r="AI128" s="21">
        <f t="shared" si="137"/>
        <v>0</v>
      </c>
      <c r="AJ128" s="21">
        <f t="shared" si="137"/>
        <v>16431.624638609381</v>
      </c>
      <c r="AK128" s="21">
        <f t="shared" si="137"/>
        <v>20370.469036680686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12668.945932953859</v>
      </c>
    </row>
    <row r="132" spans="1:39" ht="15" x14ac:dyDescent="0.2">
      <c r="G132" s="58" t="s">
        <v>113</v>
      </c>
      <c r="H132" s="57"/>
      <c r="I132" s="57"/>
      <c r="J132" s="11">
        <f>H$131</f>
        <v>12668.945932953859</v>
      </c>
      <c r="K132" s="11">
        <f>J132*$C$10</f>
        <v>5067.5783731815436</v>
      </c>
      <c r="L132" s="24">
        <f>$C$141</f>
        <v>1955.2036188280945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12668.945932953859</v>
      </c>
      <c r="AE132" s="5">
        <f>-$W132*K132</f>
        <v>-5067.5783731815436</v>
      </c>
      <c r="AF132" s="5">
        <f>-$W132*L132</f>
        <v>-1955.2036188280945</v>
      </c>
      <c r="AG132" s="5"/>
      <c r="AH132" s="5">
        <f>SUM(AD132:AG132)</f>
        <v>5646.1639409442205</v>
      </c>
      <c r="AI132" s="42">
        <f>Y132-AA132</f>
        <v>0</v>
      </c>
      <c r="AJ132" s="42"/>
      <c r="AK132" s="42">
        <f>SUM(AH132:AJ132)</f>
        <v>5646.1639409442205</v>
      </c>
      <c r="AL132" s="6" t="s">
        <v>39</v>
      </c>
      <c r="AM132" s="36">
        <f>AK159</f>
        <v>16674.234205962894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12668.945932953859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L'!$B$136:$AV$256, 16)</f>
        <v>6.1329061388245405</v>
      </c>
      <c r="S133" s="46">
        <f>AVERAGE(VLOOKUP(I132,'[1]Lapse Rates'!$A$4:$F$24,4),VLOOKUP(I133,'[1]Lapse Rates'!$A$4:$F$24,4))</f>
        <v>2.6703721500000001E-3</v>
      </c>
      <c r="T133" s="33">
        <f>W132</f>
        <v>1</v>
      </c>
      <c r="U133" s="33">
        <f>T133*R133/1000</f>
        <v>6.1329061388245409E-3</v>
      </c>
      <c r="V133" s="39">
        <f>MIN(S133*T133,T133-U133)</f>
        <v>2.6703721500000001E-3</v>
      </c>
      <c r="W133" s="32">
        <f>T133-SUM(U133:V133)</f>
        <v>0.99119672171117545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5.9692741051939944</v>
      </c>
      <c r="AC133" s="32"/>
      <c r="AD133" s="5">
        <f t="shared" ref="AD133:AD135" si="146">$W133*J133</f>
        <v>12557.417676279994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-3693.4139310781643</v>
      </c>
      <c r="AH133" s="5">
        <f t="shared" ref="AH133:AH141" si="148">SUM(AD133:AG133)</f>
        <v>8864.0037452018296</v>
      </c>
      <c r="AI133" s="42">
        <f>-M133*$W132*(N133-N132)/1000</f>
        <v>0</v>
      </c>
      <c r="AJ133" s="42">
        <f>$D$6*SUM(Y133:Z133,AD133:AE133)</f>
        <v>1232.4734606920676</v>
      </c>
      <c r="AK133" s="42">
        <f t="shared" ref="AK133" si="149">SUM(AH133:AJ133)</f>
        <v>10096.477205893898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12668.945932953859</v>
      </c>
      <c r="K134" s="11">
        <f t="shared" ref="K134:K152" si="151">J134*$C$11</f>
        <v>126.68945932953859</v>
      </c>
      <c r="L134" s="24">
        <f>$C$142</f>
        <v>1575.1352408394785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L'!$B$136:$AV$256, 16)</f>
        <v>6.8255105545923609</v>
      </c>
      <c r="S134" s="46">
        <f>VLOOKUP(I134, '[1]Lapse Rates'!$A$4:$F$24, 4)</f>
        <v>2.4152155999999998E-3</v>
      </c>
      <c r="T134" s="33">
        <f t="shared" ref="T134:T136" si="152">W133</f>
        <v>0.99119672171117545</v>
      </c>
      <c r="U134" s="33">
        <f>T134*R134/1000</f>
        <v>6.765423685716975E-3</v>
      </c>
      <c r="V134" s="39">
        <f t="shared" ref="V134:V152" si="153">MIN(S134*T134,T134-U134)</f>
        <v>2.3939537849456895E-3</v>
      </c>
      <c r="W134" s="32">
        <f>T134-SUM(U134:V134)</f>
        <v>0.98203734424051281</v>
      </c>
      <c r="X134" s="32"/>
      <c r="Y134" s="5">
        <f t="shared" ref="Y134:Z149" si="154">AA133</f>
        <v>0</v>
      </c>
      <c r="Z134" s="5">
        <f t="shared" si="154"/>
        <v>5.9692741051939944</v>
      </c>
      <c r="AA134" s="5">
        <f>O134*W134</f>
        <v>0</v>
      </c>
      <c r="AB134" s="5">
        <f t="shared" si="145"/>
        <v>5.9141136778461982</v>
      </c>
      <c r="AC134" s="32"/>
      <c r="AD134" s="5">
        <f t="shared" si="146"/>
        <v>12441.378018324653</v>
      </c>
      <c r="AE134" s="5">
        <f t="shared" si="147"/>
        <v>-124.41378018324654</v>
      </c>
      <c r="AF134" s="5">
        <f t="shared" si="147"/>
        <v>-1546.841628733642</v>
      </c>
      <c r="AG134" s="5">
        <f t="shared" ref="AG134:AG137" si="155">-U134*M134</f>
        <v>-4074.3343408256483</v>
      </c>
      <c r="AH134" s="5">
        <f t="shared" si="148"/>
        <v>6695.7882685821169</v>
      </c>
      <c r="AI134" s="42">
        <f>-M134*($W133*N134-$W132*N133)/1000</f>
        <v>0</v>
      </c>
      <c r="AJ134" s="42">
        <f t="shared" ref="AJ134:AJ135" si="156">$D$6*SUM(Y134:Z134,AD134:AE134)</f>
        <v>1208.8797775513915</v>
      </c>
      <c r="AK134" s="42">
        <f>SUM(AH134:AJ134)</f>
        <v>7904.6680461335081</v>
      </c>
      <c r="AL134" s="48" t="s">
        <v>59</v>
      </c>
      <c r="AM134" s="54">
        <f>AK159/AD159</f>
        <v>0.1000000001010535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12668.945932953859</v>
      </c>
      <c r="K135" s="11">
        <f t="shared" si="151"/>
        <v>126.68945932953859</v>
      </c>
      <c r="L135" s="24">
        <f t="shared" ref="L135:L152" si="157">$C$142</f>
        <v>1575.1352408394785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L'!$B$136:$AV$256, 16)</f>
        <v>7.5768160011492354</v>
      </c>
      <c r="S135" s="46">
        <f>VLOOKUP(I135, '[1]Lapse Rates'!$A$4:$F$24, 4)</f>
        <v>2.3963082999999999E-3</v>
      </c>
      <c r="T135" s="33">
        <f t="shared" si="152"/>
        <v>0.98203734424051281</v>
      </c>
      <c r="U135" s="33">
        <f t="shared" ref="U135:U152" si="158">T135*R135/1000</f>
        <v>7.4407162635676174E-3</v>
      </c>
      <c r="V135" s="39">
        <f t="shared" si="153"/>
        <v>2.3532642389134978E-3</v>
      </c>
      <c r="W135" s="32">
        <f t="shared" ref="W135:W152" si="159">T135-SUM(U135:V135)</f>
        <v>0.97224336373803166</v>
      </c>
      <c r="X135" s="32"/>
      <c r="Y135" s="5">
        <f t="shared" si="154"/>
        <v>0</v>
      </c>
      <c r="Z135" s="5">
        <f t="shared" si="154"/>
        <v>5.9141136778461982</v>
      </c>
      <c r="AA135" s="5">
        <f t="shared" ref="AA135:AA152" si="160">O135*W135</f>
        <v>0</v>
      </c>
      <c r="AB135" s="5">
        <f t="shared" si="145"/>
        <v>5.8551314870059104</v>
      </c>
      <c r="AC135" s="32"/>
      <c r="AD135" s="5">
        <f t="shared" si="146"/>
        <v>12317.298608870315</v>
      </c>
      <c r="AE135" s="5">
        <f t="shared" si="147"/>
        <v>-123.17298608870315</v>
      </c>
      <c r="AF135" s="5">
        <f>-$W135*L135</f>
        <v>-1531.4147848960893</v>
      </c>
      <c r="AG135" s="5">
        <f t="shared" si="155"/>
        <v>-4481.0151146920625</v>
      </c>
      <c r="AH135" s="5">
        <f t="shared" si="148"/>
        <v>6181.6957231934603</v>
      </c>
      <c r="AI135" s="42">
        <f>-M135*($W134*N135-$W133*N134)/1000</f>
        <v>0</v>
      </c>
      <c r="AJ135" s="42">
        <f t="shared" si="156"/>
        <v>1196.8238981466729</v>
      </c>
      <c r="AK135" s="42">
        <f t="shared" ref="AK135:AK142" si="161">SUM(AH135:AJ135)</f>
        <v>7378.5196213401332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12668.945932953859</v>
      </c>
      <c r="K136" s="11">
        <f t="shared" si="151"/>
        <v>126.68945932953859</v>
      </c>
      <c r="L136" s="24">
        <f t="shared" si="157"/>
        <v>1575.1352408394785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L'!$B$136:$AV$256, 16)</f>
        <v>8.3887410238242488</v>
      </c>
      <c r="S136" s="46">
        <f>VLOOKUP(I136, '[1]Lapse Rates'!$A$4:$F$24, 4)</f>
        <v>2.1941491999999999E-3</v>
      </c>
      <c r="T136" s="33">
        <f t="shared" si="152"/>
        <v>0.97224336373803166</v>
      </c>
      <c r="U136" s="33">
        <f t="shared" si="158"/>
        <v>8.1558977905301071E-3</v>
      </c>
      <c r="V136" s="39">
        <f t="shared" si="153"/>
        <v>2.133246998751111E-3</v>
      </c>
      <c r="W136" s="32">
        <f t="shared" si="159"/>
        <v>0.96195421894875044</v>
      </c>
      <c r="X136" s="32"/>
      <c r="Y136" s="5">
        <f>AA135</f>
        <v>0</v>
      </c>
      <c r="Z136" s="5">
        <f t="shared" si="154"/>
        <v>5.8551314870059104</v>
      </c>
      <c r="AA136" s="5">
        <f t="shared" si="160"/>
        <v>0</v>
      </c>
      <c r="AB136" s="5">
        <f t="shared" si="145"/>
        <v>5.7931672732328705</v>
      </c>
      <c r="AC136" s="32"/>
      <c r="AD136" s="5">
        <f>$W136*J136</f>
        <v>12186.945989838578</v>
      </c>
      <c r="AE136" s="5">
        <f t="shared" si="147"/>
        <v>-121.86945989838578</v>
      </c>
      <c r="AF136" s="5">
        <f t="shared" si="147"/>
        <v>-1515.2079903403924</v>
      </c>
      <c r="AG136" s="5">
        <f t="shared" si="155"/>
        <v>-4911.7181704931563</v>
      </c>
      <c r="AH136" s="5">
        <f t="shared" si="148"/>
        <v>5638.1503691066437</v>
      </c>
      <c r="AI136" s="42">
        <f t="shared" ref="AI136:AI152" si="163">-M136*($W135*N136-$W134*N135)/1000</f>
        <v>0</v>
      </c>
      <c r="AJ136" s="42">
        <f>$D$6*SUM(Y136:Z136,AD136:AE136)</f>
        <v>1184.1583959860081</v>
      </c>
      <c r="AK136" s="42">
        <f t="shared" si="161"/>
        <v>6822.3087650926518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12668.945932953859</v>
      </c>
      <c r="K137" s="11">
        <f t="shared" si="151"/>
        <v>126.68945932953859</v>
      </c>
      <c r="L137" s="24">
        <f t="shared" si="157"/>
        <v>1575.1352408394785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L'!$B$136:$AV$256, 16)</f>
        <v>9.3104489312950349</v>
      </c>
      <c r="S137" s="46">
        <f>VLOOKUP(I137, '[1]Lapse Rates'!$A$4:$F$24, 4)</f>
        <v>1.9313649E-3</v>
      </c>
      <c r="T137" s="33">
        <f>W136</f>
        <v>0.96195421894875044</v>
      </c>
      <c r="U137" s="33">
        <f t="shared" si="158"/>
        <v>8.9562256297661437E-3</v>
      </c>
      <c r="V137" s="39">
        <f t="shared" si="153"/>
        <v>1.8578846138845315E-3</v>
      </c>
      <c r="W137" s="32">
        <f t="shared" si="159"/>
        <v>0.9511401087050998</v>
      </c>
      <c r="X137" s="32"/>
      <c r="Y137" s="5">
        <f t="shared" ref="Y137:Z152" si="164">AA136</f>
        <v>0</v>
      </c>
      <c r="Z137" s="5">
        <f t="shared" si="154"/>
        <v>5.7931672732328705</v>
      </c>
      <c r="AA137" s="5">
        <f t="shared" si="160"/>
        <v>0</v>
      </c>
      <c r="AB137" s="5">
        <f t="shared" si="145"/>
        <v>5.7280415652536352</v>
      </c>
      <c r="AC137" s="32"/>
      <c r="AD137" s="5">
        <f t="shared" ref="AD137:AD151" si="165">$W137*J137</f>
        <v>12049.942611848764</v>
      </c>
      <c r="AE137" s="5">
        <f t="shared" si="147"/>
        <v>-120.49942611848766</v>
      </c>
      <c r="AF137" s="5">
        <f t="shared" si="147"/>
        <v>-1498.174304197295</v>
      </c>
      <c r="AG137" s="5">
        <f t="shared" si="155"/>
        <v>-5393.6988047884352</v>
      </c>
      <c r="AH137" s="5">
        <f t="shared" si="148"/>
        <v>5037.5700767445469</v>
      </c>
      <c r="AI137" s="42">
        <f t="shared" si="163"/>
        <v>0</v>
      </c>
      <c r="AJ137" s="42">
        <f t="shared" ref="AJ137:AJ152" si="166">$D$6*SUM(Y137:Z137,AD137:AE137)</f>
        <v>1170.8466862296443</v>
      </c>
      <c r="AK137" s="42">
        <f t="shared" si="161"/>
        <v>6208.4167629741914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12668.945932953859</v>
      </c>
      <c r="K138" s="11">
        <f t="shared" si="151"/>
        <v>126.68945932953859</v>
      </c>
      <c r="L138" s="24">
        <f t="shared" si="157"/>
        <v>1575.1352408394785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L'!$B$136:$AV$256, 16)</f>
        <v>10.358622267955733</v>
      </c>
      <c r="S138" s="46">
        <f>VLOOKUP(I138, '[1]Lapse Rates'!$A$4:$F$24, 4)</f>
        <v>1.9726812000000001E-3</v>
      </c>
      <c r="T138" s="33">
        <f t="shared" ref="T138:T152" si="167">W137</f>
        <v>0.9511401087050998</v>
      </c>
      <c r="U138" s="33">
        <f t="shared" si="158"/>
        <v>9.8525011099784825E-3</v>
      </c>
      <c r="V138" s="39">
        <f t="shared" si="153"/>
        <v>1.8762962110085068E-3</v>
      </c>
      <c r="W138" s="32">
        <f t="shared" si="159"/>
        <v>0.93941131138411282</v>
      </c>
      <c r="X138" s="32"/>
      <c r="Y138" s="5">
        <f t="shared" si="164"/>
        <v>0</v>
      </c>
      <c r="Z138" s="5">
        <f t="shared" si="154"/>
        <v>5.7280415652536352</v>
      </c>
      <c r="AA138" s="5">
        <f t="shared" si="160"/>
        <v>0</v>
      </c>
      <c r="AB138" s="5">
        <f t="shared" si="145"/>
        <v>5.6574073464354289</v>
      </c>
      <c r="AC138" s="32"/>
      <c r="AD138" s="5">
        <f t="shared" si="165"/>
        <v>11901.351112730606</v>
      </c>
      <c r="AE138" s="5">
        <f t="shared" si="147"/>
        <v>-119.01351112730607</v>
      </c>
      <c r="AF138" s="5">
        <f t="shared" si="147"/>
        <v>-1479.6998622043448</v>
      </c>
      <c r="AG138" s="5">
        <f>-U138*M138</f>
        <v>-5933.4618909612318</v>
      </c>
      <c r="AH138" s="5">
        <f t="shared" si="148"/>
        <v>4369.1758484377233</v>
      </c>
      <c r="AI138" s="42">
        <f t="shared" si="163"/>
        <v>0</v>
      </c>
      <c r="AJ138" s="42">
        <f t="shared" si="166"/>
        <v>1156.4092395948351</v>
      </c>
      <c r="AK138" s="42">
        <f t="shared" si="161"/>
        <v>5525.5850880325579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12668.945932953859</v>
      </c>
      <c r="K139" s="11">
        <f t="shared" si="151"/>
        <v>126.68945932953859</v>
      </c>
      <c r="L139" s="24">
        <f t="shared" si="157"/>
        <v>1575.1352408394785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L'!$B$136:$AV$256, 16)</f>
        <v>11.567868019861764</v>
      </c>
      <c r="S139" s="46">
        <f>VLOOKUP(I139, '[1]Lapse Rates'!$A$4:$F$24, 4)</f>
        <v>1.7228968999999999E-3</v>
      </c>
      <c r="T139" s="33">
        <f t="shared" si="167"/>
        <v>0.93941131138411282</v>
      </c>
      <c r="U139" s="33">
        <f t="shared" si="158"/>
        <v>1.0866986066456681E-2</v>
      </c>
      <c r="V139" s="39">
        <f t="shared" si="153"/>
        <v>1.6185088362086226E-3</v>
      </c>
      <c r="W139" s="32">
        <f t="shared" si="159"/>
        <v>0.92692581648144756</v>
      </c>
      <c r="X139" s="32"/>
      <c r="Y139" s="5">
        <f t="shared" si="164"/>
        <v>0</v>
      </c>
      <c r="Z139" s="5">
        <f t="shared" si="154"/>
        <v>5.6574073464354289</v>
      </c>
      <c r="AA139" s="5">
        <f t="shared" si="160"/>
        <v>0</v>
      </c>
      <c r="AB139" s="5">
        <f t="shared" si="145"/>
        <v>5.5822160753380565</v>
      </c>
      <c r="AC139" s="32"/>
      <c r="AD139" s="5">
        <f t="shared" si="165"/>
        <v>11743.17305286257</v>
      </c>
      <c r="AE139" s="5">
        <f t="shared" si="147"/>
        <v>-117.43173052862571</v>
      </c>
      <c r="AF139" s="5">
        <f t="shared" si="147"/>
        <v>-1460.0335191838351</v>
      </c>
      <c r="AG139" s="5">
        <f t="shared" ref="AG139:AG152" si="168">-U139*M139</f>
        <v>-6544.4141518161405</v>
      </c>
      <c r="AH139" s="5">
        <f t="shared" si="148"/>
        <v>3621.2936513339691</v>
      </c>
      <c r="AI139" s="42">
        <f t="shared" si="163"/>
        <v>0</v>
      </c>
      <c r="AJ139" s="42">
        <f t="shared" si="166"/>
        <v>1141.0402153816453</v>
      </c>
      <c r="AK139" s="42">
        <f t="shared" si="161"/>
        <v>4762.3338667156149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12668.945932953859</v>
      </c>
      <c r="K140" s="11">
        <f t="shared" si="151"/>
        <v>126.68945932953859</v>
      </c>
      <c r="L140" s="24">
        <f t="shared" si="157"/>
        <v>1575.1352408394785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L'!$B$136:$AV$256, 16)</f>
        <v>12.972243138505171</v>
      </c>
      <c r="S140" s="46">
        <f>VLOOKUP(I140, '[1]Lapse Rates'!$A$4:$F$24, 4)</f>
        <v>1.5750323E-3</v>
      </c>
      <c r="T140" s="33">
        <f t="shared" si="167"/>
        <v>0.92692581648144756</v>
      </c>
      <c r="U140" s="33">
        <f t="shared" si="158"/>
        <v>1.2024307062754761E-2</v>
      </c>
      <c r="V140" s="39">
        <f t="shared" si="153"/>
        <v>1.4599381006621523E-3</v>
      </c>
      <c r="W140" s="32">
        <f t="shared" si="159"/>
        <v>0.91344157131803061</v>
      </c>
      <c r="X140" s="32"/>
      <c r="Y140" s="5">
        <f t="shared" si="164"/>
        <v>0</v>
      </c>
      <c r="Z140" s="5">
        <f t="shared" si="154"/>
        <v>5.5822160753380565</v>
      </c>
      <c r="AA140" s="5">
        <f t="shared" si="160"/>
        <v>0</v>
      </c>
      <c r="AB140" s="5">
        <f t="shared" si="145"/>
        <v>5.5010100405328624</v>
      </c>
      <c r="AC140" s="32"/>
      <c r="AD140" s="5">
        <f t="shared" si="165"/>
        <v>11572.341879940546</v>
      </c>
      <c r="AE140" s="5">
        <f t="shared" si="147"/>
        <v>-115.72341879940547</v>
      </c>
      <c r="AF140" s="5">
        <f t="shared" si="147"/>
        <v>-1438.7940094308178</v>
      </c>
      <c r="AG140" s="5">
        <f t="shared" si="168"/>
        <v>-7241.3864180957371</v>
      </c>
      <c r="AH140" s="5">
        <f t="shared" si="148"/>
        <v>2776.4380336145859</v>
      </c>
      <c r="AI140" s="42">
        <f t="shared" si="163"/>
        <v>0</v>
      </c>
      <c r="AJ140" s="42">
        <f t="shared" si="166"/>
        <v>1124.4418864349366</v>
      </c>
      <c r="AK140" s="42">
        <f t="shared" si="161"/>
        <v>3900.8799200495223</v>
      </c>
    </row>
    <row r="141" spans="1:39" ht="15" x14ac:dyDescent="0.2">
      <c r="A141" s="12"/>
      <c r="B141" s="13">
        <v>1</v>
      </c>
      <c r="C141" s="10">
        <f>$H$131*0.14+$B$144</f>
        <v>1955.2036188280945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12668.945932953859</v>
      </c>
      <c r="K141" s="11">
        <f t="shared" si="151"/>
        <v>126.68945932953859</v>
      </c>
      <c r="L141" s="24">
        <f t="shared" si="157"/>
        <v>1575.1352408394785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L'!$B$136:$AV$256, 16)</f>
        <v>14.604778890417901</v>
      </c>
      <c r="S141" s="46">
        <f>VLOOKUP(I141, '[1]Lapse Rates'!$A$4:$F$24, 4)</f>
        <v>1.4424080000000001E-3</v>
      </c>
      <c r="T141" s="33">
        <f t="shared" si="167"/>
        <v>0.91344157131803061</v>
      </c>
      <c r="U141" s="33">
        <f t="shared" si="158"/>
        <v>1.334061217841573E-2</v>
      </c>
      <c r="V141" s="39">
        <f t="shared" si="153"/>
        <v>1.3175554300016979E-3</v>
      </c>
      <c r="W141" s="32">
        <f t="shared" si="159"/>
        <v>0.89878340370961318</v>
      </c>
      <c r="X141" s="32"/>
      <c r="Y141" s="5">
        <f t="shared" si="164"/>
        <v>0</v>
      </c>
      <c r="Z141" s="5">
        <f t="shared" si="154"/>
        <v>5.5010100405328624</v>
      </c>
      <c r="AA141" s="5">
        <f t="shared" si="160"/>
        <v>0</v>
      </c>
      <c r="AB141" s="5">
        <f t="shared" si="145"/>
        <v>5.4127343043263663</v>
      </c>
      <c r="AC141" s="32"/>
      <c r="AD141" s="5">
        <f t="shared" si="165"/>
        <v>11386.638347033329</v>
      </c>
      <c r="AE141" s="5">
        <f t="shared" si="147"/>
        <v>-113.8663834703333</v>
      </c>
      <c r="AF141" s="5">
        <f t="shared" si="147"/>
        <v>-1415.7054130646677</v>
      </c>
      <c r="AG141" s="5">
        <f t="shared" si="168"/>
        <v>-8034.1035315951267</v>
      </c>
      <c r="AH141" s="5">
        <f t="shared" si="148"/>
        <v>1822.9630189032014</v>
      </c>
      <c r="AI141" s="42">
        <f t="shared" si="163"/>
        <v>0</v>
      </c>
      <c r="AJ141" s="42">
        <f t="shared" si="166"/>
        <v>1106.3985787105062</v>
      </c>
      <c r="AK141" s="42">
        <f t="shared" si="161"/>
        <v>2929.3615976137075</v>
      </c>
    </row>
    <row r="142" spans="1:39" ht="15" x14ac:dyDescent="0.2">
      <c r="A142" s="12"/>
      <c r="B142" s="70" t="s">
        <v>49</v>
      </c>
      <c r="C142" s="10">
        <f>$H$131*0.11+$B$144</f>
        <v>1575.1352408394785</v>
      </c>
      <c r="D142" s="1"/>
      <c r="E142" s="1"/>
      <c r="F142" s="1"/>
      <c r="I142" s="2">
        <f t="shared" si="150"/>
        <v>10</v>
      </c>
      <c r="J142" s="11">
        <f t="shared" si="140"/>
        <v>12668.945932953859</v>
      </c>
      <c r="K142" s="11">
        <f t="shared" si="151"/>
        <v>126.68945932953859</v>
      </c>
      <c r="L142" s="24">
        <f t="shared" si="157"/>
        <v>1575.1352408394785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L'!$B$136:$AV$256, 16)</f>
        <v>16.559087904946605</v>
      </c>
      <c r="S142" s="46">
        <f>VLOOKUP(I142, '[1]Lapse Rates'!$A$4:$F$24, 4)</f>
        <v>1.4007732E-3</v>
      </c>
      <c r="T142" s="33">
        <f t="shared" si="167"/>
        <v>0.89878340370961318</v>
      </c>
      <c r="U142" s="33">
        <f t="shared" si="158"/>
        <v>1.4883033389534598E-2</v>
      </c>
      <c r="V142" s="39">
        <f t="shared" si="153"/>
        <v>1.2589917045212067E-3</v>
      </c>
      <c r="W142" s="32">
        <f t="shared" si="159"/>
        <v>0.88264137861555736</v>
      </c>
      <c r="X142" s="32"/>
      <c r="Y142" s="5">
        <f t="shared" si="164"/>
        <v>0</v>
      </c>
      <c r="Z142" s="5">
        <f t="shared" si="154"/>
        <v>5.4127343043263663</v>
      </c>
      <c r="AA142" s="5">
        <f t="shared" si="160"/>
        <v>0</v>
      </c>
      <c r="AB142" s="5">
        <f t="shared" si="145"/>
        <v>5.315522348022685</v>
      </c>
      <c r="AC142" s="32"/>
      <c r="AD142" s="5">
        <f t="shared" si="165"/>
        <v>11182.135903868353</v>
      </c>
      <c r="AE142" s="5">
        <f t="shared" si="147"/>
        <v>-111.82135903868353</v>
      </c>
      <c r="AF142" s="5">
        <f t="shared" si="147"/>
        <v>-1390.2795404805051</v>
      </c>
      <c r="AG142" s="5">
        <f t="shared" si="168"/>
        <v>-8962.994315146032</v>
      </c>
      <c r="AH142" s="5">
        <f>SUM(AD142:AG142)</f>
        <v>717.04068920313148</v>
      </c>
      <c r="AI142" s="42">
        <f t="shared" si="163"/>
        <v>0</v>
      </c>
      <c r="AJ142" s="42">
        <f t="shared" si="166"/>
        <v>1086.528846083045</v>
      </c>
      <c r="AK142" s="42">
        <f t="shared" si="161"/>
        <v>1803.5695352861765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12668.945932953859</v>
      </c>
      <c r="K143" s="11">
        <f t="shared" si="151"/>
        <v>126.68945932953859</v>
      </c>
      <c r="L143" s="24">
        <f t="shared" si="157"/>
        <v>1575.1352408394785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L'!$B$136:$AV$256, 16)</f>
        <v>18.833410443665223</v>
      </c>
      <c r="S143" s="46">
        <f>VLOOKUP(I143, '[1]Lapse Rates'!$A$4:$F$24, 4)</f>
        <v>1.2298243999999999E-3</v>
      </c>
      <c r="T143" s="33">
        <f t="shared" si="167"/>
        <v>0.88264137861555736</v>
      </c>
      <c r="U143" s="33">
        <f t="shared" si="158"/>
        <v>1.6623147358029305E-2</v>
      </c>
      <c r="V143" s="39">
        <f t="shared" si="153"/>
        <v>1.0854939038710506E-3</v>
      </c>
      <c r="W143" s="32">
        <f t="shared" si="159"/>
        <v>0.86493273735365706</v>
      </c>
      <c r="X143" s="31"/>
      <c r="Y143" s="5">
        <f t="shared" si="164"/>
        <v>0</v>
      </c>
      <c r="Z143" s="5">
        <f t="shared" si="154"/>
        <v>5.315522348022685</v>
      </c>
      <c r="AA143" s="5">
        <f t="shared" si="160"/>
        <v>0</v>
      </c>
      <c r="AB143" s="5">
        <f t="shared" si="145"/>
        <v>5.2088757748375549</v>
      </c>
      <c r="AC143" s="32"/>
      <c r="AD143" s="5">
        <f t="shared" si="165"/>
        <v>10957.786085175261</v>
      </c>
      <c r="AE143" s="5">
        <f t="shared" si="147"/>
        <v>-109.57786085175262</v>
      </c>
      <c r="AF143" s="5">
        <f t="shared" si="147"/>
        <v>-1362.386035561502</v>
      </c>
      <c r="AG143" s="5">
        <f t="shared" si="168"/>
        <v>-10010.94141027863</v>
      </c>
      <c r="AH143" s="5">
        <f t="shared" ref="AH143:AH152" si="169">SUM(AD143:AG143)</f>
        <v>-525.11922151662293</v>
      </c>
      <c r="AI143" s="42">
        <f t="shared" si="163"/>
        <v>0</v>
      </c>
      <c r="AJ143" s="42">
        <f t="shared" si="166"/>
        <v>1064.7306795484774</v>
      </c>
      <c r="AK143" s="42">
        <f t="shared" ref="AK143:AK152" si="170">SUM(AH143:AJ143)</f>
        <v>539.61145803185445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12668.945932953859</v>
      </c>
      <c r="K144" s="11">
        <f t="shared" si="151"/>
        <v>126.68945932953859</v>
      </c>
      <c r="L144" s="24">
        <f t="shared" si="157"/>
        <v>1575.1352408394785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L'!$B$136:$AV$256, 16)</f>
        <v>21.471228907906809</v>
      </c>
      <c r="S144" s="46">
        <f>VLOOKUP(I144, '[1]Lapse Rates'!$A$4:$F$24, 4)</f>
        <v>1.0984558E-3</v>
      </c>
      <c r="T144" s="33">
        <f t="shared" si="167"/>
        <v>0.86493273735365706</v>
      </c>
      <c r="U144" s="33">
        <f t="shared" si="158"/>
        <v>1.8571168793662812E-2</v>
      </c>
      <c r="V144" s="39">
        <f t="shared" si="153"/>
        <v>9.5009038195600123E-4</v>
      </c>
      <c r="W144" s="32">
        <f t="shared" si="159"/>
        <v>0.84541147817803819</v>
      </c>
      <c r="X144" s="31"/>
      <c r="Y144" s="5">
        <f t="shared" si="164"/>
        <v>0</v>
      </c>
      <c r="Z144" s="5">
        <f t="shared" si="154"/>
        <v>5.2088757748375549</v>
      </c>
      <c r="AA144" s="5">
        <f t="shared" si="160"/>
        <v>0</v>
      </c>
      <c r="AB144" s="5">
        <f t="shared" si="145"/>
        <v>5.0913130909168176</v>
      </c>
      <c r="AC144" s="32"/>
      <c r="AD144" s="5">
        <f t="shared" si="165"/>
        <v>10710.472308136166</v>
      </c>
      <c r="AE144" s="5">
        <f t="shared" si="147"/>
        <v>-107.10472308136167</v>
      </c>
      <c r="AF144" s="5">
        <f t="shared" si="147"/>
        <v>-1331.6374122884238</v>
      </c>
      <c r="AG144" s="5">
        <f t="shared" si="168"/>
        <v>-11184.096411438761</v>
      </c>
      <c r="AH144" s="5">
        <f t="shared" si="169"/>
        <v>-1912.3662386723809</v>
      </c>
      <c r="AI144" s="42">
        <f t="shared" si="163"/>
        <v>0</v>
      </c>
      <c r="AJ144" s="42">
        <f t="shared" si="166"/>
        <v>1040.7013508073878</v>
      </c>
      <c r="AK144" s="42">
        <f t="shared" si="170"/>
        <v>-871.66488786499303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12668.945932953859</v>
      </c>
      <c r="K145" s="11">
        <f t="shared" si="151"/>
        <v>126.68945932953859</v>
      </c>
      <c r="L145" s="24">
        <f t="shared" si="157"/>
        <v>1575.1352408394785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L'!$B$136:$AV$256, 16)</f>
        <v>24.547357586738798</v>
      </c>
      <c r="S145" s="46">
        <f>VLOOKUP(I145, '[1]Lapse Rates'!$A$4:$F$24, 4)</f>
        <v>9.9047419999999994E-4</v>
      </c>
      <c r="T145" s="33">
        <f t="shared" si="167"/>
        <v>0.84541147817803819</v>
      </c>
      <c r="U145" s="33">
        <f t="shared" si="158"/>
        <v>2.0752617862769728E-2</v>
      </c>
      <c r="V145" s="39">
        <f t="shared" si="153"/>
        <v>8.373582575192098E-4</v>
      </c>
      <c r="W145" s="32">
        <f t="shared" si="159"/>
        <v>0.82382150205774929</v>
      </c>
      <c r="X145" s="31"/>
      <c r="Y145" s="5">
        <f t="shared" si="164"/>
        <v>0</v>
      </c>
      <c r="Z145" s="5">
        <f t="shared" si="154"/>
        <v>5.0913130909168176</v>
      </c>
      <c r="AA145" s="5">
        <f t="shared" si="160"/>
        <v>0</v>
      </c>
      <c r="AB145" s="5">
        <f t="shared" si="145"/>
        <v>4.9612919936273627</v>
      </c>
      <c r="AC145" s="32"/>
      <c r="AD145" s="5">
        <f t="shared" si="165"/>
        <v>10436.950067974461</v>
      </c>
      <c r="AE145" s="5">
        <f t="shared" si="147"/>
        <v>-104.36950067974462</v>
      </c>
      <c r="AF145" s="5">
        <f t="shared" si="147"/>
        <v>-1297.6302800524738</v>
      </c>
      <c r="AG145" s="5">
        <f t="shared" si="168"/>
        <v>-12497.828302877952</v>
      </c>
      <c r="AH145" s="5">
        <f t="shared" si="169"/>
        <v>-3462.8780156357079</v>
      </c>
      <c r="AI145" s="42">
        <f t="shared" si="163"/>
        <v>0</v>
      </c>
      <c r="AJ145" s="42">
        <f t="shared" si="166"/>
        <v>1014.1256114658308</v>
      </c>
      <c r="AK145" s="42">
        <f t="shared" si="170"/>
        <v>-2448.7524041698771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12668.945932953859</v>
      </c>
      <c r="K146" s="11">
        <f t="shared" si="151"/>
        <v>126.68945932953859</v>
      </c>
      <c r="L146" s="24">
        <f t="shared" si="157"/>
        <v>1575.1352408394785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L'!$B$136:$AV$256, 16)</f>
        <v>28.03034807090965</v>
      </c>
      <c r="S146" s="46">
        <f>VLOOKUP(I146, '[1]Lapse Rates'!$A$4:$F$24, 4)</f>
        <v>9.2791330000000004E-4</v>
      </c>
      <c r="T146" s="33">
        <f t="shared" si="167"/>
        <v>0.82382150205774929</v>
      </c>
      <c r="U146" s="33">
        <f t="shared" si="158"/>
        <v>2.309200345097832E-2</v>
      </c>
      <c r="V146" s="39">
        <f t="shared" si="153"/>
        <v>7.6443492858536293E-4</v>
      </c>
      <c r="W146" s="32">
        <f t="shared" si="159"/>
        <v>0.79996506367818565</v>
      </c>
      <c r="X146" s="31"/>
      <c r="Y146" s="5">
        <f t="shared" si="164"/>
        <v>0</v>
      </c>
      <c r="Z146" s="5">
        <f t="shared" si="154"/>
        <v>4.9612919936273627</v>
      </c>
      <c r="AA146" s="5">
        <f t="shared" si="160"/>
        <v>0</v>
      </c>
      <c r="AB146" s="5">
        <f t="shared" si="145"/>
        <v>4.8176216033385009</v>
      </c>
      <c r="AC146" s="32"/>
      <c r="AD146" s="5">
        <f t="shared" si="165"/>
        <v>10134.714139990925</v>
      </c>
      <c r="AE146" s="5">
        <f t="shared" si="147"/>
        <v>-101.34714139990925</v>
      </c>
      <c r="AF146" s="5">
        <f t="shared" si="147"/>
        <v>-1260.0531632399077</v>
      </c>
      <c r="AG146" s="5">
        <f t="shared" si="168"/>
        <v>-13906.674146279223</v>
      </c>
      <c r="AH146" s="5">
        <f t="shared" si="169"/>
        <v>-5133.3603109281139</v>
      </c>
      <c r="AI146" s="42">
        <f t="shared" si="163"/>
        <v>0</v>
      </c>
      <c r="AJ146" s="42">
        <f t="shared" si="166"/>
        <v>984.76000530635372</v>
      </c>
      <c r="AK146" s="42">
        <f t="shared" si="170"/>
        <v>-4148.6003056217605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12668.945932953859</v>
      </c>
      <c r="K147" s="11">
        <f t="shared" si="151"/>
        <v>126.68945932953859</v>
      </c>
      <c r="L147" s="24">
        <f t="shared" si="157"/>
        <v>1575.1352408394785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L'!$B$136:$AV$256, 16)</f>
        <v>31.956085652620793</v>
      </c>
      <c r="S147" s="46">
        <f>VLOOKUP(I147, '[1]Lapse Rates'!$A$4:$F$24, 4)</f>
        <v>7.1178370000000003E-4</v>
      </c>
      <c r="T147" s="33">
        <f t="shared" si="167"/>
        <v>0.79996506367818565</v>
      </c>
      <c r="U147" s="33">
        <f t="shared" si="158"/>
        <v>2.5563752094004348E-2</v>
      </c>
      <c r="V147" s="39">
        <f t="shared" si="153"/>
        <v>5.6940209289559464E-4</v>
      </c>
      <c r="W147" s="32">
        <f t="shared" si="159"/>
        <v>0.77383190949128566</v>
      </c>
      <c r="X147" s="31"/>
      <c r="Y147" s="5">
        <f t="shared" si="164"/>
        <v>0</v>
      </c>
      <c r="Z147" s="5">
        <f t="shared" si="154"/>
        <v>4.8176216033385009</v>
      </c>
      <c r="AA147" s="5">
        <f t="shared" si="160"/>
        <v>0</v>
      </c>
      <c r="AB147" s="5">
        <f t="shared" si="145"/>
        <v>4.6602401702102743</v>
      </c>
      <c r="AC147" s="32"/>
      <c r="AD147" s="5">
        <f t="shared" si="165"/>
        <v>9803.6346225395428</v>
      </c>
      <c r="AE147" s="5">
        <f t="shared" si="147"/>
        <v>-98.03634622539542</v>
      </c>
      <c r="AF147" s="5">
        <f t="shared" si="147"/>
        <v>-1218.8899111258297</v>
      </c>
      <c r="AG147" s="5">
        <f t="shared" si="168"/>
        <v>-15395.232859820144</v>
      </c>
      <c r="AH147" s="5">
        <f t="shared" si="169"/>
        <v>-6908.5244946318253</v>
      </c>
      <c r="AI147" s="42">
        <f t="shared" si="163"/>
        <v>0</v>
      </c>
      <c r="AJ147" s="42">
        <f t="shared" si="166"/>
        <v>952.59179958570542</v>
      </c>
      <c r="AK147" s="42">
        <f t="shared" si="170"/>
        <v>-5955.93269504612</v>
      </c>
    </row>
    <row r="148" spans="1:37" ht="15" x14ac:dyDescent="0.2">
      <c r="I148" s="2">
        <f t="shared" si="150"/>
        <v>16</v>
      </c>
      <c r="J148" s="11">
        <f t="shared" si="140"/>
        <v>12668.945932953859</v>
      </c>
      <c r="K148" s="11">
        <f t="shared" si="151"/>
        <v>126.68945932953859</v>
      </c>
      <c r="L148" s="24">
        <f t="shared" si="157"/>
        <v>1575.1352408394785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L'!$B$136:$AV$256, 16)</f>
        <v>36.302595389518636</v>
      </c>
      <c r="S148" s="46">
        <f>VLOOKUP(I148, '[1]Lapse Rates'!$A$4:$F$24, 4)</f>
        <v>6.4944269999999999E-4</v>
      </c>
      <c r="T148" s="33">
        <f t="shared" si="167"/>
        <v>0.77383190949128566</v>
      </c>
      <c r="U148" s="33">
        <f t="shared" si="158"/>
        <v>2.8092106709760749E-2</v>
      </c>
      <c r="V148" s="39">
        <f t="shared" si="153"/>
        <v>5.0255948464617613E-4</v>
      </c>
      <c r="W148" s="32">
        <f t="shared" si="159"/>
        <v>0.74523724329687879</v>
      </c>
      <c r="X148" s="31"/>
      <c r="Y148" s="5">
        <f t="shared" si="164"/>
        <v>0</v>
      </c>
      <c r="Z148" s="5">
        <f t="shared" si="154"/>
        <v>4.6602401702102743</v>
      </c>
      <c r="AA148" s="5">
        <f t="shared" si="160"/>
        <v>0</v>
      </c>
      <c r="AB148" s="5">
        <f t="shared" si="145"/>
        <v>4.4880347979343602</v>
      </c>
      <c r="AC148" s="32"/>
      <c r="AD148" s="5">
        <f t="shared" si="165"/>
        <v>9441.3703425517378</v>
      </c>
      <c r="AE148" s="5">
        <f t="shared" si="147"/>
        <v>-94.413703425517383</v>
      </c>
      <c r="AF148" s="5">
        <f t="shared" si="147"/>
        <v>-1173.8494447029782</v>
      </c>
      <c r="AG148" s="5">
        <f t="shared" si="168"/>
        <v>-16917.881331712506</v>
      </c>
      <c r="AH148" s="5">
        <f t="shared" si="169"/>
        <v>-8744.7741372892633</v>
      </c>
      <c r="AI148" s="42">
        <f t="shared" si="163"/>
        <v>0</v>
      </c>
      <c r="AJ148" s="42">
        <f t="shared" si="166"/>
        <v>917.39361585897996</v>
      </c>
      <c r="AK148" s="42">
        <f t="shared" si="170"/>
        <v>-7827.3805214302829</v>
      </c>
    </row>
    <row r="149" spans="1:37" ht="15" x14ac:dyDescent="0.2">
      <c r="I149" s="2">
        <f t="shared" si="150"/>
        <v>17</v>
      </c>
      <c r="J149" s="11">
        <f t="shared" si="140"/>
        <v>12668.945932953859</v>
      </c>
      <c r="K149" s="11">
        <f t="shared" si="151"/>
        <v>126.68945932953859</v>
      </c>
      <c r="L149" s="24">
        <f t="shared" si="157"/>
        <v>1575.1352408394785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L'!$B$136:$AV$256, 16)</f>
        <v>41.144374484813177</v>
      </c>
      <c r="S149" s="46">
        <f>VLOOKUP(I149, '[1]Lapse Rates'!$A$4:$F$24, 4)</f>
        <v>5.2983399999999997E-4</v>
      </c>
      <c r="T149" s="33">
        <f t="shared" si="167"/>
        <v>0.74523724329687879</v>
      </c>
      <c r="U149" s="33">
        <f t="shared" si="158"/>
        <v>3.0662320218236609E-2</v>
      </c>
      <c r="V149" s="39">
        <f t="shared" si="153"/>
        <v>3.9485202956495845E-4</v>
      </c>
      <c r="W149" s="32">
        <f t="shared" si="159"/>
        <v>0.71418007104907721</v>
      </c>
      <c r="X149" s="31"/>
      <c r="Y149" s="5">
        <f t="shared" si="164"/>
        <v>0</v>
      </c>
      <c r="Z149" s="5">
        <f t="shared" si="154"/>
        <v>4.4880347979343602</v>
      </c>
      <c r="AA149" s="5">
        <f t="shared" si="160"/>
        <v>0</v>
      </c>
      <c r="AB149" s="5">
        <f t="shared" si="145"/>
        <v>4.3009995000781469</v>
      </c>
      <c r="AC149" s="32"/>
      <c r="AD149" s="5">
        <f t="shared" si="165"/>
        <v>9047.9087065139047</v>
      </c>
      <c r="AE149" s="5">
        <f t="shared" si="147"/>
        <v>-90.479087065139055</v>
      </c>
      <c r="AF149" s="5">
        <f t="shared" si="147"/>
        <v>-1124.9301982146442</v>
      </c>
      <c r="AG149" s="5">
        <f t="shared" si="168"/>
        <v>-18465.738442708414</v>
      </c>
      <c r="AH149" s="5">
        <f t="shared" si="169"/>
        <v>-10633.239021474294</v>
      </c>
      <c r="AI149" s="42">
        <f t="shared" si="163"/>
        <v>0</v>
      </c>
      <c r="AJ149" s="42">
        <f t="shared" si="166"/>
        <v>879.16412188160132</v>
      </c>
      <c r="AK149" s="42">
        <f t="shared" si="170"/>
        <v>-9754.0748995926915</v>
      </c>
    </row>
    <row r="150" spans="1:37" ht="15" x14ac:dyDescent="0.2">
      <c r="I150" s="2">
        <f t="shared" si="150"/>
        <v>18</v>
      </c>
      <c r="J150" s="11">
        <f t="shared" si="140"/>
        <v>12668.945932953859</v>
      </c>
      <c r="K150" s="11">
        <f t="shared" si="151"/>
        <v>126.68945932953859</v>
      </c>
      <c r="L150" s="24">
        <f t="shared" si="157"/>
        <v>1575.1352408394785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L'!$B$136:$AV$256, 16)</f>
        <v>46.65144958732391</v>
      </c>
      <c r="S150" s="46">
        <f>VLOOKUP(I150, '[1]Lapse Rates'!$A$4:$F$24, 4)</f>
        <v>4.565131E-4</v>
      </c>
      <c r="T150" s="33">
        <f t="shared" si="167"/>
        <v>0.71418007104907721</v>
      </c>
      <c r="U150" s="33">
        <f t="shared" si="158"/>
        <v>3.3317535580817431E-2</v>
      </c>
      <c r="V150" s="39">
        <f t="shared" si="153"/>
        <v>3.2603255819283448E-4</v>
      </c>
      <c r="W150" s="32">
        <f t="shared" si="159"/>
        <v>0.68053650291006695</v>
      </c>
      <c r="X150" s="31"/>
      <c r="Y150" s="5">
        <f t="shared" si="164"/>
        <v>0</v>
      </c>
      <c r="Z150" s="5">
        <f t="shared" si="164"/>
        <v>4.3009995000781469</v>
      </c>
      <c r="AA150" s="5">
        <f t="shared" si="160"/>
        <v>0</v>
      </c>
      <c r="AB150" s="5">
        <f t="shared" si="145"/>
        <v>4.0983881761102667</v>
      </c>
      <c r="AC150" s="32"/>
      <c r="AD150" s="5">
        <f t="shared" si="165"/>
        <v>8621.6801607691341</v>
      </c>
      <c r="AE150" s="5">
        <f t="shared" si="147"/>
        <v>-86.216801607691352</v>
      </c>
      <c r="AF150" s="5">
        <f t="shared" si="147"/>
        <v>-1071.9370284113047</v>
      </c>
      <c r="AG150" s="5">
        <f t="shared" si="168"/>
        <v>-20064.786135300099</v>
      </c>
      <c r="AH150" s="5">
        <f t="shared" si="169"/>
        <v>-12601.259804549962</v>
      </c>
      <c r="AI150" s="42">
        <f t="shared" si="163"/>
        <v>0</v>
      </c>
      <c r="AJ150" s="42">
        <f t="shared" si="166"/>
        <v>837.75088358469509</v>
      </c>
      <c r="AK150" s="42">
        <f t="shared" si="170"/>
        <v>-11763.508920965267</v>
      </c>
    </row>
    <row r="151" spans="1:37" ht="15" x14ac:dyDescent="0.2">
      <c r="I151" s="2">
        <f t="shared" si="150"/>
        <v>19</v>
      </c>
      <c r="J151" s="11">
        <f t="shared" si="140"/>
        <v>12668.945932953859</v>
      </c>
      <c r="K151" s="11">
        <f t="shared" si="151"/>
        <v>126.68945932953859</v>
      </c>
      <c r="L151" s="24">
        <f t="shared" si="157"/>
        <v>1575.1352408394785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L'!$B$136:$AV$256, 16)</f>
        <v>52.908065920198084</v>
      </c>
      <c r="S151" s="46">
        <f>VLOOKUP(I151, '[1]Lapse Rates'!$A$4:$F$24, 4)</f>
        <v>3.5534066900000001E-2</v>
      </c>
      <c r="T151" s="33">
        <f t="shared" si="167"/>
        <v>0.68053650291006695</v>
      </c>
      <c r="U151" s="33">
        <f t="shared" si="158"/>
        <v>3.6005870157066897E-2</v>
      </c>
      <c r="V151" s="39">
        <f t="shared" si="153"/>
        <v>2.4182229622298365E-2</v>
      </c>
      <c r="W151" s="32">
        <f t="shared" si="159"/>
        <v>0.62034840313070172</v>
      </c>
      <c r="X151" s="31"/>
      <c r="Y151" s="5">
        <f t="shared" si="164"/>
        <v>0</v>
      </c>
      <c r="Z151" s="5">
        <f t="shared" si="164"/>
        <v>4.0983881761102667</v>
      </c>
      <c r="AA151" s="5">
        <f t="shared" si="160"/>
        <v>0</v>
      </c>
      <c r="AB151" s="5">
        <f t="shared" si="145"/>
        <v>3.7359179846899937</v>
      </c>
      <c r="AC151" s="32"/>
      <c r="AD151" s="5">
        <f t="shared" si="165"/>
        <v>7859.1603788571247</v>
      </c>
      <c r="AE151" s="5">
        <f t="shared" si="147"/>
        <v>-78.591603788571248</v>
      </c>
      <c r="AF151" s="5">
        <f t="shared" si="147"/>
        <v>-977.13263136966373</v>
      </c>
      <c r="AG151" s="5">
        <f t="shared" si="168"/>
        <v>-21683.779178820241</v>
      </c>
      <c r="AH151" s="5">
        <f t="shared" si="169"/>
        <v>-14880.34303512135</v>
      </c>
      <c r="AI151" s="42">
        <f t="shared" si="163"/>
        <v>0</v>
      </c>
      <c r="AJ151" s="42">
        <f t="shared" si="166"/>
        <v>763.67584871430165</v>
      </c>
      <c r="AK151" s="42">
        <f t="shared" si="170"/>
        <v>-14116.667186407049</v>
      </c>
    </row>
    <row r="152" spans="1:37" ht="15" x14ac:dyDescent="0.2">
      <c r="I152" s="2">
        <f t="shared" si="150"/>
        <v>20</v>
      </c>
      <c r="J152" s="11">
        <f t="shared" si="140"/>
        <v>12668.945932953859</v>
      </c>
      <c r="K152" s="11">
        <f t="shared" si="151"/>
        <v>126.68945932953859</v>
      </c>
      <c r="L152" s="24">
        <f t="shared" si="157"/>
        <v>1575.1352408394785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L'!$B$136:$AV$256, 16)</f>
        <v>60.039811336867963</v>
      </c>
      <c r="S152" s="46">
        <f>VLOOKUP(I152, '[1]Lapse Rates'!$A$4:$F$24, 4)</f>
        <v>0</v>
      </c>
      <c r="T152" s="33">
        <f t="shared" si="167"/>
        <v>0.62034840313070172</v>
      </c>
      <c r="U152" s="33">
        <f t="shared" si="158"/>
        <v>3.724560108709464E-2</v>
      </c>
      <c r="V152" s="39">
        <f t="shared" si="153"/>
        <v>0</v>
      </c>
      <c r="W152" s="32">
        <f t="shared" si="159"/>
        <v>0.58310280204360709</v>
      </c>
      <c r="X152" s="31"/>
      <c r="Y152" s="5">
        <f t="shared" si="164"/>
        <v>0</v>
      </c>
      <c r="Z152" s="5">
        <f t="shared" si="164"/>
        <v>3.7359179846899937</v>
      </c>
      <c r="AA152" s="5">
        <f t="shared" si="160"/>
        <v>0</v>
      </c>
      <c r="AB152" s="5">
        <f t="shared" si="145"/>
        <v>3.5116141737191944</v>
      </c>
      <c r="AC152" s="32"/>
      <c r="AD152" s="5">
        <f>$W152*J152</f>
        <v>7387.2978724443547</v>
      </c>
      <c r="AE152" s="5">
        <f t="shared" si="147"/>
        <v>-73.872978724443556</v>
      </c>
      <c r="AF152" s="5">
        <f t="shared" si="147"/>
        <v>-918.46577253113173</v>
      </c>
      <c r="AG152" s="5">
        <f t="shared" si="168"/>
        <v>-22430.381097079917</v>
      </c>
      <c r="AH152" s="5">
        <f t="shared" si="169"/>
        <v>-16035.421975891139</v>
      </c>
      <c r="AI152" s="42">
        <f t="shared" si="163"/>
        <v>0</v>
      </c>
      <c r="AJ152" s="42">
        <f t="shared" si="166"/>
        <v>717.81347562822134</v>
      </c>
      <c r="AK152" s="42">
        <f t="shared" si="170"/>
        <v>-15317.608500262917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226408.54381950418</v>
      </c>
      <c r="AE155" s="21">
        <f t="shared" ref="AE155:AK155" si="171">SUM(AE132:AE152)</f>
        <v>-7079.400175284246</v>
      </c>
      <c r="AF155" s="21">
        <f t="shared" si="171"/>
        <v>-26968.266548857544</v>
      </c>
      <c r="AG155" s="21">
        <f t="shared" si="171"/>
        <v>-221827.87998580761</v>
      </c>
      <c r="AH155" s="21">
        <f t="shared" si="171"/>
        <v>-29467.002890445241</v>
      </c>
      <c r="AI155" s="21">
        <f t="shared" si="171"/>
        <v>0</v>
      </c>
      <c r="AJ155" s="21">
        <f t="shared" si="171"/>
        <v>20780.708377192306</v>
      </c>
      <c r="AK155" s="21">
        <f t="shared" si="171"/>
        <v>-8686.2945132529221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110959.036468167</v>
      </c>
      <c r="AE157" s="21">
        <f t="shared" ref="AE157:AK157" si="172">AE132+NPV($D$6,AE133:AE152)</f>
        <v>-5936.1234122530086</v>
      </c>
      <c r="AF157" s="21">
        <f t="shared" si="172"/>
        <v>-12753.859691226289</v>
      </c>
      <c r="AG157" s="21">
        <f t="shared" si="172"/>
        <v>-70904.41373947596</v>
      </c>
      <c r="AH157" s="21">
        <f t="shared" si="172"/>
        <v>21364.639625211734</v>
      </c>
      <c r="AI157" s="21">
        <f t="shared" si="172"/>
        <v>0</v>
      </c>
      <c r="AJ157" s="21">
        <f t="shared" si="172"/>
        <v>9561.7174028528189</v>
      </c>
      <c r="AK157" s="21">
        <f t="shared" si="172"/>
        <v>30926.357028064544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166742.34189112997</v>
      </c>
      <c r="AE159" s="21">
        <f t="shared" ref="AE159:AK159" si="173">AE132+NPV($D$7,AE133:AE152)</f>
        <v>-6487.1514939842018</v>
      </c>
      <c r="AF159" s="21">
        <f t="shared" si="173"/>
        <v>-19604.814418006878</v>
      </c>
      <c r="AG159" s="21">
        <f t="shared" si="173"/>
        <v>-138958.82164695638</v>
      </c>
      <c r="AH159" s="21">
        <f t="shared" si="173"/>
        <v>1691.5543321825339</v>
      </c>
      <c r="AI159" s="21">
        <f t="shared" si="173"/>
        <v>0</v>
      </c>
      <c r="AJ159" s="21">
        <f t="shared" si="173"/>
        <v>14982.679873780346</v>
      </c>
      <c r="AK159" s="21">
        <f t="shared" si="173"/>
        <v>16674.234205962894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12467.622153641762</v>
      </c>
    </row>
    <row r="162" spans="1:39" ht="15" x14ac:dyDescent="0.2">
      <c r="G162" s="58" t="s">
        <v>114</v>
      </c>
      <c r="H162" s="57"/>
      <c r="I162" s="57"/>
      <c r="J162" s="11">
        <f>H$161</f>
        <v>12467.622153641762</v>
      </c>
      <c r="K162" s="11">
        <f>J162*$C$10</f>
        <v>4987.0488614567048</v>
      </c>
      <c r="L162" s="24">
        <f>$C$171</f>
        <v>1925.0492502518146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12467.622153641762</v>
      </c>
      <c r="AE162" s="5">
        <f>-$W162*K162</f>
        <v>-4987.0488614567048</v>
      </c>
      <c r="AF162" s="5">
        <f>-$W162*L162</f>
        <v>-1925.0492502518146</v>
      </c>
      <c r="AG162" s="5"/>
      <c r="AH162" s="5">
        <f>SUM(AD162:AG162)</f>
        <v>5555.5240419332422</v>
      </c>
      <c r="AI162" s="42">
        <f>Y162-AA162</f>
        <v>0</v>
      </c>
      <c r="AJ162" s="42"/>
      <c r="AK162" s="42">
        <f>SUM(AH162:AJ162)</f>
        <v>5555.5240419332422</v>
      </c>
      <c r="AL162" s="6" t="s">
        <v>39</v>
      </c>
      <c r="AM162" s="36">
        <f>AK189</f>
        <v>16442.089753689412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12467.622153641762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L'!$B$136:$AV$256, 19)</f>
        <v>5.9740225600985157</v>
      </c>
      <c r="S163" s="46">
        <f>AVERAGE(VLOOKUP(I162,'[1]Lapse Rates'!$A$4:$F$24,4),VLOOKUP(I163,'[1]Lapse Rates'!$A$4:$F$24,4))</f>
        <v>2.6703721500000001E-3</v>
      </c>
      <c r="T163" s="33">
        <f>W162</f>
        <v>1</v>
      </c>
      <c r="U163" s="33">
        <f>T163*R163/1000</f>
        <v>5.974022560098516E-3</v>
      </c>
      <c r="V163" s="39">
        <f>MIN(S163*T163,T163-U163)</f>
        <v>2.6703721500000001E-3</v>
      </c>
      <c r="W163" s="32">
        <f>T163-SUM(U163:V163)</f>
        <v>0.99135560528990152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5.9702309481813209</v>
      </c>
      <c r="AC163" s="32"/>
      <c r="AD163" s="5">
        <f t="shared" ref="AD163:AD165" si="182">$W163*J163</f>
        <v>12359.847106649315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-3597.7296323455694</v>
      </c>
      <c r="AH163" s="5">
        <f t="shared" ref="AH163:AH171" si="184">SUM(AD163:AG163)</f>
        <v>8762.1174743037445</v>
      </c>
      <c r="AI163" s="42">
        <f>-M163*$W162*(N163-N162)/1000</f>
        <v>0</v>
      </c>
      <c r="AJ163" s="42">
        <f>$D$6*SUM(Y163:Z163,AD163:AE163)</f>
        <v>1213.091787811298</v>
      </c>
      <c r="AK163" s="42">
        <f t="shared" ref="AK163" si="185">SUM(AH163:AJ163)</f>
        <v>9975.2092621150423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12467.622153641762</v>
      </c>
      <c r="K164" s="11">
        <f t="shared" ref="K164:K182" si="187">J164*$C$11</f>
        <v>124.67622153641761</v>
      </c>
      <c r="L164" s="24">
        <f>$C$172</f>
        <v>1551.0205856425616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L'!$B$136:$AV$256, 19)</f>
        <v>6.6486838562868593</v>
      </c>
      <c r="S164" s="46">
        <f>VLOOKUP(I164, '[1]Lapse Rates'!$A$4:$F$24, 4)</f>
        <v>2.4152155999999998E-3</v>
      </c>
      <c r="T164" s="33">
        <f t="shared" ref="T164:T166" si="188">W163</f>
        <v>0.99135560528990152</v>
      </c>
      <c r="U164" s="33">
        <f>T164*R164/1000</f>
        <v>6.5912100087304557E-3</v>
      </c>
      <c r="V164" s="39">
        <f t="shared" ref="V164:V182" si="189">MIN(S164*T164,T164-U164)</f>
        <v>2.3943375230436126E-3</v>
      </c>
      <c r="W164" s="32">
        <f>T164-SUM(U164:V164)</f>
        <v>0.98237005775812747</v>
      </c>
      <c r="X164" s="32"/>
      <c r="Y164" s="5">
        <f t="shared" ref="Y164:Z179" si="190">AA163</f>
        <v>0</v>
      </c>
      <c r="Z164" s="5">
        <f t="shared" si="190"/>
        <v>5.9702309481813209</v>
      </c>
      <c r="AA164" s="5">
        <f>O164*W164</f>
        <v>0</v>
      </c>
      <c r="AB164" s="5">
        <f t="shared" si="181"/>
        <v>5.9161173751361931</v>
      </c>
      <c r="AC164" s="32"/>
      <c r="AD164" s="5">
        <f t="shared" si="182"/>
        <v>12247.818695179567</v>
      </c>
      <c r="AE164" s="5">
        <f t="shared" si="183"/>
        <v>-122.47818695179566</v>
      </c>
      <c r="AF164" s="5">
        <f t="shared" si="183"/>
        <v>-1523.676182301728</v>
      </c>
      <c r="AG164" s="5">
        <f t="shared" ref="AG164:AG167" si="191">-U164*M164</f>
        <v>-3969.4178123477336</v>
      </c>
      <c r="AH164" s="5">
        <f t="shared" si="184"/>
        <v>6632.2465135783095</v>
      </c>
      <c r="AI164" s="42">
        <f>-M164*($W163*N164-$W162*N163)/1000</f>
        <v>0</v>
      </c>
      <c r="AJ164" s="42">
        <f t="shared" ref="AJ164:AJ165" si="192">$D$6*SUM(Y164:Z164,AD164:AE164)</f>
        <v>1190.0815835131611</v>
      </c>
      <c r="AK164" s="42">
        <f>SUM(AH164:AJ164)</f>
        <v>7822.3280970914711</v>
      </c>
      <c r="AL164" s="48" t="s">
        <v>59</v>
      </c>
      <c r="AM164" s="54">
        <f>AK189/AD189</f>
        <v>0.10000001957455448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12467.622153641762</v>
      </c>
      <c r="K165" s="11">
        <f t="shared" si="187"/>
        <v>124.67622153641761</v>
      </c>
      <c r="L165" s="24">
        <f t="shared" ref="L165:L182" si="193">$C$172</f>
        <v>1551.0205856425616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L'!$B$136:$AV$256, 19)</f>
        <v>7.3805254311712751</v>
      </c>
      <c r="S165" s="46">
        <f>VLOOKUP(I165, '[1]Lapse Rates'!$A$4:$F$24, 4)</f>
        <v>2.3963082999999999E-3</v>
      </c>
      <c r="T165" s="33">
        <f t="shared" si="188"/>
        <v>0.98237005775812747</v>
      </c>
      <c r="U165" s="33">
        <f t="shared" ref="U165:U182" si="194">T165*R165/1000</f>
        <v>7.2504071941050536E-3</v>
      </c>
      <c r="V165" s="39">
        <f t="shared" si="189"/>
        <v>2.35406152307728E-3</v>
      </c>
      <c r="W165" s="32">
        <f t="shared" ref="W165:W182" si="195">T165-SUM(U165:V165)</f>
        <v>0.97276558904094512</v>
      </c>
      <c r="X165" s="32"/>
      <c r="Y165" s="5">
        <f t="shared" si="190"/>
        <v>0</v>
      </c>
      <c r="Z165" s="5">
        <f t="shared" si="190"/>
        <v>5.9161173751361931</v>
      </c>
      <c r="AA165" s="5">
        <f t="shared" ref="AA165:AA182" si="196">O165*W165</f>
        <v>0</v>
      </c>
      <c r="AB165" s="5">
        <f t="shared" si="181"/>
        <v>5.8582764792253936</v>
      </c>
      <c r="AC165" s="32"/>
      <c r="AD165" s="5">
        <f t="shared" si="182"/>
        <v>12128.073808227266</v>
      </c>
      <c r="AE165" s="5">
        <f t="shared" si="183"/>
        <v>-121.28073808227265</v>
      </c>
      <c r="AF165" s="5">
        <f>-$W165*L165</f>
        <v>-1508.7794536072181</v>
      </c>
      <c r="AG165" s="5">
        <f t="shared" si="191"/>
        <v>-4366.4054740986921</v>
      </c>
      <c r="AH165" s="5">
        <f t="shared" si="184"/>
        <v>6131.6081424390832</v>
      </c>
      <c r="AI165" s="42">
        <f>-M165*($W164*N165-$W163*N164)/1000</f>
        <v>0</v>
      </c>
      <c r="AJ165" s="42">
        <f t="shared" si="192"/>
        <v>1178.4467712957248</v>
      </c>
      <c r="AK165" s="42">
        <f t="shared" ref="AK165:AK172" si="197">SUM(AH165:AJ165)</f>
        <v>7310.054913734808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12467.622153641762</v>
      </c>
      <c r="K166" s="11">
        <f t="shared" si="187"/>
        <v>124.67622153641761</v>
      </c>
      <c r="L166" s="24">
        <f t="shared" si="193"/>
        <v>1551.0205856425616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L'!$B$136:$AV$256, 19)</f>
        <v>8.171416126833984</v>
      </c>
      <c r="S166" s="46">
        <f>VLOOKUP(I166, '[1]Lapse Rates'!$A$4:$F$24, 4)</f>
        <v>2.1941491999999999E-3</v>
      </c>
      <c r="T166" s="33">
        <f t="shared" si="188"/>
        <v>0.97276558904094512</v>
      </c>
      <c r="U166" s="33">
        <f t="shared" si="194"/>
        <v>7.9488724219183397E-3</v>
      </c>
      <c r="V166" s="39">
        <f t="shared" si="189"/>
        <v>2.1343928389817184E-3</v>
      </c>
      <c r="W166" s="32">
        <f t="shared" si="195"/>
        <v>0.96268232378004504</v>
      </c>
      <c r="X166" s="32"/>
      <c r="Y166" s="5">
        <f>AA165</f>
        <v>0</v>
      </c>
      <c r="Z166" s="5">
        <f t="shared" si="190"/>
        <v>5.8582764792253936</v>
      </c>
      <c r="AA166" s="5">
        <f t="shared" si="196"/>
        <v>0</v>
      </c>
      <c r="AB166" s="5">
        <f t="shared" si="181"/>
        <v>5.7975521316773273</v>
      </c>
      <c r="AC166" s="32"/>
      <c r="AD166" s="5">
        <f>$W166*J166</f>
        <v>12002.359466879421</v>
      </c>
      <c r="AE166" s="5">
        <f t="shared" si="183"/>
        <v>-120.0235946687942</v>
      </c>
      <c r="AF166" s="5">
        <f t="shared" si="183"/>
        <v>-1493.1401016170676</v>
      </c>
      <c r="AG166" s="5">
        <f t="shared" si="191"/>
        <v>-4787.0414897794599</v>
      </c>
      <c r="AH166" s="5">
        <f t="shared" si="184"/>
        <v>5602.1542808141003</v>
      </c>
      <c r="AI166" s="42">
        <f t="shared" ref="AI166:AI182" si="199">-M166*($W165*N166-$W164*N165)/1000</f>
        <v>0</v>
      </c>
      <c r="AJ166" s="42">
        <f>$D$6*SUM(Y166:Z166,AD166:AE166)</f>
        <v>1166.2318459864746</v>
      </c>
      <c r="AK166" s="42">
        <f t="shared" si="197"/>
        <v>6768.3861268005749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12467.622153641762</v>
      </c>
      <c r="K167" s="11">
        <f t="shared" si="187"/>
        <v>124.67622153641761</v>
      </c>
      <c r="L167" s="24">
        <f t="shared" si="193"/>
        <v>1551.0205856425616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L'!$B$136:$AV$256, 19)</f>
        <v>9.0692455911060446</v>
      </c>
      <c r="S167" s="46">
        <f>VLOOKUP(I167, '[1]Lapse Rates'!$A$4:$F$24, 4)</f>
        <v>1.9313649E-3</v>
      </c>
      <c r="T167" s="33">
        <f>W166</f>
        <v>0.96268232378004504</v>
      </c>
      <c r="U167" s="33">
        <f t="shared" si="194"/>
        <v>8.7308024205778947E-3</v>
      </c>
      <c r="V167" s="39">
        <f t="shared" si="189"/>
        <v>1.8592908499992142E-3</v>
      </c>
      <c r="W167" s="32">
        <f t="shared" si="195"/>
        <v>0.9520922305094679</v>
      </c>
      <c r="X167" s="32"/>
      <c r="Y167" s="5">
        <f t="shared" ref="Y167:Z182" si="200">AA166</f>
        <v>0</v>
      </c>
      <c r="Z167" s="5">
        <f t="shared" si="190"/>
        <v>5.7975521316773273</v>
      </c>
      <c r="AA167" s="5">
        <f t="shared" si="196"/>
        <v>0</v>
      </c>
      <c r="AB167" s="5">
        <f t="shared" si="181"/>
        <v>5.7337755188748636</v>
      </c>
      <c r="AC167" s="32"/>
      <c r="AD167" s="5">
        <f t="shared" ref="AD167:AD181" si="201">$W167*J167</f>
        <v>11870.32618541004</v>
      </c>
      <c r="AE167" s="5">
        <f t="shared" si="183"/>
        <v>-118.7032618541004</v>
      </c>
      <c r="AF167" s="5">
        <f t="shared" si="183"/>
        <v>-1476.7146489505276</v>
      </c>
      <c r="AG167" s="5">
        <f t="shared" si="191"/>
        <v>-5257.9424109422052</v>
      </c>
      <c r="AH167" s="5">
        <f t="shared" si="184"/>
        <v>5016.9658636632066</v>
      </c>
      <c r="AI167" s="42">
        <f t="shared" si="199"/>
        <v>0</v>
      </c>
      <c r="AJ167" s="42">
        <f t="shared" ref="AJ167:AJ182" si="202">$D$6*SUM(Y167:Z167,AD167:AE167)</f>
        <v>1153.4029486649554</v>
      </c>
      <c r="AK167" s="42">
        <f t="shared" si="197"/>
        <v>6170.3688123281618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12467.622153641762</v>
      </c>
      <c r="K168" s="11">
        <f t="shared" si="187"/>
        <v>124.67622153641761</v>
      </c>
      <c r="L168" s="24">
        <f t="shared" si="193"/>
        <v>1551.0205856425616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L'!$B$136:$AV$256, 19)</f>
        <v>10.197607414049687</v>
      </c>
      <c r="S168" s="46">
        <f>VLOOKUP(I168, '[1]Lapse Rates'!$A$4:$F$24, 4)</f>
        <v>1.9726812000000001E-3</v>
      </c>
      <c r="T168" s="33">
        <f t="shared" ref="T168:T182" si="203">W167</f>
        <v>0.9520922305094679</v>
      </c>
      <c r="U168" s="33">
        <f t="shared" si="194"/>
        <v>9.7090627887024532E-3</v>
      </c>
      <c r="V168" s="39">
        <f t="shared" si="189"/>
        <v>1.8781744437920938E-3</v>
      </c>
      <c r="W168" s="32">
        <f t="shared" si="195"/>
        <v>0.94050499327697334</v>
      </c>
      <c r="X168" s="32"/>
      <c r="Y168" s="5">
        <f t="shared" si="200"/>
        <v>0</v>
      </c>
      <c r="Z168" s="5">
        <f t="shared" si="190"/>
        <v>5.7337755188748636</v>
      </c>
      <c r="AA168" s="5">
        <f t="shared" si="196"/>
        <v>0</v>
      </c>
      <c r="AB168" s="5">
        <f t="shared" si="181"/>
        <v>5.6639938159619838</v>
      </c>
      <c r="AC168" s="32"/>
      <c r="AD168" s="5">
        <f t="shared" si="201"/>
        <v>11725.860889790689</v>
      </c>
      <c r="AE168" s="5">
        <f t="shared" si="183"/>
        <v>-117.25860889790688</v>
      </c>
      <c r="AF168" s="5">
        <f t="shared" si="183"/>
        <v>-1458.7426054722048</v>
      </c>
      <c r="AG168" s="5">
        <f>-U168*M168</f>
        <v>-5847.0791741774901</v>
      </c>
      <c r="AH168" s="5">
        <f t="shared" si="184"/>
        <v>4302.7805012430872</v>
      </c>
      <c r="AI168" s="42">
        <f t="shared" si="199"/>
        <v>0</v>
      </c>
      <c r="AJ168" s="42">
        <f t="shared" si="202"/>
        <v>1139.3663671339837</v>
      </c>
      <c r="AK168" s="42">
        <f t="shared" si="197"/>
        <v>5442.1468683770709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12467.622153641762</v>
      </c>
      <c r="K169" s="11">
        <f t="shared" si="187"/>
        <v>124.67622153641761</v>
      </c>
      <c r="L169" s="24">
        <f t="shared" si="193"/>
        <v>1551.0205856425616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L'!$B$136:$AV$256, 19)</f>
        <v>11.388056599863914</v>
      </c>
      <c r="S169" s="46">
        <f>VLOOKUP(I169, '[1]Lapse Rates'!$A$4:$F$24, 4)</f>
        <v>1.7228968999999999E-3</v>
      </c>
      <c r="T169" s="33">
        <f t="shared" si="203"/>
        <v>0.94050499327697334</v>
      </c>
      <c r="U169" s="33">
        <f t="shared" si="194"/>
        <v>1.0710524095892803E-2</v>
      </c>
      <c r="V169" s="39">
        <f t="shared" si="189"/>
        <v>1.6203931373514181E-3</v>
      </c>
      <c r="W169" s="32">
        <f t="shared" si="195"/>
        <v>0.92817407604372915</v>
      </c>
      <c r="X169" s="32"/>
      <c r="Y169" s="5">
        <f t="shared" si="200"/>
        <v>0</v>
      </c>
      <c r="Z169" s="5">
        <f t="shared" si="190"/>
        <v>5.6639938159619838</v>
      </c>
      <c r="AA169" s="5">
        <f t="shared" si="196"/>
        <v>0</v>
      </c>
      <c r="AB169" s="5">
        <f t="shared" si="181"/>
        <v>5.5897334564173899</v>
      </c>
      <c r="AC169" s="32"/>
      <c r="AD169" s="5">
        <f t="shared" si="201"/>
        <v>11572.123672918771</v>
      </c>
      <c r="AE169" s="5">
        <f t="shared" si="183"/>
        <v>-115.72123672918771</v>
      </c>
      <c r="AF169" s="5">
        <f t="shared" si="183"/>
        <v>-1439.6170990035882</v>
      </c>
      <c r="AG169" s="5">
        <f t="shared" ref="AG169:AG182" si="204">-U169*M169</f>
        <v>-6450.1882157454265</v>
      </c>
      <c r="AH169" s="5">
        <f t="shared" si="184"/>
        <v>3566.5971214405681</v>
      </c>
      <c r="AI169" s="42">
        <f t="shared" si="199"/>
        <v>0</v>
      </c>
      <c r="AJ169" s="42">
        <f t="shared" si="202"/>
        <v>1124.4287167835441</v>
      </c>
      <c r="AK169" s="42">
        <f t="shared" si="197"/>
        <v>4691.0258382241118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12467.622153641762</v>
      </c>
      <c r="K170" s="11">
        <f t="shared" si="187"/>
        <v>124.67622153641761</v>
      </c>
      <c r="L170" s="24">
        <f t="shared" si="193"/>
        <v>1551.0205856425616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L'!$B$136:$AV$256, 19)</f>
        <v>12.770602053450686</v>
      </c>
      <c r="S170" s="46">
        <f>VLOOKUP(I170, '[1]Lapse Rates'!$A$4:$F$24, 4)</f>
        <v>1.5750323E-3</v>
      </c>
      <c r="T170" s="33">
        <f t="shared" si="203"/>
        <v>0.92817407604372915</v>
      </c>
      <c r="U170" s="33">
        <f t="shared" si="194"/>
        <v>1.1853341761483741E-2</v>
      </c>
      <c r="V170" s="39">
        <f t="shared" si="189"/>
        <v>1.4619041497915296E-3</v>
      </c>
      <c r="W170" s="32">
        <f t="shared" si="195"/>
        <v>0.91485883013245384</v>
      </c>
      <c r="X170" s="32"/>
      <c r="Y170" s="5">
        <f t="shared" si="200"/>
        <v>0</v>
      </c>
      <c r="Z170" s="5">
        <f t="shared" si="190"/>
        <v>5.5897334564173899</v>
      </c>
      <c r="AA170" s="5">
        <f t="shared" si="196"/>
        <v>0</v>
      </c>
      <c r="AB170" s="5">
        <f t="shared" si="181"/>
        <v>5.5095451841183749</v>
      </c>
      <c r="AC170" s="32"/>
      <c r="AD170" s="5">
        <f t="shared" si="201"/>
        <v>11406.114218014167</v>
      </c>
      <c r="AE170" s="5">
        <f t="shared" si="183"/>
        <v>-114.06114218014166</v>
      </c>
      <c r="AF170" s="5">
        <f t="shared" si="183"/>
        <v>-1418.9648784923074</v>
      </c>
      <c r="AG170" s="5">
        <f t="shared" si="204"/>
        <v>-7138.4261556765914</v>
      </c>
      <c r="AH170" s="5">
        <f t="shared" si="184"/>
        <v>2734.6620416651249</v>
      </c>
      <c r="AI170" s="42">
        <f t="shared" si="199"/>
        <v>0</v>
      </c>
      <c r="AJ170" s="42">
        <f t="shared" si="202"/>
        <v>1108.2987595913926</v>
      </c>
      <c r="AK170" s="42">
        <f t="shared" si="197"/>
        <v>3842.9608012565177</v>
      </c>
    </row>
    <row r="171" spans="1:39" ht="15" x14ac:dyDescent="0.2">
      <c r="A171" s="12"/>
      <c r="B171" s="13">
        <v>1</v>
      </c>
      <c r="C171" s="10">
        <f>$H$161*0.14+$B$174</f>
        <v>1925.0492502518146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12467.622153641762</v>
      </c>
      <c r="K171" s="11">
        <f t="shared" si="187"/>
        <v>124.67622153641761</v>
      </c>
      <c r="L171" s="24">
        <f t="shared" si="193"/>
        <v>1551.0205856425616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L'!$B$136:$AV$256, 19)</f>
        <v>14.37776160196581</v>
      </c>
      <c r="S171" s="46">
        <f>VLOOKUP(I171, '[1]Lapse Rates'!$A$4:$F$24, 4)</f>
        <v>1.4424080000000001E-3</v>
      </c>
      <c r="T171" s="33">
        <f t="shared" si="203"/>
        <v>0.91485883013245384</v>
      </c>
      <c r="U171" s="33">
        <f t="shared" si="194"/>
        <v>1.3153622159097756E-2</v>
      </c>
      <c r="V171" s="39">
        <f t="shared" si="189"/>
        <v>1.3195996954536925E-3</v>
      </c>
      <c r="W171" s="32">
        <f t="shared" si="195"/>
        <v>0.90038560827790237</v>
      </c>
      <c r="X171" s="32"/>
      <c r="Y171" s="5">
        <f t="shared" si="200"/>
        <v>0</v>
      </c>
      <c r="Z171" s="5">
        <f t="shared" si="190"/>
        <v>5.5095451841183749</v>
      </c>
      <c r="AA171" s="5">
        <f t="shared" si="196"/>
        <v>0</v>
      </c>
      <c r="AB171" s="5">
        <f t="shared" si="181"/>
        <v>5.4223832448759284</v>
      </c>
      <c r="AC171" s="32"/>
      <c r="AD171" s="5">
        <f t="shared" si="201"/>
        <v>11225.667556585789</v>
      </c>
      <c r="AE171" s="5">
        <f t="shared" si="183"/>
        <v>-112.25667556585789</v>
      </c>
      <c r="AF171" s="5">
        <f t="shared" si="183"/>
        <v>-1396.5166134553263</v>
      </c>
      <c r="AG171" s="5">
        <f t="shared" si="204"/>
        <v>-7921.4927192512823</v>
      </c>
      <c r="AH171" s="5">
        <f t="shared" si="184"/>
        <v>1795.4015483133244</v>
      </c>
      <c r="AI171" s="42">
        <f t="shared" si="199"/>
        <v>0</v>
      </c>
      <c r="AJ171" s="42">
        <f t="shared" si="202"/>
        <v>1090.7660938106176</v>
      </c>
      <c r="AK171" s="42">
        <f t="shared" si="197"/>
        <v>2886.1676421239417</v>
      </c>
    </row>
    <row r="172" spans="1:39" ht="15" x14ac:dyDescent="0.2">
      <c r="A172" s="12"/>
      <c r="B172" s="70" t="s">
        <v>49</v>
      </c>
      <c r="C172" s="10">
        <f>$H$161*0.11+$B$174</f>
        <v>1551.0205856425616</v>
      </c>
      <c r="D172" s="1"/>
      <c r="E172" s="1"/>
      <c r="F172" s="1"/>
      <c r="I172" s="2">
        <f t="shared" si="186"/>
        <v>10</v>
      </c>
      <c r="J172" s="11">
        <f t="shared" si="176"/>
        <v>12467.622153641762</v>
      </c>
      <c r="K172" s="11">
        <f t="shared" si="187"/>
        <v>124.67622153641761</v>
      </c>
      <c r="L172" s="24">
        <f t="shared" si="193"/>
        <v>1551.0205856425616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L'!$B$136:$AV$256, 19)</f>
        <v>16.30169275616505</v>
      </c>
      <c r="S172" s="46">
        <f>VLOOKUP(I172, '[1]Lapse Rates'!$A$4:$F$24, 4)</f>
        <v>1.4007732E-3</v>
      </c>
      <c r="T172" s="33">
        <f t="shared" si="203"/>
        <v>0.90038560827790237</v>
      </c>
      <c r="U172" s="33">
        <f t="shared" si="194"/>
        <v>1.4677809548219144E-2</v>
      </c>
      <c r="V172" s="39">
        <f t="shared" si="189"/>
        <v>1.2612360297413838E-3</v>
      </c>
      <c r="W172" s="32">
        <f t="shared" si="195"/>
        <v>0.88444656269994182</v>
      </c>
      <c r="X172" s="32"/>
      <c r="Y172" s="5">
        <f t="shared" si="200"/>
        <v>0</v>
      </c>
      <c r="Z172" s="5">
        <f t="shared" si="190"/>
        <v>5.4223832448759284</v>
      </c>
      <c r="AA172" s="5">
        <f t="shared" si="196"/>
        <v>0</v>
      </c>
      <c r="AB172" s="5">
        <f t="shared" si="181"/>
        <v>5.3263936900822326</v>
      </c>
      <c r="AC172" s="32"/>
      <c r="AD172" s="5">
        <f t="shared" si="201"/>
        <v>11026.945558830103</v>
      </c>
      <c r="AE172" s="5">
        <f t="shared" si="183"/>
        <v>-110.26945558830101</v>
      </c>
      <c r="AF172" s="5">
        <f t="shared" si="183"/>
        <v>-1371.7948256484144</v>
      </c>
      <c r="AG172" s="5">
        <f t="shared" si="204"/>
        <v>-8839.4025664144665</v>
      </c>
      <c r="AH172" s="5">
        <f>SUM(AD172:AG172)</f>
        <v>705.478711178921</v>
      </c>
      <c r="AI172" s="42">
        <f t="shared" si="199"/>
        <v>0</v>
      </c>
      <c r="AJ172" s="42">
        <f t="shared" si="202"/>
        <v>1071.4578615243431</v>
      </c>
      <c r="AK172" s="42">
        <f t="shared" si="197"/>
        <v>1776.9365727032641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12467.622153641762</v>
      </c>
      <c r="K173" s="11">
        <f t="shared" si="187"/>
        <v>124.67622153641761</v>
      </c>
      <c r="L173" s="24">
        <f t="shared" si="193"/>
        <v>1551.0205856425616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L'!$B$136:$AV$256, 19)</f>
        <v>18.54066313106939</v>
      </c>
      <c r="S173" s="46">
        <f>VLOOKUP(I173, '[1]Lapse Rates'!$A$4:$F$24, 4)</f>
        <v>1.2298243999999999E-3</v>
      </c>
      <c r="T173" s="33">
        <f t="shared" si="203"/>
        <v>0.88444656269994182</v>
      </c>
      <c r="U173" s="33">
        <f t="shared" si="194"/>
        <v>1.6398225776451864E-2</v>
      </c>
      <c r="V173" s="39">
        <f t="shared" si="189"/>
        <v>1.0877139633045183E-3</v>
      </c>
      <c r="W173" s="32">
        <f t="shared" si="195"/>
        <v>0.86696062296018539</v>
      </c>
      <c r="X173" s="31"/>
      <c r="Y173" s="5">
        <f t="shared" si="200"/>
        <v>0</v>
      </c>
      <c r="Z173" s="5">
        <f t="shared" si="190"/>
        <v>5.3263936900822326</v>
      </c>
      <c r="AA173" s="5">
        <f t="shared" si="196"/>
        <v>0</v>
      </c>
      <c r="AB173" s="5">
        <f t="shared" si="181"/>
        <v>5.2210882900468949</v>
      </c>
      <c r="AC173" s="32"/>
      <c r="AD173" s="5">
        <f t="shared" si="201"/>
        <v>10808.93746915347</v>
      </c>
      <c r="AE173" s="5">
        <f t="shared" si="183"/>
        <v>-108.0893746915347</v>
      </c>
      <c r="AF173" s="5">
        <f t="shared" si="183"/>
        <v>-1344.6737731527469</v>
      </c>
      <c r="AG173" s="5">
        <f t="shared" si="204"/>
        <v>-9875.4871111268294</v>
      </c>
      <c r="AH173" s="5">
        <f t="shared" ref="AH173:AH182" si="205">SUM(AD173:AG173)</f>
        <v>-519.31278981764081</v>
      </c>
      <c r="AI173" s="42">
        <f t="shared" si="199"/>
        <v>0</v>
      </c>
      <c r="AJ173" s="42">
        <f t="shared" si="202"/>
        <v>1050.275717287713</v>
      </c>
      <c r="AK173" s="42">
        <f t="shared" ref="AK173:AK182" si="206">SUM(AH173:AJ173)</f>
        <v>530.96292747007215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12467.622153641762</v>
      </c>
      <c r="K174" s="11">
        <f t="shared" si="187"/>
        <v>124.67622153641761</v>
      </c>
      <c r="L174" s="24">
        <f t="shared" si="193"/>
        <v>1551.0205856425616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L'!$B$136:$AV$256, 19)</f>
        <v>21.13747923576318</v>
      </c>
      <c r="S174" s="46">
        <f>VLOOKUP(I174, '[1]Lapse Rates'!$A$4:$F$24, 4)</f>
        <v>1.0984558E-3</v>
      </c>
      <c r="T174" s="33">
        <f t="shared" si="203"/>
        <v>0.86696062296018539</v>
      </c>
      <c r="U174" s="33">
        <f t="shared" si="194"/>
        <v>1.8325362166045231E-2</v>
      </c>
      <c r="V174" s="39">
        <f t="shared" si="189"/>
        <v>9.5231792466222878E-4</v>
      </c>
      <c r="W174" s="32">
        <f t="shared" si="195"/>
        <v>0.84768294286947787</v>
      </c>
      <c r="X174" s="31"/>
      <c r="Y174" s="5">
        <f t="shared" si="200"/>
        <v>0</v>
      </c>
      <c r="Z174" s="5">
        <f t="shared" si="190"/>
        <v>5.2210882900468949</v>
      </c>
      <c r="AA174" s="5">
        <f t="shared" si="196"/>
        <v>0</v>
      </c>
      <c r="AB174" s="5">
        <f t="shared" si="181"/>
        <v>5.1049925100134281</v>
      </c>
      <c r="AC174" s="32"/>
      <c r="AD174" s="5">
        <f t="shared" si="201"/>
        <v>10568.590637783745</v>
      </c>
      <c r="AE174" s="5">
        <f t="shared" si="183"/>
        <v>-105.68590637783745</v>
      </c>
      <c r="AF174" s="5">
        <f t="shared" si="183"/>
        <v>-1314.7736944886276</v>
      </c>
      <c r="AG174" s="5">
        <f t="shared" si="204"/>
        <v>-11036.064531895254</v>
      </c>
      <c r="AH174" s="5">
        <f t="shared" si="205"/>
        <v>-1887.9334949779732</v>
      </c>
      <c r="AI174" s="42">
        <f t="shared" si="199"/>
        <v>0</v>
      </c>
      <c r="AJ174" s="42">
        <f t="shared" si="202"/>
        <v>1026.9231429121733</v>
      </c>
      <c r="AK174" s="42">
        <f t="shared" si="206"/>
        <v>-861.01035206579991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12467.622153641762</v>
      </c>
      <c r="K175" s="11">
        <f t="shared" si="187"/>
        <v>124.67622153641761</v>
      </c>
      <c r="L175" s="24">
        <f t="shared" si="193"/>
        <v>1551.0205856425616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L'!$B$136:$AV$256, 19)</f>
        <v>24.165792442903481</v>
      </c>
      <c r="S175" s="46">
        <f>VLOOKUP(I175, '[1]Lapse Rates'!$A$4:$F$24, 4)</f>
        <v>9.9047419999999994E-4</v>
      </c>
      <c r="T175" s="33">
        <f t="shared" si="203"/>
        <v>0.84768294286947787</v>
      </c>
      <c r="U175" s="33">
        <f t="shared" si="194"/>
        <v>2.048493005477341E-2</v>
      </c>
      <c r="V175" s="39">
        <f t="shared" si="189"/>
        <v>8.3960808469229174E-4</v>
      </c>
      <c r="W175" s="32">
        <f t="shared" si="195"/>
        <v>0.82635840473001221</v>
      </c>
      <c r="X175" s="31"/>
      <c r="Y175" s="5">
        <f t="shared" si="200"/>
        <v>0</v>
      </c>
      <c r="Z175" s="5">
        <f t="shared" si="190"/>
        <v>5.1049925100134281</v>
      </c>
      <c r="AA175" s="5">
        <f t="shared" si="196"/>
        <v>0</v>
      </c>
      <c r="AB175" s="5">
        <f t="shared" si="181"/>
        <v>4.9765699572215052</v>
      </c>
      <c r="AC175" s="32"/>
      <c r="AD175" s="5">
        <f t="shared" si="201"/>
        <v>10302.724353659965</v>
      </c>
      <c r="AE175" s="5">
        <f t="shared" si="183"/>
        <v>-103.02724353659966</v>
      </c>
      <c r="AF175" s="5">
        <f t="shared" si="183"/>
        <v>-1281.6988968549965</v>
      </c>
      <c r="AG175" s="5">
        <f t="shared" si="204"/>
        <v>-12336.618941956136</v>
      </c>
      <c r="AH175" s="5">
        <f t="shared" si="205"/>
        <v>-3418.620728687767</v>
      </c>
      <c r="AI175" s="42">
        <f t="shared" si="199"/>
        <v>0</v>
      </c>
      <c r="AJ175" s="42">
        <f t="shared" si="202"/>
        <v>1001.0910862683346</v>
      </c>
      <c r="AK175" s="42">
        <f t="shared" si="206"/>
        <v>-2417.5296424194325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12467.622153641762</v>
      </c>
      <c r="K176" s="11">
        <f t="shared" si="187"/>
        <v>124.67622153641761</v>
      </c>
      <c r="L176" s="24">
        <f t="shared" si="193"/>
        <v>1551.0205856425616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L'!$B$136:$AV$256, 19)</f>
        <v>27.594643178615716</v>
      </c>
      <c r="S176" s="46">
        <f>VLOOKUP(I176, '[1]Lapse Rates'!$A$4:$F$24, 4)</f>
        <v>9.2791330000000004E-4</v>
      </c>
      <c r="T176" s="33">
        <f t="shared" si="203"/>
        <v>0.82635840473001221</v>
      </c>
      <c r="U176" s="33">
        <f t="shared" si="194"/>
        <v>2.2803065316174796E-2</v>
      </c>
      <c r="V176" s="39">
        <f t="shared" si="189"/>
        <v>7.6678895431576131E-4</v>
      </c>
      <c r="W176" s="32">
        <f t="shared" si="195"/>
        <v>0.80278855045952169</v>
      </c>
      <c r="X176" s="31"/>
      <c r="Y176" s="5">
        <f t="shared" si="200"/>
        <v>0</v>
      </c>
      <c r="Z176" s="5">
        <f t="shared" si="190"/>
        <v>4.9765699572215052</v>
      </c>
      <c r="AA176" s="5">
        <f t="shared" si="196"/>
        <v>0</v>
      </c>
      <c r="AB176" s="5">
        <f t="shared" si="181"/>
        <v>4.8346254595468725</v>
      </c>
      <c r="AC176" s="32"/>
      <c r="AD176" s="5">
        <f t="shared" si="201"/>
        <v>10008.864316399089</v>
      </c>
      <c r="AE176" s="5">
        <f t="shared" si="183"/>
        <v>-100.08864316399089</v>
      </c>
      <c r="AF176" s="5">
        <f t="shared" si="183"/>
        <v>-1245.1415676808704</v>
      </c>
      <c r="AG176" s="5">
        <f t="shared" si="204"/>
        <v>-13732.667222294631</v>
      </c>
      <c r="AH176" s="5">
        <f t="shared" si="205"/>
        <v>-5069.033116740402</v>
      </c>
      <c r="AI176" s="42">
        <f t="shared" si="199"/>
        <v>0</v>
      </c>
      <c r="AJ176" s="42">
        <f t="shared" si="202"/>
        <v>972.53909505716672</v>
      </c>
      <c r="AK176" s="42">
        <f t="shared" si="206"/>
        <v>-4096.4940216832356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12467.622153641762</v>
      </c>
      <c r="K177" s="11">
        <f t="shared" si="187"/>
        <v>124.67622153641761</v>
      </c>
      <c r="L177" s="24">
        <f t="shared" si="193"/>
        <v>1551.0205856425616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L'!$B$136:$AV$256, 19)</f>
        <v>31.459358932631869</v>
      </c>
      <c r="S177" s="46">
        <f>VLOOKUP(I177, '[1]Lapse Rates'!$A$4:$F$24, 4)</f>
        <v>7.1178370000000003E-4</v>
      </c>
      <c r="T177" s="33">
        <f t="shared" si="203"/>
        <v>0.80278855045952169</v>
      </c>
      <c r="U177" s="33">
        <f t="shared" si="194"/>
        <v>2.5255213155913343E-2</v>
      </c>
      <c r="V177" s="39">
        <f t="shared" si="189"/>
        <v>5.7141180476371505E-4</v>
      </c>
      <c r="W177" s="32">
        <f t="shared" si="195"/>
        <v>0.77696192549884469</v>
      </c>
      <c r="X177" s="31"/>
      <c r="Y177" s="5">
        <f t="shared" si="200"/>
        <v>0</v>
      </c>
      <c r="Z177" s="5">
        <f t="shared" si="190"/>
        <v>4.8346254595468725</v>
      </c>
      <c r="AA177" s="5">
        <f t="shared" si="196"/>
        <v>0</v>
      </c>
      <c r="AB177" s="5">
        <f t="shared" si="181"/>
        <v>4.6790900343124369</v>
      </c>
      <c r="AC177" s="32"/>
      <c r="AD177" s="5">
        <f t="shared" si="201"/>
        <v>9686.867714885555</v>
      </c>
      <c r="AE177" s="5">
        <f t="shared" si="183"/>
        <v>-96.868677148855554</v>
      </c>
      <c r="AF177" s="5">
        <f t="shared" si="183"/>
        <v>-1205.0839407091905</v>
      </c>
      <c r="AG177" s="5">
        <f t="shared" si="204"/>
        <v>-15209.421763672537</v>
      </c>
      <c r="AH177" s="5">
        <f t="shared" si="205"/>
        <v>-6824.5066666450275</v>
      </c>
      <c r="AI177" s="42">
        <f t="shared" si="199"/>
        <v>0</v>
      </c>
      <c r="AJ177" s="42">
        <f t="shared" si="202"/>
        <v>941.25318235955183</v>
      </c>
      <c r="AK177" s="42">
        <f t="shared" si="206"/>
        <v>-5883.2534842854757</v>
      </c>
    </row>
    <row r="178" spans="1:39" ht="15" x14ac:dyDescent="0.2">
      <c r="I178" s="2">
        <f t="shared" si="186"/>
        <v>16</v>
      </c>
      <c r="J178" s="11">
        <f t="shared" si="176"/>
        <v>12467.622153641762</v>
      </c>
      <c r="K178" s="11">
        <f t="shared" si="187"/>
        <v>124.67622153641761</v>
      </c>
      <c r="L178" s="24">
        <f t="shared" si="193"/>
        <v>1551.0205856425616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L'!$B$136:$AV$256, 19)</f>
        <v>35.738306342013168</v>
      </c>
      <c r="S178" s="46">
        <f>VLOOKUP(I178, '[1]Lapse Rates'!$A$4:$F$24, 4)</f>
        <v>6.4944269999999999E-4</v>
      </c>
      <c r="T178" s="33">
        <f t="shared" si="203"/>
        <v>0.77696192549884469</v>
      </c>
      <c r="U178" s="33">
        <f t="shared" si="194"/>
        <v>2.7767303309558122E-2</v>
      </c>
      <c r="V178" s="39">
        <f t="shared" si="189"/>
        <v>5.0459225069316848E-4</v>
      </c>
      <c r="W178" s="32">
        <f t="shared" si="195"/>
        <v>0.74869002993859335</v>
      </c>
      <c r="X178" s="31"/>
      <c r="Y178" s="5">
        <f t="shared" si="200"/>
        <v>0</v>
      </c>
      <c r="Z178" s="5">
        <f t="shared" si="190"/>
        <v>4.6790900343124369</v>
      </c>
      <c r="AA178" s="5">
        <f t="shared" si="196"/>
        <v>0</v>
      </c>
      <c r="AB178" s="5">
        <f t="shared" si="181"/>
        <v>4.5088284803988916</v>
      </c>
      <c r="AC178" s="32"/>
      <c r="AD178" s="5">
        <f t="shared" si="201"/>
        <v>9334.384403473121</v>
      </c>
      <c r="AE178" s="5">
        <f t="shared" si="183"/>
        <v>-93.343844034731205</v>
      </c>
      <c r="AF178" s="5">
        <f t="shared" si="183"/>
        <v>-1161.2336487001041</v>
      </c>
      <c r="AG178" s="5">
        <f t="shared" si="204"/>
        <v>-16722.275304811879</v>
      </c>
      <c r="AH178" s="5">
        <f t="shared" si="205"/>
        <v>-8642.4683940735922</v>
      </c>
      <c r="AI178" s="42">
        <f t="shared" si="199"/>
        <v>0</v>
      </c>
      <c r="AJ178" s="42">
        <f t="shared" si="202"/>
        <v>907.00509761327226</v>
      </c>
      <c r="AK178" s="42">
        <f t="shared" si="206"/>
        <v>-7735.4632964603197</v>
      </c>
    </row>
    <row r="179" spans="1:39" ht="15" x14ac:dyDescent="0.2">
      <c r="I179" s="2">
        <f t="shared" si="186"/>
        <v>17</v>
      </c>
      <c r="J179" s="11">
        <f t="shared" si="176"/>
        <v>12467.622153641762</v>
      </c>
      <c r="K179" s="11">
        <f t="shared" si="187"/>
        <v>124.67622153641761</v>
      </c>
      <c r="L179" s="24">
        <f t="shared" si="193"/>
        <v>1551.0205856425616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L'!$B$136:$AV$256, 19)</f>
        <v>40.504824622354946</v>
      </c>
      <c r="S179" s="46">
        <f>VLOOKUP(I179, '[1]Lapse Rates'!$A$4:$F$24, 4)</f>
        <v>5.2983399999999997E-4</v>
      </c>
      <c r="T179" s="33">
        <f t="shared" si="203"/>
        <v>0.74869002993859335</v>
      </c>
      <c r="U179" s="33">
        <f t="shared" si="194"/>
        <v>3.0325558359168399E-2</v>
      </c>
      <c r="V179" s="39">
        <f t="shared" si="189"/>
        <v>3.9668143332248463E-4</v>
      </c>
      <c r="W179" s="32">
        <f t="shared" si="195"/>
        <v>0.71796779014610246</v>
      </c>
      <c r="X179" s="31"/>
      <c r="Y179" s="5">
        <f t="shared" si="200"/>
        <v>0</v>
      </c>
      <c r="Z179" s="5">
        <f t="shared" si="190"/>
        <v>4.5088284803988916</v>
      </c>
      <c r="AA179" s="5">
        <f t="shared" si="196"/>
        <v>0</v>
      </c>
      <c r="AB179" s="5">
        <f t="shared" si="181"/>
        <v>4.3238102429189711</v>
      </c>
      <c r="AC179" s="32"/>
      <c r="AD179" s="5">
        <f t="shared" si="201"/>
        <v>8951.351126026766</v>
      </c>
      <c r="AE179" s="5">
        <f t="shared" si="183"/>
        <v>-89.513511260267663</v>
      </c>
      <c r="AF179" s="5">
        <f t="shared" si="183"/>
        <v>-1113.5828223449037</v>
      </c>
      <c r="AG179" s="5">
        <f t="shared" si="204"/>
        <v>-18262.930685083626</v>
      </c>
      <c r="AH179" s="5">
        <f t="shared" si="205"/>
        <v>-10514.675892662031</v>
      </c>
      <c r="AI179" s="42">
        <f t="shared" si="199"/>
        <v>0</v>
      </c>
      <c r="AJ179" s="42">
        <f t="shared" si="202"/>
        <v>869.78858608252062</v>
      </c>
      <c r="AK179" s="42">
        <f t="shared" si="206"/>
        <v>-9644.8873065795106</v>
      </c>
    </row>
    <row r="180" spans="1:39" ht="15" x14ac:dyDescent="0.2">
      <c r="I180" s="2">
        <f t="shared" si="186"/>
        <v>18</v>
      </c>
      <c r="J180" s="11">
        <f t="shared" si="176"/>
        <v>12467.622153641762</v>
      </c>
      <c r="K180" s="11">
        <f t="shared" si="187"/>
        <v>124.67622153641761</v>
      </c>
      <c r="L180" s="24">
        <f t="shared" si="193"/>
        <v>1551.0205856425616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L'!$B$136:$AV$256, 19)</f>
        <v>45.926297521199707</v>
      </c>
      <c r="S180" s="46">
        <f>VLOOKUP(I180, '[1]Lapse Rates'!$A$4:$F$24, 4)</f>
        <v>4.565131E-4</v>
      </c>
      <c r="T180" s="33">
        <f t="shared" si="203"/>
        <v>0.71796779014610246</v>
      </c>
      <c r="U180" s="33">
        <f t="shared" si="194"/>
        <v>3.2973602340888176E-2</v>
      </c>
      <c r="V180" s="39">
        <f t="shared" si="189"/>
        <v>3.277617015797467E-4</v>
      </c>
      <c r="W180" s="32">
        <f t="shared" si="195"/>
        <v>0.68466642610363448</v>
      </c>
      <c r="X180" s="31"/>
      <c r="Y180" s="5">
        <f t="shared" si="200"/>
        <v>0</v>
      </c>
      <c r="Z180" s="5">
        <f t="shared" si="200"/>
        <v>4.3238102429189711</v>
      </c>
      <c r="AA180" s="5">
        <f t="shared" si="196"/>
        <v>0</v>
      </c>
      <c r="AB180" s="5">
        <f t="shared" si="181"/>
        <v>4.123259771259657</v>
      </c>
      <c r="AC180" s="32"/>
      <c r="AD180" s="5">
        <f t="shared" si="201"/>
        <v>8536.1623019444032</v>
      </c>
      <c r="AE180" s="5">
        <f t="shared" si="183"/>
        <v>-85.361623019444039</v>
      </c>
      <c r="AF180" s="5">
        <f t="shared" si="183"/>
        <v>-1061.9317211850589</v>
      </c>
      <c r="AG180" s="5">
        <f t="shared" si="204"/>
        <v>-19857.659564150745</v>
      </c>
      <c r="AH180" s="5">
        <f t="shared" si="205"/>
        <v>-12468.790606410845</v>
      </c>
      <c r="AI180" s="42">
        <f t="shared" si="199"/>
        <v>0</v>
      </c>
      <c r="AJ180" s="42">
        <f t="shared" si="202"/>
        <v>829.44771238736894</v>
      </c>
      <c r="AK180" s="42">
        <f t="shared" si="206"/>
        <v>-11639.342894023475</v>
      </c>
    </row>
    <row r="181" spans="1:39" ht="15" x14ac:dyDescent="0.2">
      <c r="I181" s="2">
        <f t="shared" si="186"/>
        <v>19</v>
      </c>
      <c r="J181" s="11">
        <f t="shared" si="176"/>
        <v>12467.622153641762</v>
      </c>
      <c r="K181" s="11">
        <f t="shared" si="187"/>
        <v>124.67622153641761</v>
      </c>
      <c r="L181" s="24">
        <f t="shared" si="193"/>
        <v>1551.0205856425616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L'!$B$136:$AV$256, 19)</f>
        <v>52.085660750454068</v>
      </c>
      <c r="S181" s="46">
        <f>VLOOKUP(I181, '[1]Lapse Rates'!$A$4:$F$24, 4)</f>
        <v>3.5534066900000001E-2</v>
      </c>
      <c r="T181" s="33">
        <f t="shared" si="203"/>
        <v>0.68466642610363448</v>
      </c>
      <c r="U181" s="33">
        <f t="shared" si="194"/>
        <v>3.5661303197259735E-2</v>
      </c>
      <c r="V181" s="39">
        <f t="shared" si="189"/>
        <v>2.4328982589350456E-2</v>
      </c>
      <c r="W181" s="32">
        <f t="shared" si="195"/>
        <v>0.62467614031702434</v>
      </c>
      <c r="X181" s="31"/>
      <c r="Y181" s="5">
        <f t="shared" si="200"/>
        <v>0</v>
      </c>
      <c r="Z181" s="5">
        <f t="shared" si="200"/>
        <v>4.123259771259657</v>
      </c>
      <c r="AA181" s="5">
        <f t="shared" si="196"/>
        <v>0</v>
      </c>
      <c r="AB181" s="5">
        <f t="shared" si="181"/>
        <v>3.7619808730698123</v>
      </c>
      <c r="AC181" s="32"/>
      <c r="AD181" s="5">
        <f t="shared" si="201"/>
        <v>7788.226085867962</v>
      </c>
      <c r="AE181" s="5">
        <f t="shared" si="183"/>
        <v>-77.882260858679615</v>
      </c>
      <c r="AF181" s="5">
        <f t="shared" si="183"/>
        <v>-968.88555299144605</v>
      </c>
      <c r="AG181" s="5">
        <f t="shared" si="204"/>
        <v>-21476.270963182531</v>
      </c>
      <c r="AH181" s="5">
        <f t="shared" si="205"/>
        <v>-14734.812691164694</v>
      </c>
      <c r="AI181" s="42">
        <f t="shared" si="199"/>
        <v>0</v>
      </c>
      <c r="AJ181" s="42">
        <f t="shared" si="202"/>
        <v>756.78922101697117</v>
      </c>
      <c r="AK181" s="42">
        <f t="shared" si="206"/>
        <v>-13978.023470147724</v>
      </c>
    </row>
    <row r="182" spans="1:39" ht="15" x14ac:dyDescent="0.2">
      <c r="I182" s="2">
        <f t="shared" si="186"/>
        <v>20</v>
      </c>
      <c r="J182" s="11">
        <f t="shared" si="176"/>
        <v>12467.622153641762</v>
      </c>
      <c r="K182" s="11">
        <f t="shared" si="187"/>
        <v>124.67622153641761</v>
      </c>
      <c r="L182" s="24">
        <f t="shared" si="193"/>
        <v>1551.0205856425616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L'!$B$136:$AV$256, 19)</f>
        <v>59.106550020750845</v>
      </c>
      <c r="S182" s="46">
        <f>VLOOKUP(I182, '[1]Lapse Rates'!$A$4:$F$24, 4)</f>
        <v>0</v>
      </c>
      <c r="T182" s="33">
        <f t="shared" si="203"/>
        <v>0.62467614031702434</v>
      </c>
      <c r="U182" s="33">
        <f t="shared" si="194"/>
        <v>3.6922451534417776E-2</v>
      </c>
      <c r="V182" s="39">
        <f t="shared" si="189"/>
        <v>0</v>
      </c>
      <c r="W182" s="32">
        <f t="shared" si="195"/>
        <v>0.58775368878260659</v>
      </c>
      <c r="X182" s="31"/>
      <c r="Y182" s="5">
        <f t="shared" si="200"/>
        <v>0</v>
      </c>
      <c r="Z182" s="5">
        <f t="shared" si="200"/>
        <v>3.7619808730698123</v>
      </c>
      <c r="AA182" s="5">
        <f t="shared" si="196"/>
        <v>0</v>
      </c>
      <c r="AB182" s="5">
        <f t="shared" si="181"/>
        <v>3.5396231624186036</v>
      </c>
      <c r="AC182" s="32"/>
      <c r="AD182" s="5">
        <f>$W182*J182</f>
        <v>7327.890911150691</v>
      </c>
      <c r="AE182" s="5">
        <f t="shared" si="183"/>
        <v>-73.278909111506906</v>
      </c>
      <c r="AF182" s="5">
        <f t="shared" si="183"/>
        <v>-911.61807058917441</v>
      </c>
      <c r="AG182" s="5">
        <f t="shared" si="204"/>
        <v>-22235.771065120884</v>
      </c>
      <c r="AH182" s="5">
        <f t="shared" si="205"/>
        <v>-15892.777133670876</v>
      </c>
      <c r="AI182" s="42">
        <f t="shared" si="199"/>
        <v>0</v>
      </c>
      <c r="AJ182" s="42">
        <f t="shared" si="202"/>
        <v>712.04648772369205</v>
      </c>
      <c r="AK182" s="42">
        <f t="shared" si="206"/>
        <v>-15180.730645947184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223346.75863247164</v>
      </c>
      <c r="AE185" s="21">
        <f t="shared" ref="AE185:AK185" si="207">SUM(AE162:AE182)</f>
        <v>-6972.2417551785102</v>
      </c>
      <c r="AF185" s="21">
        <f t="shared" si="207"/>
        <v>-26621.619347497319</v>
      </c>
      <c r="AG185" s="21">
        <f t="shared" si="207"/>
        <v>-218920.29280407398</v>
      </c>
      <c r="AH185" s="21">
        <f t="shared" si="207"/>
        <v>-29167.395274278133</v>
      </c>
      <c r="AI185" s="21">
        <f t="shared" si="207"/>
        <v>0</v>
      </c>
      <c r="AJ185" s="21">
        <f t="shared" si="207"/>
        <v>20502.73206482426</v>
      </c>
      <c r="AK185" s="21">
        <f t="shared" si="207"/>
        <v>-8664.6632094538836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109354.80813476234</v>
      </c>
      <c r="AE187" s="21">
        <f t="shared" ref="AE187:AK187" si="208">AE162+NPV($D$6,AE163:AE182)</f>
        <v>-5843.3640587904556</v>
      </c>
      <c r="AF187" s="21">
        <f t="shared" si="208"/>
        <v>-12577.942660847093</v>
      </c>
      <c r="AG187" s="21">
        <f t="shared" si="208"/>
        <v>-69803.623144086829</v>
      </c>
      <c r="AH187" s="21">
        <f t="shared" si="208"/>
        <v>21129.878271037967</v>
      </c>
      <c r="AI187" s="21">
        <f t="shared" si="208"/>
        <v>0</v>
      </c>
      <c r="AJ187" s="21">
        <f t="shared" si="208"/>
        <v>9425.2986913088989</v>
      </c>
      <c r="AK187" s="21">
        <f t="shared" si="208"/>
        <v>30555.176962346857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164420.86535224225</v>
      </c>
      <c r="AE189" s="21">
        <f t="shared" ref="AE189:AK189" si="209">AE162+NPV($D$7,AE163:AE182)</f>
        <v>-6387.3267236554984</v>
      </c>
      <c r="AF189" s="21">
        <f t="shared" si="209"/>
        <v>-19345.049336278578</v>
      </c>
      <c r="AG189" s="21">
        <f t="shared" si="209"/>
        <v>-137022.99900289561</v>
      </c>
      <c r="AH189" s="21">
        <f t="shared" si="209"/>
        <v>1665.4902894125212</v>
      </c>
      <c r="AI189" s="21">
        <f t="shared" si="209"/>
        <v>0</v>
      </c>
      <c r="AJ189" s="21">
        <f t="shared" si="209"/>
        <v>14776.599464276893</v>
      </c>
      <c r="AK189" s="21">
        <f t="shared" si="209"/>
        <v>16442.089753689412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12187.029645799124</v>
      </c>
    </row>
    <row r="192" spans="1:39" ht="15" x14ac:dyDescent="0.2">
      <c r="G192" s="58" t="s">
        <v>115</v>
      </c>
      <c r="H192" s="57"/>
      <c r="I192" s="57"/>
      <c r="J192" s="11">
        <f>H$191</f>
        <v>12187.029645799124</v>
      </c>
      <c r="K192" s="11">
        <f>J192*$C$10</f>
        <v>4874.8118583196501</v>
      </c>
      <c r="L192" s="24">
        <f>$C$201</f>
        <v>1889.2178555253718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12187.029645799124</v>
      </c>
      <c r="AE192" s="5">
        <f>-$W192*K192</f>
        <v>-4874.8118583196501</v>
      </c>
      <c r="AF192" s="5">
        <f>-$W192*L192</f>
        <v>-1889.2178555253718</v>
      </c>
      <c r="AG192" s="5"/>
      <c r="AH192" s="5">
        <f>SUM(AD192:AG192)</f>
        <v>5422.9999319541021</v>
      </c>
      <c r="AI192" s="42">
        <f>Y192-AA192</f>
        <v>0</v>
      </c>
      <c r="AJ192" s="42"/>
      <c r="AK192" s="42">
        <f>SUM(AH192:AJ192)</f>
        <v>5422.9999319541021</v>
      </c>
      <c r="AL192" s="6" t="s">
        <v>39</v>
      </c>
      <c r="AM192" s="36">
        <f>AK219</f>
        <v>16112.502921781315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12187.029645799124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L'!$B$136:$AV$256, 22)</f>
        <v>5.8786924128629021</v>
      </c>
      <c r="S193" s="46">
        <f>AVERAGE(VLOOKUP(I192,'[1]Lapse Rates'!$A$4:$F$24,4),VLOOKUP(I193,'[1]Lapse Rates'!$A$4:$F$24,4))</f>
        <v>2.6703721500000001E-3</v>
      </c>
      <c r="T193" s="33">
        <f>W192</f>
        <v>1</v>
      </c>
      <c r="U193" s="33">
        <f>T193*R193/1000</f>
        <v>5.8786924128629023E-3</v>
      </c>
      <c r="V193" s="39">
        <f>MIN(S193*T193,T193-U193)</f>
        <v>2.6703721500000001E-3</v>
      </c>
      <c r="W193" s="32">
        <f>T193-SUM(U193:V193)</f>
        <v>0.99145093543713714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5.9708050539737165</v>
      </c>
      <c r="AC193" s="32"/>
      <c r="AD193" s="5">
        <f t="shared" ref="AD193:AD195" si="218">$W193*J193</f>
        <v>12082.841942527664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-3540.3190531060127</v>
      </c>
      <c r="AH193" s="5">
        <f t="shared" ref="AH193:AH201" si="220">SUM(AD193:AG193)</f>
        <v>8542.5228894216525</v>
      </c>
      <c r="AI193" s="42">
        <f>-M193*$W192*(N193-N192)/1000</f>
        <v>0</v>
      </c>
      <c r="AJ193" s="42">
        <f>$D$6*SUM(Y193:Z193,AD193:AE193)</f>
        <v>1185.917581210964</v>
      </c>
      <c r="AK193" s="42">
        <f t="shared" ref="AK193" si="221">SUM(AH193:AJ193)</f>
        <v>9728.4404706326168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12187.029645799124</v>
      </c>
      <c r="K194" s="11">
        <f t="shared" ref="K194:K212" si="223">J194*$C$11</f>
        <v>121.87029645799124</v>
      </c>
      <c r="L194" s="24">
        <f>$C$202</f>
        <v>1523.6069661513977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L'!$B$136:$AV$256, 22)</f>
        <v>6.5425878373035591</v>
      </c>
      <c r="S194" s="46">
        <f>VLOOKUP(I194, '[1]Lapse Rates'!$A$4:$F$24, 4)</f>
        <v>2.4152155999999998E-3</v>
      </c>
      <c r="T194" s="33">
        <f t="shared" ref="T194:T196" si="224">W193</f>
        <v>0.99145093543713714</v>
      </c>
      <c r="U194" s="33">
        <f>T194*R194/1000</f>
        <v>6.4866548314742502E-3</v>
      </c>
      <c r="V194" s="39">
        <f t="shared" ref="V194:V212" si="225">MIN(S194*T194,T194-U194)</f>
        <v>2.3945677659023665E-3</v>
      </c>
      <c r="W194" s="32">
        <f>T194-SUM(U194:V194)</f>
        <v>0.98256971283976047</v>
      </c>
      <c r="X194" s="32"/>
      <c r="Y194" s="5">
        <f t="shared" ref="Y194:Z209" si="226">AA193</f>
        <v>0</v>
      </c>
      <c r="Z194" s="5">
        <f t="shared" si="226"/>
        <v>5.9708050539737165</v>
      </c>
      <c r="AA194" s="5">
        <f>O194*W194</f>
        <v>0</v>
      </c>
      <c r="AB194" s="5">
        <f t="shared" si="217"/>
        <v>5.9173197559377613</v>
      </c>
      <c r="AC194" s="32"/>
      <c r="AD194" s="5">
        <f t="shared" si="218"/>
        <v>11974.606219442494</v>
      </c>
      <c r="AE194" s="5">
        <f t="shared" si="219"/>
        <v>-119.74606219442494</v>
      </c>
      <c r="AF194" s="5">
        <f t="shared" si="219"/>
        <v>-1497.0500592120375</v>
      </c>
      <c r="AG194" s="5">
        <f t="shared" ref="AG194:AG197" si="227">-U194*M194</f>
        <v>-3906.4516525039062</v>
      </c>
      <c r="AH194" s="5">
        <f t="shared" si="220"/>
        <v>6451.3584455321261</v>
      </c>
      <c r="AI194" s="42">
        <f>-M194*($W193*N194-$W192*N193)/1000</f>
        <v>0</v>
      </c>
      <c r="AJ194" s="42">
        <f t="shared" ref="AJ194:AJ195" si="228">$D$6*SUM(Y194:Z194,AD194:AE194)</f>
        <v>1163.5475174018304</v>
      </c>
      <c r="AK194" s="42">
        <f>SUM(AH194:AJ194)</f>
        <v>7614.9059629339563</v>
      </c>
      <c r="AL194" s="48" t="s">
        <v>59</v>
      </c>
      <c r="AM194" s="54">
        <f>AK219/AD219</f>
        <v>0.10000000017126813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12187.029645799124</v>
      </c>
      <c r="K195" s="11">
        <f t="shared" si="223"/>
        <v>121.87029645799124</v>
      </c>
      <c r="L195" s="24">
        <f t="shared" ref="L195:L212" si="229">$C$202</f>
        <v>1523.6069661513977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L'!$B$136:$AV$256, 22)</f>
        <v>7.2627510891845004</v>
      </c>
      <c r="S195" s="46">
        <f>VLOOKUP(I195, '[1]Lapse Rates'!$A$4:$F$24, 4)</f>
        <v>2.3963082999999999E-3</v>
      </c>
      <c r="T195" s="33">
        <f t="shared" si="224"/>
        <v>0.98256971283976047</v>
      </c>
      <c r="U195" s="33">
        <f t="shared" ref="U195:U212" si="230">T195*R195/1000</f>
        <v>7.1361592521266724E-3</v>
      </c>
      <c r="V195" s="39">
        <f t="shared" si="225"/>
        <v>2.3545399582065346E-3</v>
      </c>
      <c r="W195" s="32">
        <f t="shared" ref="W195:W212" si="231">T195-SUM(U195:V195)</f>
        <v>0.97307901362942728</v>
      </c>
      <c r="X195" s="32"/>
      <c r="Y195" s="5">
        <f t="shared" si="226"/>
        <v>0</v>
      </c>
      <c r="Z195" s="5">
        <f t="shared" si="226"/>
        <v>5.9173197559377613</v>
      </c>
      <c r="AA195" s="5">
        <f t="shared" ref="AA195:AA212" si="232">O195*W195</f>
        <v>0</v>
      </c>
      <c r="AB195" s="5">
        <f t="shared" si="217"/>
        <v>5.8601640129903636</v>
      </c>
      <c r="AC195" s="32"/>
      <c r="AD195" s="5">
        <f t="shared" si="218"/>
        <v>11858.9427868068</v>
      </c>
      <c r="AE195" s="5">
        <f t="shared" si="219"/>
        <v>-118.589427868068</v>
      </c>
      <c r="AF195" s="5">
        <f>-$W195*L195</f>
        <v>-1482.5899637815262</v>
      </c>
      <c r="AG195" s="5">
        <f t="shared" si="227"/>
        <v>-4297.6020502489937</v>
      </c>
      <c r="AH195" s="5">
        <f t="shared" si="220"/>
        <v>5960.1613449082124</v>
      </c>
      <c r="AI195" s="42">
        <f>-M195*($W194*N195-$W193*N194)/1000</f>
        <v>0</v>
      </c>
      <c r="AJ195" s="42">
        <f t="shared" si="228"/>
        <v>1152.3091535799472</v>
      </c>
      <c r="AK195" s="42">
        <f t="shared" ref="AK195:AK202" si="233">SUM(AH195:AJ195)</f>
        <v>7112.4704984881591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12187.029645799124</v>
      </c>
      <c r="K196" s="11">
        <f t="shared" si="223"/>
        <v>121.87029645799124</v>
      </c>
      <c r="L196" s="24">
        <f t="shared" si="229"/>
        <v>1523.6069661513977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L'!$B$136:$AV$256, 22)</f>
        <v>8.0410211886398244</v>
      </c>
      <c r="S196" s="46">
        <f>VLOOKUP(I196, '[1]Lapse Rates'!$A$4:$F$24, 4)</f>
        <v>2.1941491999999999E-3</v>
      </c>
      <c r="T196" s="33">
        <f t="shared" si="224"/>
        <v>0.97307901362942728</v>
      </c>
      <c r="U196" s="33">
        <f t="shared" si="230"/>
        <v>7.8245489668149655E-3</v>
      </c>
      <c r="V196" s="39">
        <f t="shared" si="225"/>
        <v>2.1350805392917967E-3</v>
      </c>
      <c r="W196" s="32">
        <f t="shared" si="231"/>
        <v>0.96311938412332054</v>
      </c>
      <c r="X196" s="32"/>
      <c r="Y196" s="5">
        <f>AA195</f>
        <v>0</v>
      </c>
      <c r="Z196" s="5">
        <f t="shared" si="226"/>
        <v>5.8601640129903636</v>
      </c>
      <c r="AA196" s="5">
        <f t="shared" si="232"/>
        <v>0</v>
      </c>
      <c r="AB196" s="5">
        <f t="shared" si="217"/>
        <v>5.8001842358120319</v>
      </c>
      <c r="AC196" s="32"/>
      <c r="AD196" s="5">
        <f>$W196*J196</f>
        <v>11737.564486754702</v>
      </c>
      <c r="AE196" s="5">
        <f t="shared" si="219"/>
        <v>-117.37564486754702</v>
      </c>
      <c r="AF196" s="5">
        <f t="shared" si="219"/>
        <v>-1467.4154028857351</v>
      </c>
      <c r="AG196" s="5">
        <f t="shared" si="227"/>
        <v>-4712.1702997360098</v>
      </c>
      <c r="AH196" s="5">
        <f t="shared" si="220"/>
        <v>5440.6031392654095</v>
      </c>
      <c r="AI196" s="42">
        <f t="shared" ref="AI196:AI212" si="235">-M196*($W195*N196-$W194*N195)/1000</f>
        <v>0</v>
      </c>
      <c r="AJ196" s="42">
        <f>$D$6*SUM(Y196:Z196,AD196:AE196)</f>
        <v>1140.5154074788045</v>
      </c>
      <c r="AK196" s="42">
        <f t="shared" si="233"/>
        <v>6581.1185467442137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12187.029645799124</v>
      </c>
      <c r="K197" s="11">
        <f t="shared" si="223"/>
        <v>121.87029645799124</v>
      </c>
      <c r="L197" s="24">
        <f t="shared" si="229"/>
        <v>1523.6069661513977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L'!$B$136:$AV$256, 22)</f>
        <v>8.9245235869926507</v>
      </c>
      <c r="S197" s="46">
        <f>VLOOKUP(I197, '[1]Lapse Rates'!$A$4:$F$24, 4)</f>
        <v>1.9313649E-3</v>
      </c>
      <c r="T197" s="33">
        <f>W196</f>
        <v>0.96311938412332054</v>
      </c>
      <c r="U197" s="33">
        <f t="shared" si="230"/>
        <v>8.5953816606984101E-3</v>
      </c>
      <c r="V197" s="39">
        <f t="shared" si="225"/>
        <v>1.8601349730053985E-3</v>
      </c>
      <c r="W197" s="32">
        <f t="shared" si="231"/>
        <v>0.95266386748961673</v>
      </c>
      <c r="X197" s="32"/>
      <c r="Y197" s="5">
        <f t="shared" ref="Y197:Z212" si="236">AA196</f>
        <v>0</v>
      </c>
      <c r="Z197" s="5">
        <f t="shared" si="226"/>
        <v>5.8001842358120319</v>
      </c>
      <c r="AA197" s="5">
        <f t="shared" si="232"/>
        <v>0</v>
      </c>
      <c r="AB197" s="5">
        <f t="shared" si="217"/>
        <v>5.737218082544044</v>
      </c>
      <c r="AC197" s="32"/>
      <c r="AD197" s="5">
        <f t="shared" ref="AD197:AD211" si="237">$W197*J197</f>
        <v>11610.142795577607</v>
      </c>
      <c r="AE197" s="5">
        <f t="shared" si="219"/>
        <v>-116.10142795577607</v>
      </c>
      <c r="AF197" s="5">
        <f t="shared" si="219"/>
        <v>-1451.4853049079122</v>
      </c>
      <c r="AG197" s="5">
        <f t="shared" si="227"/>
        <v>-5176.3881021407424</v>
      </c>
      <c r="AH197" s="5">
        <f t="shared" si="220"/>
        <v>4866.1679605731761</v>
      </c>
      <c r="AI197" s="42">
        <f t="shared" si="235"/>
        <v>0</v>
      </c>
      <c r="AJ197" s="42">
        <f t="shared" ref="AJ197:AJ212" si="238">$D$6*SUM(Y197:Z197,AD197:AE197)</f>
        <v>1128.1344562372349</v>
      </c>
      <c r="AK197" s="42">
        <f t="shared" si="233"/>
        <v>5994.3024168104112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12187.029645799124</v>
      </c>
      <c r="K198" s="11">
        <f t="shared" si="223"/>
        <v>121.87029645799124</v>
      </c>
      <c r="L198" s="24">
        <f t="shared" si="229"/>
        <v>1523.6069661513977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L'!$B$136:$AV$256, 22)</f>
        <v>9.9292493242062747</v>
      </c>
      <c r="S198" s="46">
        <f>VLOOKUP(I198, '[1]Lapse Rates'!$A$4:$F$24, 4)</f>
        <v>1.9726812000000001E-3</v>
      </c>
      <c r="T198" s="33">
        <f t="shared" ref="T198:T212" si="239">W197</f>
        <v>0.95266386748961673</v>
      </c>
      <c r="U198" s="33">
        <f t="shared" si="230"/>
        <v>9.459237062467013E-3</v>
      </c>
      <c r="V198" s="39">
        <f t="shared" si="225"/>
        <v>1.8793021013160582E-3</v>
      </c>
      <c r="W198" s="32">
        <f t="shared" si="231"/>
        <v>0.94132532832583371</v>
      </c>
      <c r="X198" s="32"/>
      <c r="Y198" s="5">
        <f t="shared" si="236"/>
        <v>0</v>
      </c>
      <c r="Z198" s="5">
        <f t="shared" si="226"/>
        <v>5.737218082544044</v>
      </c>
      <c r="AA198" s="5">
        <f t="shared" si="232"/>
        <v>0</v>
      </c>
      <c r="AB198" s="5">
        <f t="shared" si="217"/>
        <v>5.6689341115233853</v>
      </c>
      <c r="AC198" s="32"/>
      <c r="AD198" s="5">
        <f t="shared" si="237"/>
        <v>11471.95968264853</v>
      </c>
      <c r="AE198" s="5">
        <f t="shared" si="219"/>
        <v>-114.7195968264853</v>
      </c>
      <c r="AF198" s="5">
        <f t="shared" si="219"/>
        <v>-1434.2098276519919</v>
      </c>
      <c r="AG198" s="5">
        <f>-U198*M198</f>
        <v>-5696.6268768924465</v>
      </c>
      <c r="AH198" s="5">
        <f t="shared" si="220"/>
        <v>4226.4033812776061</v>
      </c>
      <c r="AI198" s="42">
        <f t="shared" si="235"/>
        <v>0</v>
      </c>
      <c r="AJ198" s="42">
        <f t="shared" si="238"/>
        <v>1114.7080735130403</v>
      </c>
      <c r="AK198" s="42">
        <f t="shared" si="233"/>
        <v>5341.1114547906463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12187.029645799124</v>
      </c>
      <c r="K199" s="11">
        <f t="shared" si="223"/>
        <v>121.87029645799124</v>
      </c>
      <c r="L199" s="24">
        <f t="shared" si="229"/>
        <v>1523.6069661513977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L'!$B$136:$AV$256, 22)</f>
        <v>11.088370899867497</v>
      </c>
      <c r="S199" s="46">
        <f>VLOOKUP(I199, '[1]Lapse Rates'!$A$4:$F$24, 4)</f>
        <v>1.7228968999999999E-3</v>
      </c>
      <c r="T199" s="33">
        <f t="shared" si="239"/>
        <v>0.94132532832583371</v>
      </c>
      <c r="U199" s="33">
        <f t="shared" si="230"/>
        <v>1.0437764377916393E-2</v>
      </c>
      <c r="V199" s="39">
        <f t="shared" si="225"/>
        <v>1.6218064900640609E-3</v>
      </c>
      <c r="W199" s="32">
        <f t="shared" si="231"/>
        <v>0.92926575745785323</v>
      </c>
      <c r="X199" s="32"/>
      <c r="Y199" s="5">
        <f t="shared" si="236"/>
        <v>0</v>
      </c>
      <c r="Z199" s="5">
        <f t="shared" si="226"/>
        <v>5.6689341115233853</v>
      </c>
      <c r="AA199" s="5">
        <f t="shared" si="232"/>
        <v>0</v>
      </c>
      <c r="AB199" s="5">
        <f t="shared" si="217"/>
        <v>5.5963078784808546</v>
      </c>
      <c r="AC199" s="32"/>
      <c r="AD199" s="5">
        <f t="shared" si="237"/>
        <v>11324.989334964836</v>
      </c>
      <c r="AE199" s="5">
        <f t="shared" si="219"/>
        <v>-113.24989334964836</v>
      </c>
      <c r="AF199" s="5">
        <f t="shared" si="219"/>
        <v>-1415.8357814687404</v>
      </c>
      <c r="AG199" s="5">
        <f t="shared" ref="AG199:AG212" si="240">-U199*M199</f>
        <v>-6285.9244035482116</v>
      </c>
      <c r="AH199" s="5">
        <f t="shared" si="220"/>
        <v>3509.9792565982352</v>
      </c>
      <c r="AI199" s="42">
        <f t="shared" si="235"/>
        <v>0</v>
      </c>
      <c r="AJ199" s="42">
        <f t="shared" si="238"/>
        <v>1100.4277616587904</v>
      </c>
      <c r="AK199" s="42">
        <f t="shared" si="233"/>
        <v>4610.4070182570258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12187.029645799124</v>
      </c>
      <c r="K200" s="11">
        <f t="shared" si="223"/>
        <v>121.87029645799124</v>
      </c>
      <c r="L200" s="24">
        <f t="shared" si="229"/>
        <v>1523.6069661513977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L'!$B$136:$AV$256, 22)</f>
        <v>12.434533578359881</v>
      </c>
      <c r="S200" s="46">
        <f>VLOOKUP(I200, '[1]Lapse Rates'!$A$4:$F$24, 4)</f>
        <v>1.5750323E-3</v>
      </c>
      <c r="T200" s="33">
        <f t="shared" si="239"/>
        <v>0.92926575745785323</v>
      </c>
      <c r="U200" s="33">
        <f t="shared" si="230"/>
        <v>1.1554986264329704E-2</v>
      </c>
      <c r="V200" s="39">
        <f t="shared" si="225"/>
        <v>1.4636235832800847E-3</v>
      </c>
      <c r="W200" s="32">
        <f t="shared" si="231"/>
        <v>0.9162471476102434</v>
      </c>
      <c r="X200" s="32"/>
      <c r="Y200" s="5">
        <f t="shared" si="236"/>
        <v>0</v>
      </c>
      <c r="Z200" s="5">
        <f t="shared" si="226"/>
        <v>5.5963078784808546</v>
      </c>
      <c r="AA200" s="5">
        <f t="shared" si="232"/>
        <v>0</v>
      </c>
      <c r="AB200" s="5">
        <f t="shared" si="217"/>
        <v>5.517906034581693</v>
      </c>
      <c r="AC200" s="32"/>
      <c r="AD200" s="5">
        <f t="shared" si="237"/>
        <v>11166.331150804923</v>
      </c>
      <c r="AE200" s="5">
        <f t="shared" si="219"/>
        <v>-111.66331150804923</v>
      </c>
      <c r="AF200" s="5">
        <f t="shared" si="219"/>
        <v>-1396.0005368153147</v>
      </c>
      <c r="AG200" s="5">
        <f t="shared" si="240"/>
        <v>-6958.7478229810131</v>
      </c>
      <c r="AH200" s="5">
        <f t="shared" si="220"/>
        <v>2699.919479500546</v>
      </c>
      <c r="AI200" s="42">
        <f t="shared" si="235"/>
        <v>0</v>
      </c>
      <c r="AJ200" s="42">
        <f t="shared" si="238"/>
        <v>1085.0119128379024</v>
      </c>
      <c r="AK200" s="42">
        <f t="shared" si="233"/>
        <v>3784.9313923384484</v>
      </c>
    </row>
    <row r="201" spans="1:39" ht="15" x14ac:dyDescent="0.2">
      <c r="A201" s="12"/>
      <c r="B201" s="13">
        <v>1</v>
      </c>
      <c r="C201" s="10">
        <f>$H$191*0.14+$B$204</f>
        <v>1889.2178555253718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12187.029645799124</v>
      </c>
      <c r="K201" s="11">
        <f t="shared" si="223"/>
        <v>121.87029645799124</v>
      </c>
      <c r="L201" s="24">
        <f t="shared" si="229"/>
        <v>1523.6069661513977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L'!$B$136:$AV$256, 22)</f>
        <v>13.999399454545657</v>
      </c>
      <c r="S201" s="46">
        <f>VLOOKUP(I201, '[1]Lapse Rates'!$A$4:$F$24, 4)</f>
        <v>1.4424080000000001E-3</v>
      </c>
      <c r="T201" s="33">
        <f t="shared" si="239"/>
        <v>0.9162471476102434</v>
      </c>
      <c r="U201" s="33">
        <f t="shared" si="230"/>
        <v>1.2826909818483856E-2</v>
      </c>
      <c r="V201" s="39">
        <f t="shared" si="225"/>
        <v>1.321602215690196E-3</v>
      </c>
      <c r="W201" s="32">
        <f t="shared" si="231"/>
        <v>0.9020986355760694</v>
      </c>
      <c r="X201" s="32"/>
      <c r="Y201" s="5">
        <f t="shared" si="236"/>
        <v>0</v>
      </c>
      <c r="Z201" s="5">
        <f t="shared" si="226"/>
        <v>5.517906034581693</v>
      </c>
      <c r="AA201" s="5">
        <f t="shared" si="232"/>
        <v>0</v>
      </c>
      <c r="AB201" s="5">
        <f t="shared" si="217"/>
        <v>5.4326995920434067</v>
      </c>
      <c r="AC201" s="32"/>
      <c r="AD201" s="5">
        <f t="shared" si="237"/>
        <v>10993.902815200498</v>
      </c>
      <c r="AE201" s="5">
        <f t="shared" si="219"/>
        <v>-109.93902815200498</v>
      </c>
      <c r="AF201" s="5">
        <f t="shared" si="219"/>
        <v>-1374.4437653193704</v>
      </c>
      <c r="AG201" s="5">
        <f t="shared" si="240"/>
        <v>-7724.7370730757139</v>
      </c>
      <c r="AH201" s="5">
        <f t="shared" si="220"/>
        <v>1784.7829486534083</v>
      </c>
      <c r="AI201" s="42">
        <f t="shared" si="235"/>
        <v>0</v>
      </c>
      <c r="AJ201" s="42">
        <f t="shared" si="238"/>
        <v>1068.2581540914498</v>
      </c>
      <c r="AK201" s="42">
        <f t="shared" si="233"/>
        <v>2853.0411027448581</v>
      </c>
    </row>
    <row r="202" spans="1:39" ht="15" x14ac:dyDescent="0.2">
      <c r="A202" s="12"/>
      <c r="B202" s="70" t="s">
        <v>49</v>
      </c>
      <c r="C202" s="10">
        <f>$H$191*0.11+$B$204</f>
        <v>1523.6069661513977</v>
      </c>
      <c r="D202" s="1"/>
      <c r="E202" s="1"/>
      <c r="F202" s="1"/>
      <c r="I202" s="2">
        <f t="shared" si="222"/>
        <v>10</v>
      </c>
      <c r="J202" s="11">
        <f t="shared" si="212"/>
        <v>12187.029645799124</v>
      </c>
      <c r="K202" s="11">
        <f t="shared" si="223"/>
        <v>121.87029645799124</v>
      </c>
      <c r="L202" s="24">
        <f t="shared" si="229"/>
        <v>1523.6069661513977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L'!$B$136:$AV$256, 22)</f>
        <v>15.872700841529131</v>
      </c>
      <c r="S202" s="46">
        <f>VLOOKUP(I202, '[1]Lapse Rates'!$A$4:$F$24, 4)</f>
        <v>1.4007732E-3</v>
      </c>
      <c r="T202" s="33">
        <f t="shared" si="239"/>
        <v>0.9020986355760694</v>
      </c>
      <c r="U202" s="33">
        <f t="shared" si="230"/>
        <v>1.4318741772050558E-2</v>
      </c>
      <c r="V202" s="39">
        <f t="shared" si="225"/>
        <v>1.2636355924715245E-3</v>
      </c>
      <c r="W202" s="32">
        <f t="shared" si="231"/>
        <v>0.88651625821154734</v>
      </c>
      <c r="X202" s="32"/>
      <c r="Y202" s="5">
        <f t="shared" si="236"/>
        <v>0</v>
      </c>
      <c r="Z202" s="5">
        <f t="shared" si="226"/>
        <v>5.4326995920434067</v>
      </c>
      <c r="AA202" s="5">
        <f t="shared" si="232"/>
        <v>0</v>
      </c>
      <c r="AB202" s="5">
        <f t="shared" si="217"/>
        <v>5.3388579966648191</v>
      </c>
      <c r="AC202" s="32"/>
      <c r="AD202" s="5">
        <f t="shared" si="237"/>
        <v>10803.999920307038</v>
      </c>
      <c r="AE202" s="5">
        <f t="shared" si="219"/>
        <v>-108.03999920307039</v>
      </c>
      <c r="AF202" s="5">
        <f t="shared" si="219"/>
        <v>-1350.7023466175847</v>
      </c>
      <c r="AG202" s="5">
        <f t="shared" si="240"/>
        <v>-8623.1615386402354</v>
      </c>
      <c r="AH202" s="5">
        <f>SUM(AD202:AG202)</f>
        <v>722.09603584614706</v>
      </c>
      <c r="AI202" s="42">
        <f t="shared" si="235"/>
        <v>0</v>
      </c>
      <c r="AJ202" s="42">
        <f t="shared" si="238"/>
        <v>1049.8066160902788</v>
      </c>
      <c r="AK202" s="42">
        <f t="shared" si="233"/>
        <v>1771.9026519364259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12187.029645799124</v>
      </c>
      <c r="K203" s="11">
        <f t="shared" si="223"/>
        <v>121.87029645799124</v>
      </c>
      <c r="L203" s="24">
        <f t="shared" si="229"/>
        <v>1523.6069661513977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L'!$B$136:$AV$256, 22)</f>
        <v>18.05275094340967</v>
      </c>
      <c r="S203" s="46">
        <f>VLOOKUP(I203, '[1]Lapse Rates'!$A$4:$F$24, 4)</f>
        <v>1.2298243999999999E-3</v>
      </c>
      <c r="T203" s="33">
        <f t="shared" si="239"/>
        <v>0.88651625821154734</v>
      </c>
      <c r="U203" s="33">
        <f t="shared" si="230"/>
        <v>1.6004057216776522E-2</v>
      </c>
      <c r="V203" s="39">
        <f t="shared" si="225"/>
        <v>1.0902593253452613E-3</v>
      </c>
      <c r="W203" s="32">
        <f t="shared" si="231"/>
        <v>0.86942194166942555</v>
      </c>
      <c r="X203" s="31"/>
      <c r="Y203" s="5">
        <f t="shared" si="236"/>
        <v>0</v>
      </c>
      <c r="Z203" s="5">
        <f t="shared" si="226"/>
        <v>5.3388579966648191</v>
      </c>
      <c r="AA203" s="5">
        <f t="shared" si="232"/>
        <v>0</v>
      </c>
      <c r="AB203" s="5">
        <f t="shared" si="217"/>
        <v>5.2359110650963645</v>
      </c>
      <c r="AC203" s="32"/>
      <c r="AD203" s="5">
        <f t="shared" si="237"/>
        <v>10595.670977833526</v>
      </c>
      <c r="AE203" s="5">
        <f t="shared" si="219"/>
        <v>-105.95670977833527</v>
      </c>
      <c r="AF203" s="5">
        <f t="shared" si="219"/>
        <v>-1324.657326852411</v>
      </c>
      <c r="AG203" s="5">
        <f t="shared" si="240"/>
        <v>-9638.1073736021081</v>
      </c>
      <c r="AH203" s="5">
        <f t="shared" ref="AH203:AH212" si="241">SUM(AD203:AG203)</f>
        <v>-473.0504323993282</v>
      </c>
      <c r="AI203" s="42">
        <f t="shared" si="235"/>
        <v>0</v>
      </c>
      <c r="AJ203" s="42">
        <f t="shared" si="238"/>
        <v>1029.5647116656871</v>
      </c>
      <c r="AK203" s="42">
        <f t="shared" ref="AK203:AK212" si="242">SUM(AH203:AJ203)</f>
        <v>556.51427926635893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12187.029645799124</v>
      </c>
      <c r="K204" s="11">
        <f t="shared" si="223"/>
        <v>121.87029645799124</v>
      </c>
      <c r="L204" s="24">
        <f t="shared" si="229"/>
        <v>1523.6069661513977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L'!$B$136:$AV$256, 22)</f>
        <v>20.581229782190469</v>
      </c>
      <c r="S204" s="46">
        <f>VLOOKUP(I204, '[1]Lapse Rates'!$A$4:$F$24, 4)</f>
        <v>1.0984558E-3</v>
      </c>
      <c r="T204" s="33">
        <f t="shared" si="239"/>
        <v>0.86942194166942555</v>
      </c>
      <c r="U204" s="33">
        <f t="shared" si="230"/>
        <v>1.7893772759176644E-2</v>
      </c>
      <c r="V204" s="39">
        <f t="shared" si="225"/>
        <v>9.5502157447404214E-4</v>
      </c>
      <c r="W204" s="32">
        <f t="shared" si="231"/>
        <v>0.85057314733577483</v>
      </c>
      <c r="X204" s="31"/>
      <c r="Y204" s="5">
        <f t="shared" si="236"/>
        <v>0</v>
      </c>
      <c r="Z204" s="5">
        <f t="shared" si="226"/>
        <v>5.2359110650963645</v>
      </c>
      <c r="AA204" s="5">
        <f t="shared" si="232"/>
        <v>0</v>
      </c>
      <c r="AB204" s="5">
        <f t="shared" si="217"/>
        <v>5.1223981594687631</v>
      </c>
      <c r="AC204" s="32"/>
      <c r="AD204" s="5">
        <f t="shared" si="237"/>
        <v>10365.960162501755</v>
      </c>
      <c r="AE204" s="5">
        <f t="shared" si="219"/>
        <v>-103.65960162501754</v>
      </c>
      <c r="AF204" s="5">
        <f t="shared" si="219"/>
        <v>-1295.9391725021057</v>
      </c>
      <c r="AG204" s="5">
        <f t="shared" si="240"/>
        <v>-10776.148874986191</v>
      </c>
      <c r="AH204" s="5">
        <f t="shared" si="241"/>
        <v>-1809.7874866115581</v>
      </c>
      <c r="AI204" s="42">
        <f t="shared" si="235"/>
        <v>0</v>
      </c>
      <c r="AJ204" s="42">
        <f t="shared" si="238"/>
        <v>1007.245327897494</v>
      </c>
      <c r="AK204" s="42">
        <f t="shared" si="242"/>
        <v>-802.54215871406404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12187.029645799124</v>
      </c>
      <c r="K205" s="11">
        <f t="shared" si="223"/>
        <v>121.87029645799124</v>
      </c>
      <c r="L205" s="24">
        <f t="shared" si="229"/>
        <v>1523.6069661513977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L'!$B$136:$AV$256, 22)</f>
        <v>23.529850536511283</v>
      </c>
      <c r="S205" s="46">
        <f>VLOOKUP(I205, '[1]Lapse Rates'!$A$4:$F$24, 4)</f>
        <v>9.9047419999999994E-4</v>
      </c>
      <c r="T205" s="33">
        <f t="shared" si="239"/>
        <v>0.85057314733577483</v>
      </c>
      <c r="U205" s="33">
        <f t="shared" si="230"/>
        <v>2.001385902718077E-2</v>
      </c>
      <c r="V205" s="39">
        <f t="shared" si="225"/>
        <v>8.4247075764888363E-4</v>
      </c>
      <c r="W205" s="32">
        <f t="shared" si="231"/>
        <v>0.82971681755094517</v>
      </c>
      <c r="X205" s="31"/>
      <c r="Y205" s="5">
        <f t="shared" si="236"/>
        <v>0</v>
      </c>
      <c r="Z205" s="5">
        <f t="shared" si="226"/>
        <v>5.1223981594687631</v>
      </c>
      <c r="AA205" s="5">
        <f t="shared" si="232"/>
        <v>0</v>
      </c>
      <c r="AB205" s="5">
        <f t="shared" si="217"/>
        <v>4.9967952931688817</v>
      </c>
      <c r="AC205" s="32"/>
      <c r="AD205" s="5">
        <f t="shared" si="237"/>
        <v>10111.783453111471</v>
      </c>
      <c r="AE205" s="5">
        <f t="shared" si="219"/>
        <v>-101.11783453111472</v>
      </c>
      <c r="AF205" s="5">
        <f t="shared" si="219"/>
        <v>-1264.1623231535884</v>
      </c>
      <c r="AG205" s="5">
        <f t="shared" si="240"/>
        <v>-12052.926308080048</v>
      </c>
      <c r="AH205" s="5">
        <f t="shared" si="241"/>
        <v>-3306.4230126532802</v>
      </c>
      <c r="AI205" s="42">
        <f t="shared" si="235"/>
        <v>0</v>
      </c>
      <c r="AJ205" s="42">
        <f t="shared" si="238"/>
        <v>982.5488044421769</v>
      </c>
      <c r="AK205" s="42">
        <f t="shared" si="242"/>
        <v>-2323.8742082111035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12187.029645799124</v>
      </c>
      <c r="K206" s="11">
        <f t="shared" si="223"/>
        <v>121.87029645799124</v>
      </c>
      <c r="L206" s="24">
        <f t="shared" si="229"/>
        <v>1523.6069661513977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L'!$B$136:$AV$256, 22)</f>
        <v>26.868468358125835</v>
      </c>
      <c r="S206" s="46">
        <f>VLOOKUP(I206, '[1]Lapse Rates'!$A$4:$F$24, 4)</f>
        <v>9.2791330000000004E-4</v>
      </c>
      <c r="T206" s="33">
        <f t="shared" si="239"/>
        <v>0.82971681755094517</v>
      </c>
      <c r="U206" s="33">
        <f t="shared" si="230"/>
        <v>2.2293220058572438E-2</v>
      </c>
      <c r="V206" s="39">
        <f t="shared" si="225"/>
        <v>7.6990527023919548E-4</v>
      </c>
      <c r="W206" s="32">
        <f t="shared" si="231"/>
        <v>0.80665369222213357</v>
      </c>
      <c r="X206" s="31"/>
      <c r="Y206" s="5">
        <f t="shared" si="236"/>
        <v>0</v>
      </c>
      <c r="Z206" s="5">
        <f t="shared" si="226"/>
        <v>4.9967952931688817</v>
      </c>
      <c r="AA206" s="5">
        <f t="shared" si="232"/>
        <v>0</v>
      </c>
      <c r="AB206" s="5">
        <f t="shared" si="217"/>
        <v>4.8579024641324331</v>
      </c>
      <c r="AC206" s="32"/>
      <c r="AD206" s="5">
        <f t="shared" si="237"/>
        <v>9830.7124610044648</v>
      </c>
      <c r="AE206" s="5">
        <f t="shared" si="219"/>
        <v>-98.307124610044639</v>
      </c>
      <c r="AF206" s="5">
        <f t="shared" si="219"/>
        <v>-1229.0231847413881</v>
      </c>
      <c r="AG206" s="5">
        <f t="shared" si="240"/>
        <v>-13425.62362265402</v>
      </c>
      <c r="AH206" s="5">
        <f t="shared" si="241"/>
        <v>-4922.2414710009889</v>
      </c>
      <c r="AI206" s="42">
        <f t="shared" si="235"/>
        <v>0</v>
      </c>
      <c r="AJ206" s="42">
        <f t="shared" si="238"/>
        <v>955.23914911855263</v>
      </c>
      <c r="AK206" s="42">
        <f t="shared" si="242"/>
        <v>-3967.0023218824363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12187.029645799124</v>
      </c>
      <c r="K207" s="11">
        <f t="shared" si="223"/>
        <v>121.87029645799124</v>
      </c>
      <c r="L207" s="24">
        <f t="shared" si="229"/>
        <v>1523.6069661513977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L'!$B$136:$AV$256, 22)</f>
        <v>30.63148106598366</v>
      </c>
      <c r="S207" s="46">
        <f>VLOOKUP(I207, '[1]Lapse Rates'!$A$4:$F$24, 4)</f>
        <v>7.1178370000000003E-4</v>
      </c>
      <c r="T207" s="33">
        <f t="shared" si="239"/>
        <v>0.80665369222213357</v>
      </c>
      <c r="U207" s="33">
        <f t="shared" si="230"/>
        <v>2.4708997300108095E-2</v>
      </c>
      <c r="V207" s="39">
        <f t="shared" si="225"/>
        <v>5.7416294966853145E-4</v>
      </c>
      <c r="W207" s="32">
        <f t="shared" si="231"/>
        <v>0.78137053197235695</v>
      </c>
      <c r="X207" s="31"/>
      <c r="Y207" s="5">
        <f t="shared" si="236"/>
        <v>0</v>
      </c>
      <c r="Z207" s="5">
        <f t="shared" si="226"/>
        <v>4.8579024641324331</v>
      </c>
      <c r="AA207" s="5">
        <f t="shared" si="232"/>
        <v>0</v>
      </c>
      <c r="AB207" s="5">
        <f t="shared" si="217"/>
        <v>4.705639940991805</v>
      </c>
      <c r="AC207" s="32"/>
      <c r="AD207" s="5">
        <f t="shared" si="237"/>
        <v>9522.5858375009466</v>
      </c>
      <c r="AE207" s="5">
        <f t="shared" si="219"/>
        <v>-95.225858375009466</v>
      </c>
      <c r="AF207" s="5">
        <f t="shared" si="219"/>
        <v>-1190.5015856585064</v>
      </c>
      <c r="AG207" s="5">
        <f t="shared" si="240"/>
        <v>-14880.474735046797</v>
      </c>
      <c r="AH207" s="5">
        <f t="shared" si="241"/>
        <v>-6643.6163415793671</v>
      </c>
      <c r="AI207" s="42">
        <f t="shared" si="235"/>
        <v>0</v>
      </c>
      <c r="AJ207" s="42">
        <f t="shared" si="238"/>
        <v>925.30057418398587</v>
      </c>
      <c r="AK207" s="42">
        <f t="shared" si="242"/>
        <v>-5718.315767395381</v>
      </c>
    </row>
    <row r="208" spans="1:39" ht="15" x14ac:dyDescent="0.2">
      <c r="I208" s="2">
        <f t="shared" si="222"/>
        <v>16</v>
      </c>
      <c r="J208" s="11">
        <f t="shared" si="212"/>
        <v>12187.029645799124</v>
      </c>
      <c r="K208" s="11">
        <f t="shared" si="223"/>
        <v>121.87029645799124</v>
      </c>
      <c r="L208" s="24">
        <f t="shared" si="229"/>
        <v>1523.6069661513977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L'!$B$136:$AV$256, 22)</f>
        <v>34.797824596170713</v>
      </c>
      <c r="S208" s="46">
        <f>VLOOKUP(I208, '[1]Lapse Rates'!$A$4:$F$24, 4)</f>
        <v>6.4944269999999999E-4</v>
      </c>
      <c r="T208" s="33">
        <f t="shared" si="239"/>
        <v>0.78137053197235695</v>
      </c>
      <c r="U208" s="33">
        <f t="shared" si="230"/>
        <v>2.7189994716190678E-2</v>
      </c>
      <c r="V208" s="39">
        <f t="shared" si="225"/>
        <v>5.0745538798456383E-4</v>
      </c>
      <c r="W208" s="32">
        <f t="shared" si="231"/>
        <v>0.75367308186818172</v>
      </c>
      <c r="X208" s="31"/>
      <c r="Y208" s="5">
        <f t="shared" si="236"/>
        <v>0</v>
      </c>
      <c r="Z208" s="5">
        <f t="shared" si="226"/>
        <v>4.705639940991805</v>
      </c>
      <c r="AA208" s="5">
        <f t="shared" si="232"/>
        <v>0</v>
      </c>
      <c r="AB208" s="5">
        <f t="shared" si="217"/>
        <v>4.5388378642039324</v>
      </c>
      <c r="AC208" s="32"/>
      <c r="AD208" s="5">
        <f t="shared" si="237"/>
        <v>9185.0361919683219</v>
      </c>
      <c r="AE208" s="5">
        <f t="shared" si="219"/>
        <v>-91.850361919683209</v>
      </c>
      <c r="AF208" s="5">
        <f t="shared" si="219"/>
        <v>-1148.3015577351543</v>
      </c>
      <c r="AG208" s="5">
        <f t="shared" si="240"/>
        <v>-16374.603327936797</v>
      </c>
      <c r="AH208" s="5">
        <f t="shared" si="241"/>
        <v>-8429.7190556233127</v>
      </c>
      <c r="AI208" s="42">
        <f t="shared" si="235"/>
        <v>0</v>
      </c>
      <c r="AJ208" s="42">
        <f t="shared" si="238"/>
        <v>892.50315320598281</v>
      </c>
      <c r="AK208" s="42">
        <f t="shared" si="242"/>
        <v>-7537.2159024173297</v>
      </c>
    </row>
    <row r="209" spans="1:39" ht="15" x14ac:dyDescent="0.2">
      <c r="I209" s="2">
        <f t="shared" si="222"/>
        <v>17</v>
      </c>
      <c r="J209" s="11">
        <f t="shared" si="212"/>
        <v>12187.029645799124</v>
      </c>
      <c r="K209" s="11">
        <f t="shared" si="223"/>
        <v>121.87029645799124</v>
      </c>
      <c r="L209" s="24">
        <f t="shared" si="229"/>
        <v>1523.6069661513977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L'!$B$136:$AV$256, 22)</f>
        <v>39.438908184924557</v>
      </c>
      <c r="S209" s="46">
        <f>VLOOKUP(I209, '[1]Lapse Rates'!$A$4:$F$24, 4)</f>
        <v>5.2983399999999997E-4</v>
      </c>
      <c r="T209" s="33">
        <f t="shared" si="239"/>
        <v>0.75367308186818172</v>
      </c>
      <c r="U209" s="33">
        <f t="shared" si="230"/>
        <v>2.9724043477248347E-2</v>
      </c>
      <c r="V209" s="39">
        <f t="shared" si="225"/>
        <v>3.9932162365854615E-4</v>
      </c>
      <c r="W209" s="32">
        <f t="shared" si="231"/>
        <v>0.72354971676727486</v>
      </c>
      <c r="X209" s="31"/>
      <c r="Y209" s="5">
        <f t="shared" si="236"/>
        <v>0</v>
      </c>
      <c r="Z209" s="5">
        <f t="shared" si="226"/>
        <v>4.5388378642039324</v>
      </c>
      <c r="AA209" s="5">
        <f t="shared" si="232"/>
        <v>0</v>
      </c>
      <c r="AB209" s="5">
        <f t="shared" si="217"/>
        <v>4.3574262237903918</v>
      </c>
      <c r="AC209" s="32"/>
      <c r="AD209" s="5">
        <f t="shared" si="237"/>
        <v>8817.921848452339</v>
      </c>
      <c r="AE209" s="5">
        <f t="shared" si="219"/>
        <v>-88.179218484523389</v>
      </c>
      <c r="AF209" s="5">
        <f t="shared" si="219"/>
        <v>-1102.4053888234907</v>
      </c>
      <c r="AG209" s="5">
        <f t="shared" si="240"/>
        <v>-17900.680979259796</v>
      </c>
      <c r="AH209" s="5">
        <f t="shared" si="241"/>
        <v>-10273.343738115471</v>
      </c>
      <c r="AI209" s="42">
        <f t="shared" si="235"/>
        <v>0</v>
      </c>
      <c r="AJ209" s="42">
        <f t="shared" si="238"/>
        <v>856.83301199432117</v>
      </c>
      <c r="AK209" s="42">
        <f t="shared" si="242"/>
        <v>-9416.5107261211488</v>
      </c>
    </row>
    <row r="210" spans="1:39" ht="15" x14ac:dyDescent="0.2">
      <c r="I210" s="2">
        <f t="shared" si="222"/>
        <v>18</v>
      </c>
      <c r="J210" s="11">
        <f t="shared" si="212"/>
        <v>12187.029645799124</v>
      </c>
      <c r="K210" s="11">
        <f t="shared" si="223"/>
        <v>121.87029645799124</v>
      </c>
      <c r="L210" s="24">
        <f t="shared" si="229"/>
        <v>1523.6069661513977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L'!$B$136:$AV$256, 22)</f>
        <v>44.717710744326034</v>
      </c>
      <c r="S210" s="46">
        <f>VLOOKUP(I210, '[1]Lapse Rates'!$A$4:$F$24, 4)</f>
        <v>4.565131E-4</v>
      </c>
      <c r="T210" s="33">
        <f t="shared" si="239"/>
        <v>0.72354971676727486</v>
      </c>
      <c r="U210" s="33">
        <f t="shared" si="230"/>
        <v>3.2355486943538028E-2</v>
      </c>
      <c r="V210" s="39">
        <f t="shared" si="225"/>
        <v>3.3030992420555062E-4</v>
      </c>
      <c r="W210" s="32">
        <f t="shared" si="231"/>
        <v>0.69086391989953133</v>
      </c>
      <c r="X210" s="31"/>
      <c r="Y210" s="5">
        <f t="shared" si="236"/>
        <v>0</v>
      </c>
      <c r="Z210" s="5">
        <f t="shared" si="236"/>
        <v>4.3574262237903918</v>
      </c>
      <c r="AA210" s="5">
        <f t="shared" si="232"/>
        <v>0</v>
      </c>
      <c r="AB210" s="5">
        <f t="shared" si="217"/>
        <v>4.1605828761717483</v>
      </c>
      <c r="AC210" s="32"/>
      <c r="AD210" s="5">
        <f t="shared" si="237"/>
        <v>8419.5790730285808</v>
      </c>
      <c r="AE210" s="5">
        <f t="shared" si="219"/>
        <v>-84.195790730285793</v>
      </c>
      <c r="AF210" s="5">
        <f t="shared" si="219"/>
        <v>-1052.6050810215872</v>
      </c>
      <c r="AG210" s="5">
        <f t="shared" si="240"/>
        <v>-19485.412546519965</v>
      </c>
      <c r="AH210" s="5">
        <f t="shared" si="241"/>
        <v>-12202.634345243257</v>
      </c>
      <c r="AI210" s="42">
        <f t="shared" si="235"/>
        <v>0</v>
      </c>
      <c r="AJ210" s="42">
        <f t="shared" si="238"/>
        <v>818.12856350601669</v>
      </c>
      <c r="AK210" s="42">
        <f t="shared" si="242"/>
        <v>-11384.50578173724</v>
      </c>
    </row>
    <row r="211" spans="1:39" ht="15" x14ac:dyDescent="0.2">
      <c r="I211" s="2">
        <f t="shared" si="222"/>
        <v>19</v>
      </c>
      <c r="J211" s="11">
        <f t="shared" si="212"/>
        <v>12187.029645799124</v>
      </c>
      <c r="K211" s="11">
        <f t="shared" si="223"/>
        <v>121.87029645799124</v>
      </c>
      <c r="L211" s="24">
        <f t="shared" si="229"/>
        <v>1523.6069661513977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L'!$B$136:$AV$256, 22)</f>
        <v>50.714985467547386</v>
      </c>
      <c r="S211" s="46">
        <f>VLOOKUP(I211, '[1]Lapse Rates'!$A$4:$F$24, 4)</f>
        <v>3.5534066900000001E-2</v>
      </c>
      <c r="T211" s="33">
        <f t="shared" si="239"/>
        <v>0.69086391989953133</v>
      </c>
      <c r="U211" s="33">
        <f t="shared" si="230"/>
        <v>3.5037153657757551E-2</v>
      </c>
      <c r="V211" s="39">
        <f t="shared" si="225"/>
        <v>2.4549204748506189E-2</v>
      </c>
      <c r="W211" s="32">
        <f t="shared" si="231"/>
        <v>0.63127756149326764</v>
      </c>
      <c r="X211" s="31"/>
      <c r="Y211" s="5">
        <f t="shared" si="236"/>
        <v>0</v>
      </c>
      <c r="Z211" s="5">
        <f t="shared" si="236"/>
        <v>4.1605828761717483</v>
      </c>
      <c r="AA211" s="5">
        <f t="shared" si="232"/>
        <v>0</v>
      </c>
      <c r="AB211" s="5">
        <f t="shared" si="217"/>
        <v>3.8017365458052907</v>
      </c>
      <c r="AC211" s="32"/>
      <c r="AD211" s="5">
        <f t="shared" si="237"/>
        <v>7693.3983566462321</v>
      </c>
      <c r="AE211" s="5">
        <f t="shared" si="219"/>
        <v>-76.933983566462331</v>
      </c>
      <c r="AF211" s="5">
        <f t="shared" si="219"/>
        <v>-961.81889026620991</v>
      </c>
      <c r="AG211" s="5">
        <f t="shared" si="240"/>
        <v>-21100.390010157673</v>
      </c>
      <c r="AH211" s="5">
        <f t="shared" si="241"/>
        <v>-14445.744527344112</v>
      </c>
      <c r="AI211" s="42">
        <f t="shared" si="235"/>
        <v>0</v>
      </c>
      <c r="AJ211" s="42">
        <f t="shared" si="238"/>
        <v>747.58330817927799</v>
      </c>
      <c r="AK211" s="42">
        <f t="shared" si="242"/>
        <v>-13698.161219164835</v>
      </c>
    </row>
    <row r="212" spans="1:39" ht="15" x14ac:dyDescent="0.2">
      <c r="I212" s="2">
        <f t="shared" si="222"/>
        <v>20</v>
      </c>
      <c r="J212" s="11">
        <f t="shared" si="212"/>
        <v>12187.029645799124</v>
      </c>
      <c r="K212" s="11">
        <f t="shared" si="223"/>
        <v>121.87029645799124</v>
      </c>
      <c r="L212" s="24">
        <f t="shared" si="229"/>
        <v>1523.6069661513977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L'!$B$136:$AV$256, 22)</f>
        <v>57.551114493888988</v>
      </c>
      <c r="S212" s="46">
        <f>VLOOKUP(I212, '[1]Lapse Rates'!$A$4:$F$24, 4)</f>
        <v>0</v>
      </c>
      <c r="T212" s="33">
        <f t="shared" si="239"/>
        <v>0.63127756149326764</v>
      </c>
      <c r="U212" s="33">
        <f t="shared" si="230"/>
        <v>3.6330727218922096E-2</v>
      </c>
      <c r="V212" s="39">
        <f t="shared" si="225"/>
        <v>0</v>
      </c>
      <c r="W212" s="32">
        <f t="shared" si="231"/>
        <v>0.59494683427434558</v>
      </c>
      <c r="X212" s="31"/>
      <c r="Y212" s="5">
        <f t="shared" si="236"/>
        <v>0</v>
      </c>
      <c r="Z212" s="5">
        <f t="shared" si="236"/>
        <v>3.8017365458052907</v>
      </c>
      <c r="AA212" s="5">
        <f t="shared" si="232"/>
        <v>0</v>
      </c>
      <c r="AB212" s="5">
        <f t="shared" si="217"/>
        <v>3.5829423705820487</v>
      </c>
      <c r="AC212" s="32"/>
      <c r="AD212" s="5">
        <f>$W212*J212</f>
        <v>7250.6347069757885</v>
      </c>
      <c r="AE212" s="5">
        <f t="shared" si="219"/>
        <v>-72.506347069757879</v>
      </c>
      <c r="AF212" s="5">
        <f t="shared" si="219"/>
        <v>-906.46514119011408</v>
      </c>
      <c r="AG212" s="5">
        <f t="shared" si="240"/>
        <v>-21879.417522324235</v>
      </c>
      <c r="AH212" s="5">
        <f t="shared" si="241"/>
        <v>-15607.754303608319</v>
      </c>
      <c r="AI212" s="42">
        <f t="shared" si="235"/>
        <v>0</v>
      </c>
      <c r="AJ212" s="42">
        <f t="shared" si="238"/>
        <v>704.54734246192515</v>
      </c>
      <c r="AK212" s="42">
        <f t="shared" si="242"/>
        <v>-14903.206961146394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219005.59384985766</v>
      </c>
      <c r="AE215" s="21">
        <f t="shared" ref="AE215:AK215" si="243">SUM(AE192:AE212)</f>
        <v>-6822.1690809349584</v>
      </c>
      <c r="AF215" s="21">
        <f t="shared" si="243"/>
        <v>-26234.830496130144</v>
      </c>
      <c r="AG215" s="21">
        <f t="shared" si="243"/>
        <v>-214435.91417344095</v>
      </c>
      <c r="AH215" s="21">
        <f t="shared" si="243"/>
        <v>-28487.319900648381</v>
      </c>
      <c r="AI215" s="21">
        <f t="shared" si="243"/>
        <v>0</v>
      </c>
      <c r="AJ215" s="21">
        <f t="shared" si="243"/>
        <v>20108.13058075566</v>
      </c>
      <c r="AK215" s="21">
        <f t="shared" si="243"/>
        <v>-8379.1893198927155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107075.94224302015</v>
      </c>
      <c r="AE217" s="21">
        <f t="shared" ref="AE217:AK217" si="244">AE192+NPV($D$6,AE193:AE212)</f>
        <v>-5713.6669077730767</v>
      </c>
      <c r="AF217" s="21">
        <f t="shared" si="244"/>
        <v>-12376.477131037782</v>
      </c>
      <c r="AG217" s="21">
        <f t="shared" si="244"/>
        <v>-68362.843417395372</v>
      </c>
      <c r="AH217" s="21">
        <f t="shared" si="244"/>
        <v>20622.954786813949</v>
      </c>
      <c r="AI217" s="21">
        <f t="shared" si="244"/>
        <v>0</v>
      </c>
      <c r="AJ217" s="21">
        <f t="shared" si="244"/>
        <v>9230.9883625359962</v>
      </c>
      <c r="AK217" s="21">
        <f t="shared" si="244"/>
        <v>29853.943149349961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161125.02894185734</v>
      </c>
      <c r="AE219" s="21">
        <f t="shared" ref="AE219:AK219" si="245">AE192+NPV($D$7,AE193:AE212)</f>
        <v>-6247.6099789294149</v>
      </c>
      <c r="AF219" s="21">
        <f t="shared" si="245"/>
        <v>-19051.765584303244</v>
      </c>
      <c r="AG219" s="21">
        <f t="shared" si="245"/>
        <v>-134196.66717513636</v>
      </c>
      <c r="AH219" s="21">
        <f t="shared" si="245"/>
        <v>1628.9862034883135</v>
      </c>
      <c r="AI219" s="21">
        <f t="shared" si="245"/>
        <v>0</v>
      </c>
      <c r="AJ219" s="21">
        <f t="shared" si="245"/>
        <v>14483.516718292996</v>
      </c>
      <c r="AK219" s="21">
        <f t="shared" si="245"/>
        <v>16112.502921781315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13794.161785184539</v>
      </c>
    </row>
    <row r="223" spans="1:39" ht="15" x14ac:dyDescent="0.2">
      <c r="G223" s="58" t="s">
        <v>116</v>
      </c>
      <c r="H223" s="57"/>
      <c r="I223" s="57"/>
      <c r="J223" s="11">
        <f>H$222</f>
        <v>13794.161785184539</v>
      </c>
      <c r="K223" s="11">
        <f>J223*$C$10</f>
        <v>5517.664714073816</v>
      </c>
      <c r="L223" s="24">
        <f>$C$232</f>
        <v>1924.0087368823574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13794.161785184539</v>
      </c>
      <c r="AE223" s="5">
        <f>-$W223*K223</f>
        <v>-5517.664714073816</v>
      </c>
      <c r="AF223" s="5">
        <f>-$W223*L223</f>
        <v>-1924.0087368823574</v>
      </c>
      <c r="AG223" s="5"/>
      <c r="AH223" s="5">
        <f>SUM(AD223:AG223)</f>
        <v>6352.4883342283665</v>
      </c>
      <c r="AI223" s="42">
        <f>Y223-AA223</f>
        <v>0</v>
      </c>
      <c r="AJ223" s="42"/>
      <c r="AK223" s="42">
        <f>SUM(AH223:AJ223)</f>
        <v>6352.4883342283665</v>
      </c>
      <c r="AL223" s="6" t="s">
        <v>39</v>
      </c>
      <c r="AM223" s="36">
        <f>AK250</f>
        <v>17906.88880648584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13794.161785184539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L'!$B$136:$AV$256, 25)</f>
        <v>7.1060186174078224</v>
      </c>
      <c r="S224" s="46">
        <f>AVERAGE(VLOOKUP(I223,'[1]Lapse Rates'!$A$4:$F$24,4),VLOOKUP(I224,'[1]Lapse Rates'!$A$4:$F$24,4))</f>
        <v>2.6703721500000001E-3</v>
      </c>
      <c r="T224" s="33">
        <f>W223</f>
        <v>1</v>
      </c>
      <c r="U224" s="33">
        <f>T224*R224/1000</f>
        <v>7.1060186174078223E-3</v>
      </c>
      <c r="V224" s="39">
        <f>MIN(S224*T224,T224-U224)</f>
        <v>2.6703721500000001E-3</v>
      </c>
      <c r="W224" s="32">
        <f>T224-SUM(U224:V224)</f>
        <v>0.99022360923259223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5.9634137396453477</v>
      </c>
      <c r="AC224" s="32"/>
      <c r="AD224" s="5">
        <f t="shared" ref="AD224:AD226" si="254">$W224*J224</f>
        <v>13659.304669263731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-4279.4504859428953</v>
      </c>
      <c r="AH224" s="5">
        <f t="shared" ref="AH224:AH232" si="256">SUM(AD224:AG224)</f>
        <v>9379.8541833208365</v>
      </c>
      <c r="AI224" s="42">
        <f>-M224*$W223*(N224-N223)/1000</f>
        <v>0</v>
      </c>
      <c r="AJ224" s="42">
        <f>$D$6*SUM(Y224:Z224,AD224:AE224)</f>
        <v>1340.5685747037721</v>
      </c>
      <c r="AK224" s="42">
        <f t="shared" ref="AK224" si="257">SUM(AH224:AJ224)</f>
        <v>10720.422758024608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13794.161785184539</v>
      </c>
      <c r="K225" s="11">
        <f t="shared" ref="K225:K243" si="259">J225*$C$11</f>
        <v>137.94161785184539</v>
      </c>
      <c r="L225" s="24">
        <f>$C$233</f>
        <v>1510.1838833268209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L'!$B$136:$AV$256, 25)</f>
        <v>7.8752100117246204</v>
      </c>
      <c r="S225" s="46">
        <f>VLOOKUP(I225, '[1]Lapse Rates'!$A$4:$F$24, 4)</f>
        <v>2.4152155999999998E-3</v>
      </c>
      <c r="T225" s="33">
        <f t="shared" ref="T225:T227" si="260">W224</f>
        <v>0.99022360923259223</v>
      </c>
      <c r="U225" s="33">
        <f>T225*R225/1000</f>
        <v>7.7982188812745984E-3</v>
      </c>
      <c r="V225" s="39">
        <f t="shared" ref="V225:V243" si="261">MIN(S225*T225,T225-U225)</f>
        <v>2.3916035085068607E-3</v>
      </c>
      <c r="W225" s="32">
        <f>T225-SUM(U225:V225)</f>
        <v>0.98003378684281073</v>
      </c>
      <c r="X225" s="32"/>
      <c r="Y225" s="5">
        <f t="shared" ref="Y225:Z240" si="262">AA224</f>
        <v>0</v>
      </c>
      <c r="Z225" s="5">
        <f t="shared" si="262"/>
        <v>5.9634137396453477</v>
      </c>
      <c r="AA225" s="5">
        <f>O225*W225</f>
        <v>0</v>
      </c>
      <c r="AB225" s="5">
        <f t="shared" si="253"/>
        <v>5.9020476741655905</v>
      </c>
      <c r="AC225" s="32"/>
      <c r="AD225" s="5">
        <f t="shared" si="254"/>
        <v>13518.74461065679</v>
      </c>
      <c r="AE225" s="5">
        <f t="shared" si="255"/>
        <v>-135.1874461065679</v>
      </c>
      <c r="AF225" s="5">
        <f t="shared" si="255"/>
        <v>-1480.0312300057658</v>
      </c>
      <c r="AG225" s="5">
        <f t="shared" ref="AG225:AG228" si="263">-U225*M225</f>
        <v>-4696.3135586511198</v>
      </c>
      <c r="AH225" s="5">
        <f t="shared" si="256"/>
        <v>7207.2123758933376</v>
      </c>
      <c r="AI225" s="42">
        <f>-M225*($W224*N225-$W223*N224)/1000</f>
        <v>0</v>
      </c>
      <c r="AJ225" s="42">
        <f t="shared" ref="AJ225:AJ226" si="264">$D$6*SUM(Y225:Z225,AD225:AE225)</f>
        <v>1313.5119687302363</v>
      </c>
      <c r="AK225" s="42">
        <f>SUM(AH225:AJ225)</f>
        <v>8520.7243446235734</v>
      </c>
      <c r="AL225" s="48" t="s">
        <v>59</v>
      </c>
      <c r="AM225" s="54">
        <f>AK250/AD250</f>
        <v>0.10000000028871972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13794.161785184539</v>
      </c>
      <c r="K226" s="11">
        <f t="shared" si="259"/>
        <v>137.94161785184539</v>
      </c>
      <c r="L226" s="24">
        <f t="shared" ref="L226:L243" si="265">$C$233</f>
        <v>1510.1838833268209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L'!$B$136:$AV$256, 25)</f>
        <v>8.7053938668686541</v>
      </c>
      <c r="S226" s="46">
        <f>VLOOKUP(I226, '[1]Lapse Rates'!$A$4:$F$24, 4)</f>
        <v>2.3963082999999999E-3</v>
      </c>
      <c r="T226" s="33">
        <f t="shared" si="260"/>
        <v>0.98003378684281073</v>
      </c>
      <c r="U226" s="33">
        <f t="shared" ref="U226:U243" si="266">T226*R226/1000</f>
        <v>8.5315801173054661E-3</v>
      </c>
      <c r="V226" s="39">
        <f t="shared" si="261"/>
        <v>2.3484630976918579E-3</v>
      </c>
      <c r="W226" s="32">
        <f t="shared" ref="W226:W243" si="267">T226-SUM(U226:V226)</f>
        <v>0.96915374362781337</v>
      </c>
      <c r="X226" s="32"/>
      <c r="Y226" s="5">
        <f t="shared" si="262"/>
        <v>0</v>
      </c>
      <c r="Z226" s="5">
        <f t="shared" si="262"/>
        <v>5.9020476741655905</v>
      </c>
      <c r="AA226" s="5">
        <f t="shared" ref="AA226:AA243" si="268">O226*W226</f>
        <v>0</v>
      </c>
      <c r="AB226" s="5">
        <f t="shared" si="253"/>
        <v>5.8365248987123444</v>
      </c>
      <c r="AC226" s="32"/>
      <c r="AD226" s="5">
        <f t="shared" si="254"/>
        <v>13368.663534319317</v>
      </c>
      <c r="AE226" s="5">
        <f t="shared" si="255"/>
        <v>-133.68663534319316</v>
      </c>
      <c r="AF226" s="5">
        <f>-$W226*L226</f>
        <v>-1463.6003640925774</v>
      </c>
      <c r="AG226" s="5">
        <f t="shared" si="263"/>
        <v>-5137.9649624647536</v>
      </c>
      <c r="AH226" s="5">
        <f t="shared" si="256"/>
        <v>6633.4115724187941</v>
      </c>
      <c r="AI226" s="42">
        <f>-M226*($W225*N226-$W224*N225)/1000</f>
        <v>0</v>
      </c>
      <c r="AJ226" s="42">
        <f t="shared" si="264"/>
        <v>1298.9302246663938</v>
      </c>
      <c r="AK226" s="42">
        <f t="shared" ref="AK226:AK233" si="269">SUM(AH226:AJ226)</f>
        <v>7932.3417970851879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13794.161785184539</v>
      </c>
      <c r="K227" s="11">
        <f t="shared" si="259"/>
        <v>137.94161785184539</v>
      </c>
      <c r="L227" s="24">
        <f t="shared" si="265"/>
        <v>1510.1838833268209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L'!$B$136:$AV$256, 25)</f>
        <v>9.5980010663993962</v>
      </c>
      <c r="S227" s="46">
        <f>VLOOKUP(I227, '[1]Lapse Rates'!$A$4:$F$24, 4)</f>
        <v>2.1941491999999999E-3</v>
      </c>
      <c r="T227" s="33">
        <f t="shared" si="260"/>
        <v>0.96915374362781337</v>
      </c>
      <c r="U227" s="33">
        <f t="shared" si="266"/>
        <v>9.3019386648447201E-3</v>
      </c>
      <c r="V227" s="39">
        <f t="shared" si="261"/>
        <v>2.1264679112579718E-3</v>
      </c>
      <c r="W227" s="32">
        <f t="shared" si="267"/>
        <v>0.9577253370517107</v>
      </c>
      <c r="X227" s="32"/>
      <c r="Y227" s="5">
        <f>AA226</f>
        <v>0</v>
      </c>
      <c r="Z227" s="5">
        <f t="shared" si="262"/>
        <v>5.8365248987123444</v>
      </c>
      <c r="AA227" s="5">
        <f t="shared" si="268"/>
        <v>0</v>
      </c>
      <c r="AB227" s="5">
        <f t="shared" si="253"/>
        <v>5.7676997200731464</v>
      </c>
      <c r="AC227" s="32"/>
      <c r="AD227" s="5">
        <f>$W227*J227</f>
        <v>13211.01824506169</v>
      </c>
      <c r="AE227" s="5">
        <f t="shared" si="255"/>
        <v>-132.11018245061689</v>
      </c>
      <c r="AF227" s="5">
        <f t="shared" si="255"/>
        <v>-1446.3413686692409</v>
      </c>
      <c r="AG227" s="5">
        <f t="shared" si="263"/>
        <v>-5601.8972201907709</v>
      </c>
      <c r="AH227" s="5">
        <f t="shared" si="256"/>
        <v>6030.6694737510625</v>
      </c>
      <c r="AI227" s="42">
        <f t="shared" ref="AI227:AI243" si="271">-M227*($W226*N227-$W225*N226)/1000</f>
        <v>0</v>
      </c>
      <c r="AJ227" s="42">
        <f>$D$6*SUM(Y227:Z227,AD227:AE227)</f>
        <v>1283.61344403471</v>
      </c>
      <c r="AK227" s="42">
        <f t="shared" si="269"/>
        <v>7314.282917785773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13794.161785184539</v>
      </c>
      <c r="K228" s="11">
        <f t="shared" si="259"/>
        <v>137.94161785184539</v>
      </c>
      <c r="L228" s="24">
        <f t="shared" si="265"/>
        <v>1510.1838833268209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L'!$B$136:$AV$256, 25)</f>
        <v>10.608269085354351</v>
      </c>
      <c r="S228" s="46">
        <f>VLOOKUP(I228, '[1]Lapse Rates'!$A$4:$F$24, 4)</f>
        <v>1.9313649E-3</v>
      </c>
      <c r="T228" s="33">
        <f>W227</f>
        <v>0.9577253370517107</v>
      </c>
      <c r="U228" s="33">
        <f t="shared" si="266"/>
        <v>1.0159808085306239E-2</v>
      </c>
      <c r="V228" s="39">
        <f t="shared" si="261"/>
        <v>1.8497170998223434E-3</v>
      </c>
      <c r="W228" s="32">
        <f t="shared" si="267"/>
        <v>0.94571581186658216</v>
      </c>
      <c r="X228" s="32"/>
      <c r="Y228" s="5">
        <f t="shared" ref="Y228:Z243" si="272">AA227</f>
        <v>0</v>
      </c>
      <c r="Z228" s="5">
        <f t="shared" si="262"/>
        <v>5.7676997200731464</v>
      </c>
      <c r="AA228" s="5">
        <f t="shared" si="268"/>
        <v>0</v>
      </c>
      <c r="AB228" s="5">
        <f t="shared" si="253"/>
        <v>5.6953748766459986</v>
      </c>
      <c r="AC228" s="32"/>
      <c r="AD228" s="5">
        <f t="shared" ref="AD228:AD242" si="273">$W228*J228</f>
        <v>13045.356911694778</v>
      </c>
      <c r="AE228" s="5">
        <f t="shared" si="255"/>
        <v>-130.45356911694779</v>
      </c>
      <c r="AF228" s="5">
        <f t="shared" si="255"/>
        <v>-1428.2047772882522</v>
      </c>
      <c r="AG228" s="5">
        <f t="shared" si="263"/>
        <v>-6118.5310634058906</v>
      </c>
      <c r="AH228" s="5">
        <f t="shared" si="256"/>
        <v>5368.1675018836877</v>
      </c>
      <c r="AI228" s="42">
        <f t="shared" si="271"/>
        <v>0</v>
      </c>
      <c r="AJ228" s="42">
        <f t="shared" ref="AJ228:AJ243" si="274">$D$6*SUM(Y228:Z228,AD228:AE228)</f>
        <v>1267.5178292494245</v>
      </c>
      <c r="AK228" s="42">
        <f t="shared" si="269"/>
        <v>6635.6853311331124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13794.161785184539</v>
      </c>
      <c r="K229" s="11">
        <f t="shared" si="259"/>
        <v>137.94161785184539</v>
      </c>
      <c r="L229" s="24">
        <f t="shared" si="265"/>
        <v>1510.1838833268209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L'!$B$136:$AV$256, 25)</f>
        <v>11.87870411556108</v>
      </c>
      <c r="S229" s="46">
        <f>VLOOKUP(I229, '[1]Lapse Rates'!$A$4:$F$24, 4)</f>
        <v>1.9726812000000001E-3</v>
      </c>
      <c r="T229" s="33">
        <f t="shared" ref="T229:T243" si="275">W228</f>
        <v>0.94571581186658216</v>
      </c>
      <c r="U229" s="33">
        <f t="shared" si="266"/>
        <v>1.1233878306570758E-2</v>
      </c>
      <c r="V229" s="39">
        <f t="shared" si="261"/>
        <v>1.8655958026119435E-3</v>
      </c>
      <c r="W229" s="32">
        <f t="shared" si="267"/>
        <v>0.93261633775739949</v>
      </c>
      <c r="X229" s="32"/>
      <c r="Y229" s="5">
        <f t="shared" si="272"/>
        <v>0</v>
      </c>
      <c r="Z229" s="5">
        <f t="shared" si="262"/>
        <v>5.6953748766459986</v>
      </c>
      <c r="AA229" s="5">
        <f t="shared" si="268"/>
        <v>0</v>
      </c>
      <c r="AB229" s="5">
        <f t="shared" si="253"/>
        <v>5.6164860447130094</v>
      </c>
      <c r="AC229" s="32"/>
      <c r="AD229" s="5">
        <f t="shared" si="273"/>
        <v>12864.660646531876</v>
      </c>
      <c r="AE229" s="5">
        <f t="shared" si="255"/>
        <v>-128.64660646531877</v>
      </c>
      <c r="AF229" s="5">
        <f t="shared" si="255"/>
        <v>-1408.4221626085077</v>
      </c>
      <c r="AG229" s="5">
        <f>-U229*M229</f>
        <v>-6765.3672986878009</v>
      </c>
      <c r="AH229" s="5">
        <f t="shared" si="256"/>
        <v>4562.2245787702486</v>
      </c>
      <c r="AI229" s="42">
        <f t="shared" si="271"/>
        <v>0</v>
      </c>
      <c r="AJ229" s="42">
        <f t="shared" si="274"/>
        <v>1249.9616936059283</v>
      </c>
      <c r="AK229" s="42">
        <f t="shared" si="269"/>
        <v>5812.1862723761769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13794.161785184539</v>
      </c>
      <c r="K230" s="11">
        <f t="shared" si="259"/>
        <v>137.94161785184539</v>
      </c>
      <c r="L230" s="24">
        <f t="shared" si="265"/>
        <v>1510.1838833268209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L'!$B$136:$AV$256, 25)</f>
        <v>13.21068251178086</v>
      </c>
      <c r="S230" s="46">
        <f>VLOOKUP(I230, '[1]Lapse Rates'!$A$4:$F$24, 4)</f>
        <v>1.7228968999999999E-3</v>
      </c>
      <c r="T230" s="33">
        <f t="shared" si="275"/>
        <v>0.93261633775739949</v>
      </c>
      <c r="U230" s="33">
        <f t="shared" si="266"/>
        <v>1.2320498343412789E-2</v>
      </c>
      <c r="V230" s="39">
        <f t="shared" si="261"/>
        <v>1.6068017972115764E-3</v>
      </c>
      <c r="W230" s="32">
        <f t="shared" si="267"/>
        <v>0.91868903761677512</v>
      </c>
      <c r="X230" s="32"/>
      <c r="Y230" s="5">
        <f t="shared" si="272"/>
        <v>0</v>
      </c>
      <c r="Z230" s="5">
        <f t="shared" si="262"/>
        <v>5.6164860447130094</v>
      </c>
      <c r="AA230" s="5">
        <f t="shared" si="268"/>
        <v>0</v>
      </c>
      <c r="AB230" s="5">
        <f t="shared" si="253"/>
        <v>5.5326118043491288</v>
      </c>
      <c r="AC230" s="32"/>
      <c r="AD230" s="5">
        <f t="shared" si="273"/>
        <v>12672.545215161281</v>
      </c>
      <c r="AE230" s="5">
        <f t="shared" si="255"/>
        <v>-126.72545215161281</v>
      </c>
      <c r="AF230" s="5">
        <f t="shared" si="255"/>
        <v>-1387.3893783978813</v>
      </c>
      <c r="AG230" s="5">
        <f t="shared" ref="AG230:AG243" si="276">-U230*M230</f>
        <v>-7419.7613968551404</v>
      </c>
      <c r="AH230" s="5">
        <f t="shared" si="256"/>
        <v>3738.668987756645</v>
      </c>
      <c r="AI230" s="42">
        <f t="shared" si="271"/>
        <v>0</v>
      </c>
      <c r="AJ230" s="42">
        <f t="shared" si="274"/>
        <v>1231.2958960322349</v>
      </c>
      <c r="AK230" s="42">
        <f t="shared" si="269"/>
        <v>4969.9648837888799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13794.161785184539</v>
      </c>
      <c r="K231" s="11">
        <f t="shared" si="259"/>
        <v>137.94161785184539</v>
      </c>
      <c r="L231" s="24">
        <f t="shared" si="265"/>
        <v>1510.1838833268209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L'!$B$136:$AV$256, 25)</f>
        <v>14.753642724426667</v>
      </c>
      <c r="S231" s="46">
        <f>VLOOKUP(I231, '[1]Lapse Rates'!$A$4:$F$24, 4)</f>
        <v>1.5750323E-3</v>
      </c>
      <c r="T231" s="33">
        <f t="shared" si="275"/>
        <v>0.91868903761677512</v>
      </c>
      <c r="U231" s="33">
        <f t="shared" si="266"/>
        <v>1.355400983584527E-2</v>
      </c>
      <c r="V231" s="39">
        <f t="shared" si="261"/>
        <v>1.4469649079023358E-3</v>
      </c>
      <c r="W231" s="32">
        <f t="shared" si="267"/>
        <v>0.9036880628730275</v>
      </c>
      <c r="X231" s="32"/>
      <c r="Y231" s="5">
        <f t="shared" si="272"/>
        <v>0</v>
      </c>
      <c r="Z231" s="5">
        <f t="shared" si="262"/>
        <v>5.5326118043491288</v>
      </c>
      <c r="AA231" s="5">
        <f t="shared" si="268"/>
        <v>0</v>
      </c>
      <c r="AB231" s="5">
        <f t="shared" si="253"/>
        <v>5.442271584159605</v>
      </c>
      <c r="AC231" s="32"/>
      <c r="AD231" s="5">
        <f t="shared" si="273"/>
        <v>12465.619342610558</v>
      </c>
      <c r="AE231" s="5">
        <f t="shared" si="255"/>
        <v>-124.65619342610559</v>
      </c>
      <c r="AF231" s="5">
        <f t="shared" si="255"/>
        <v>-1364.735148105681</v>
      </c>
      <c r="AG231" s="5">
        <f t="shared" si="276"/>
        <v>-8162.6177894312614</v>
      </c>
      <c r="AH231" s="5">
        <f t="shared" si="256"/>
        <v>2813.6102116475095</v>
      </c>
      <c r="AI231" s="42">
        <f t="shared" si="271"/>
        <v>0</v>
      </c>
      <c r="AJ231" s="42">
        <f t="shared" si="274"/>
        <v>1211.1912341530015</v>
      </c>
      <c r="AK231" s="42">
        <f t="shared" si="269"/>
        <v>4024.8014458005109</v>
      </c>
    </row>
    <row r="232" spans="1:39" ht="15" x14ac:dyDescent="0.2">
      <c r="A232" s="12"/>
      <c r="B232" s="13">
        <v>1</v>
      </c>
      <c r="C232" s="10">
        <f>$H$222*0.14+$B$235</f>
        <v>1924.0087368823574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13794.161785184539</v>
      </c>
      <c r="K232" s="11">
        <f t="shared" si="259"/>
        <v>137.94161785184539</v>
      </c>
      <c r="L232" s="24">
        <f t="shared" si="265"/>
        <v>1510.1838833268209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L'!$B$136:$AV$256, 25)</f>
        <v>16.54240881918756</v>
      </c>
      <c r="S232" s="46">
        <f>VLOOKUP(I232, '[1]Lapse Rates'!$A$4:$F$24, 4)</f>
        <v>1.4424080000000001E-3</v>
      </c>
      <c r="T232" s="33">
        <f t="shared" si="275"/>
        <v>0.9036880628730275</v>
      </c>
      <c r="U232" s="33">
        <f t="shared" si="266"/>
        <v>1.4949177381065291E-2</v>
      </c>
      <c r="V232" s="39">
        <f t="shared" si="261"/>
        <v>1.3034868913925578E-3</v>
      </c>
      <c r="W232" s="32">
        <f t="shared" si="267"/>
        <v>0.88743539860056964</v>
      </c>
      <c r="X232" s="32"/>
      <c r="Y232" s="5">
        <f t="shared" si="272"/>
        <v>0</v>
      </c>
      <c r="Z232" s="5">
        <f t="shared" si="262"/>
        <v>5.442271584159605</v>
      </c>
      <c r="AA232" s="5">
        <f t="shared" si="268"/>
        <v>0</v>
      </c>
      <c r="AB232" s="5">
        <f t="shared" si="253"/>
        <v>5.3443933266382242</v>
      </c>
      <c r="AC232" s="32"/>
      <c r="AD232" s="5">
        <f t="shared" si="273"/>
        <v>12241.427462195987</v>
      </c>
      <c r="AE232" s="5">
        <f t="shared" si="255"/>
        <v>-122.41427462195986</v>
      </c>
      <c r="AF232" s="5">
        <f t="shared" si="255"/>
        <v>-1340.1906364602935</v>
      </c>
      <c r="AG232" s="5">
        <f t="shared" si="276"/>
        <v>-9002.8281450215691</v>
      </c>
      <c r="AH232" s="5">
        <f t="shared" si="256"/>
        <v>1775.9944060921644</v>
      </c>
      <c r="AI232" s="42">
        <f t="shared" si="271"/>
        <v>0</v>
      </c>
      <c r="AJ232" s="42">
        <f t="shared" si="274"/>
        <v>1189.409080543418</v>
      </c>
      <c r="AK232" s="42">
        <f t="shared" si="269"/>
        <v>2965.4034866355823</v>
      </c>
    </row>
    <row r="233" spans="1:39" ht="15" x14ac:dyDescent="0.2">
      <c r="A233" s="12"/>
      <c r="B233" s="70" t="s">
        <v>49</v>
      </c>
      <c r="C233" s="10">
        <f>$H$222*0.11+$B$235</f>
        <v>1510.1838833268209</v>
      </c>
      <c r="D233" s="1"/>
      <c r="E233" s="1"/>
      <c r="F233" s="1"/>
      <c r="I233" s="2">
        <f t="shared" si="258"/>
        <v>10</v>
      </c>
      <c r="J233" s="11">
        <f t="shared" si="248"/>
        <v>13794.161785184539</v>
      </c>
      <c r="K233" s="11">
        <f t="shared" si="259"/>
        <v>137.94161785184539</v>
      </c>
      <c r="L233" s="24">
        <f t="shared" si="265"/>
        <v>1510.1838833268209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L'!$B$136:$AV$256, 25)</f>
        <v>18.67957646087692</v>
      </c>
      <c r="S233" s="46">
        <f>VLOOKUP(I233, '[1]Lapse Rates'!$A$4:$F$24, 4)</f>
        <v>1.4007732E-3</v>
      </c>
      <c r="T233" s="33">
        <f t="shared" si="275"/>
        <v>0.88743539860056964</v>
      </c>
      <c r="U233" s="33">
        <f t="shared" si="266"/>
        <v>1.6576917382248126E-2</v>
      </c>
      <c r="V233" s="39">
        <f t="shared" si="261"/>
        <v>1.2430957230909953E-3</v>
      </c>
      <c r="W233" s="32">
        <f t="shared" si="267"/>
        <v>0.86961538549523054</v>
      </c>
      <c r="X233" s="32"/>
      <c r="Y233" s="5">
        <f t="shared" si="272"/>
        <v>0</v>
      </c>
      <c r="Z233" s="5">
        <f t="shared" si="262"/>
        <v>5.3443933266382242</v>
      </c>
      <c r="AA233" s="5">
        <f t="shared" si="268"/>
        <v>0</v>
      </c>
      <c r="AB233" s="5">
        <f t="shared" si="253"/>
        <v>5.2370760399140721</v>
      </c>
      <c r="AC233" s="32"/>
      <c r="AD233" s="5">
        <f t="shared" si="273"/>
        <v>11995.61531840683</v>
      </c>
      <c r="AE233" s="5">
        <f t="shared" si="255"/>
        <v>-119.95615318406831</v>
      </c>
      <c r="AF233" s="5">
        <f t="shared" si="255"/>
        <v>-1313.2791398679376</v>
      </c>
      <c r="AG233" s="5">
        <f t="shared" si="276"/>
        <v>-9983.1003781939071</v>
      </c>
      <c r="AH233" s="5">
        <f>SUM(AD233:AG233)</f>
        <v>579.27964716091628</v>
      </c>
      <c r="AI233" s="42">
        <f t="shared" si="271"/>
        <v>0</v>
      </c>
      <c r="AJ233" s="42">
        <f t="shared" si="274"/>
        <v>1165.5264490936963</v>
      </c>
      <c r="AK233" s="42">
        <f t="shared" si="269"/>
        <v>1744.8060962546126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13794.161785184539</v>
      </c>
      <c r="K234" s="11">
        <f t="shared" si="259"/>
        <v>137.94161785184539</v>
      </c>
      <c r="L234" s="24">
        <f t="shared" si="265"/>
        <v>1510.1838833268209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L'!$B$136:$AV$256, 25)</f>
        <v>21.158927211491726</v>
      </c>
      <c r="S234" s="46">
        <f>VLOOKUP(I234, '[1]Lapse Rates'!$A$4:$F$24, 4)</f>
        <v>1.2298243999999999E-3</v>
      </c>
      <c r="T234" s="33">
        <f t="shared" si="275"/>
        <v>0.86961538549523054</v>
      </c>
      <c r="U234" s="33">
        <f t="shared" si="266"/>
        <v>1.8400128643686901E-2</v>
      </c>
      <c r="V234" s="39">
        <f t="shared" si="261"/>
        <v>1.0694742196974405E-3</v>
      </c>
      <c r="W234" s="32">
        <f t="shared" si="267"/>
        <v>0.85014578263184615</v>
      </c>
      <c r="X234" s="31"/>
      <c r="Y234" s="5">
        <f t="shared" si="272"/>
        <v>0</v>
      </c>
      <c r="Z234" s="5">
        <f t="shared" si="262"/>
        <v>5.2370760399140721</v>
      </c>
      <c r="AA234" s="5">
        <f t="shared" si="268"/>
        <v>0</v>
      </c>
      <c r="AB234" s="5">
        <f t="shared" si="253"/>
        <v>5.1198244452859409</v>
      </c>
      <c r="AC234" s="32"/>
      <c r="AD234" s="5">
        <f t="shared" si="273"/>
        <v>11727.048466616014</v>
      </c>
      <c r="AE234" s="5">
        <f t="shared" si="255"/>
        <v>-117.27048466616014</v>
      </c>
      <c r="AF234" s="5">
        <f t="shared" si="255"/>
        <v>-1283.8764594088809</v>
      </c>
      <c r="AG234" s="5">
        <f t="shared" si="276"/>
        <v>-11081.091072958918</v>
      </c>
      <c r="AH234" s="5">
        <f t="shared" ref="AH234:AH243" si="277">SUM(AD234:AG234)</f>
        <v>-755.1895504179447</v>
      </c>
      <c r="AI234" s="42">
        <f t="shared" si="271"/>
        <v>0</v>
      </c>
      <c r="AJ234" s="42">
        <f t="shared" si="274"/>
        <v>1139.4329771887963</v>
      </c>
      <c r="AK234" s="42">
        <f t="shared" ref="AK234:AK243" si="278">SUM(AH234:AJ234)</f>
        <v>384.24342677085156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13794.161785184539</v>
      </c>
      <c r="K235" s="11">
        <f t="shared" si="259"/>
        <v>137.94161785184539</v>
      </c>
      <c r="L235" s="24">
        <f t="shared" si="265"/>
        <v>1510.1838833268209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L'!$B$136:$AV$256, 25)</f>
        <v>24.024966295336853</v>
      </c>
      <c r="S235" s="46">
        <f>VLOOKUP(I235, '[1]Lapse Rates'!$A$4:$F$24, 4)</f>
        <v>1.0984558E-3</v>
      </c>
      <c r="T235" s="33">
        <f t="shared" si="275"/>
        <v>0.85014578263184615</v>
      </c>
      <c r="U235" s="33">
        <f t="shared" si="266"/>
        <v>2.0424723773852876E-2</v>
      </c>
      <c r="V235" s="39">
        <f t="shared" si="261"/>
        <v>9.3384756577749063E-4</v>
      </c>
      <c r="W235" s="32">
        <f t="shared" si="267"/>
        <v>0.82878721129221578</v>
      </c>
      <c r="X235" s="31"/>
      <c r="Y235" s="5">
        <f t="shared" si="272"/>
        <v>0</v>
      </c>
      <c r="Z235" s="5">
        <f t="shared" si="262"/>
        <v>5.1198244452859409</v>
      </c>
      <c r="AA235" s="5">
        <f t="shared" si="268"/>
        <v>0</v>
      </c>
      <c r="AB235" s="5">
        <f t="shared" si="253"/>
        <v>4.9911969346929981</v>
      </c>
      <c r="AC235" s="32"/>
      <c r="AD235" s="5">
        <f t="shared" si="273"/>
        <v>11432.424878056747</v>
      </c>
      <c r="AE235" s="5">
        <f t="shared" si="255"/>
        <v>-114.32424878056747</v>
      </c>
      <c r="AF235" s="5">
        <f t="shared" si="255"/>
        <v>-1251.6210892008849</v>
      </c>
      <c r="AG235" s="5">
        <f t="shared" si="276"/>
        <v>-12300.360973603643</v>
      </c>
      <c r="AH235" s="5">
        <f t="shared" si="277"/>
        <v>-2233.8814335283478</v>
      </c>
      <c r="AI235" s="42">
        <f t="shared" si="271"/>
        <v>0</v>
      </c>
      <c r="AJ235" s="42">
        <f t="shared" si="274"/>
        <v>1110.807926510076</v>
      </c>
      <c r="AK235" s="42">
        <f t="shared" si="278"/>
        <v>-1123.0735070182718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13794.161785184539</v>
      </c>
      <c r="K236" s="11">
        <f t="shared" si="259"/>
        <v>137.94161785184539</v>
      </c>
      <c r="L236" s="24">
        <f t="shared" si="265"/>
        <v>1510.1838833268209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L'!$B$136:$AV$256, 25)</f>
        <v>27.356399656756658</v>
      </c>
      <c r="S236" s="46">
        <f>VLOOKUP(I236, '[1]Lapse Rates'!$A$4:$F$24, 4)</f>
        <v>9.9047419999999994E-4</v>
      </c>
      <c r="T236" s="33">
        <f t="shared" si="275"/>
        <v>0.82878721129221578</v>
      </c>
      <c r="U236" s="33">
        <f t="shared" si="266"/>
        <v>2.2672634182518678E-2</v>
      </c>
      <c r="V236" s="39">
        <f t="shared" si="261"/>
        <v>8.2089235007488828E-4</v>
      </c>
      <c r="W236" s="32">
        <f t="shared" si="267"/>
        <v>0.80529368475962215</v>
      </c>
      <c r="X236" s="31"/>
      <c r="Y236" s="5">
        <f t="shared" si="272"/>
        <v>0</v>
      </c>
      <c r="Z236" s="5">
        <f t="shared" si="262"/>
        <v>4.9911969346929981</v>
      </c>
      <c r="AA236" s="5">
        <f t="shared" si="268"/>
        <v>0</v>
      </c>
      <c r="AB236" s="5">
        <f t="shared" si="253"/>
        <v>4.849712104791025</v>
      </c>
      <c r="AC236" s="32"/>
      <c r="AD236" s="5">
        <f t="shared" si="273"/>
        <v>11108.351372161624</v>
      </c>
      <c r="AE236" s="5">
        <f t="shared" si="255"/>
        <v>-111.08351372161626</v>
      </c>
      <c r="AF236" s="5">
        <f t="shared" si="255"/>
        <v>-1216.1415440688509</v>
      </c>
      <c r="AG236" s="5">
        <f t="shared" si="276"/>
        <v>-13654.117811104041</v>
      </c>
      <c r="AH236" s="5">
        <f t="shared" si="277"/>
        <v>-3872.9914967328841</v>
      </c>
      <c r="AI236" s="42">
        <f t="shared" si="271"/>
        <v>0</v>
      </c>
      <c r="AJ236" s="42">
        <f t="shared" si="274"/>
        <v>1079.321613332258</v>
      </c>
      <c r="AK236" s="42">
        <f t="shared" si="278"/>
        <v>-2793.6698834006261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13794.161785184539</v>
      </c>
      <c r="K237" s="11">
        <f t="shared" si="259"/>
        <v>137.94161785184539</v>
      </c>
      <c r="L237" s="24">
        <f t="shared" si="265"/>
        <v>1510.1838833268209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L'!$B$136:$AV$256, 25)</f>
        <v>31.11272311650799</v>
      </c>
      <c r="S237" s="46">
        <f>VLOOKUP(I237, '[1]Lapse Rates'!$A$4:$F$24, 4)</f>
        <v>9.2791330000000004E-4</v>
      </c>
      <c r="T237" s="33">
        <f t="shared" si="275"/>
        <v>0.80529368475962215</v>
      </c>
      <c r="U237" s="33">
        <f t="shared" si="266"/>
        <v>2.5054879441398593E-2</v>
      </c>
      <c r="V237" s="39">
        <f t="shared" si="261"/>
        <v>7.4724272049446071E-4</v>
      </c>
      <c r="W237" s="32">
        <f t="shared" si="267"/>
        <v>0.77949156259772912</v>
      </c>
      <c r="X237" s="31"/>
      <c r="Y237" s="5">
        <f t="shared" si="272"/>
        <v>0</v>
      </c>
      <c r="Z237" s="5">
        <f t="shared" si="262"/>
        <v>4.849712104791025</v>
      </c>
      <c r="AA237" s="5">
        <f t="shared" si="268"/>
        <v>0</v>
      </c>
      <c r="AB237" s="5">
        <f t="shared" si="253"/>
        <v>4.6943242425166778</v>
      </c>
      <c r="AC237" s="32"/>
      <c r="AD237" s="5">
        <f t="shared" si="273"/>
        <v>10752.432724659377</v>
      </c>
      <c r="AE237" s="5">
        <f t="shared" si="255"/>
        <v>-107.52432724659377</v>
      </c>
      <c r="AF237" s="5">
        <f t="shared" si="255"/>
        <v>-1177.1755950243303</v>
      </c>
      <c r="AG237" s="5">
        <f t="shared" si="276"/>
        <v>-15088.774991114033</v>
      </c>
      <c r="AH237" s="5">
        <f t="shared" si="277"/>
        <v>-5621.0421887255798</v>
      </c>
      <c r="AI237" s="42">
        <f t="shared" si="271"/>
        <v>0</v>
      </c>
      <c r="AJ237" s="42">
        <f t="shared" si="274"/>
        <v>1044.7412705436741</v>
      </c>
      <c r="AK237" s="42">
        <f t="shared" si="278"/>
        <v>-4576.3009181819052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13794.161785184539</v>
      </c>
      <c r="K238" s="11">
        <f t="shared" si="259"/>
        <v>137.94161785184539</v>
      </c>
      <c r="L238" s="24">
        <f t="shared" si="265"/>
        <v>1510.1838833268209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L'!$B$136:$AV$256, 25)</f>
        <v>35.32851910711873</v>
      </c>
      <c r="S238" s="46">
        <f>VLOOKUP(I238, '[1]Lapse Rates'!$A$4:$F$24, 4)</f>
        <v>7.1178370000000003E-4</v>
      </c>
      <c r="T238" s="33">
        <f t="shared" si="275"/>
        <v>0.77949156259772912</v>
      </c>
      <c r="U238" s="33">
        <f t="shared" si="266"/>
        <v>2.7538282563071708E-2</v>
      </c>
      <c r="V238" s="39">
        <f t="shared" si="261"/>
        <v>5.5482938854459327E-4</v>
      </c>
      <c r="W238" s="32">
        <f t="shared" si="267"/>
        <v>0.75139845064611277</v>
      </c>
      <c r="X238" s="31"/>
      <c r="Y238" s="5">
        <f t="shared" si="272"/>
        <v>0</v>
      </c>
      <c r="Z238" s="5">
        <f t="shared" si="262"/>
        <v>4.6943242425166778</v>
      </c>
      <c r="AA238" s="5">
        <f t="shared" si="268"/>
        <v>0</v>
      </c>
      <c r="AB238" s="5">
        <f t="shared" si="253"/>
        <v>4.5251393753415785</v>
      </c>
      <c r="AC238" s="32"/>
      <c r="AD238" s="5">
        <f t="shared" si="273"/>
        <v>10364.91179334948</v>
      </c>
      <c r="AE238" s="5">
        <f t="shared" si="255"/>
        <v>-103.64911793349479</v>
      </c>
      <c r="AF238" s="5">
        <f t="shared" si="255"/>
        <v>-1134.7498301225032</v>
      </c>
      <c r="AG238" s="5">
        <f t="shared" si="276"/>
        <v>-16584.352369676111</v>
      </c>
      <c r="AH238" s="5">
        <f t="shared" si="277"/>
        <v>-7457.8395243826308</v>
      </c>
      <c r="AI238" s="42">
        <f t="shared" si="271"/>
        <v>0</v>
      </c>
      <c r="AJ238" s="42">
        <f t="shared" si="274"/>
        <v>1007.0903816664991</v>
      </c>
      <c r="AK238" s="42">
        <f t="shared" si="278"/>
        <v>-6450.7491427161312</v>
      </c>
    </row>
    <row r="239" spans="1:39" ht="15" x14ac:dyDescent="0.2">
      <c r="I239" s="2">
        <f t="shared" si="258"/>
        <v>16</v>
      </c>
      <c r="J239" s="11">
        <f t="shared" si="248"/>
        <v>13794.161785184539</v>
      </c>
      <c r="K239" s="11">
        <f t="shared" si="259"/>
        <v>137.94161785184539</v>
      </c>
      <c r="L239" s="24">
        <f t="shared" si="265"/>
        <v>1510.1838833268209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L'!$B$136:$AV$256, 25)</f>
        <v>39.974107877776802</v>
      </c>
      <c r="S239" s="46">
        <f>VLOOKUP(I239, '[1]Lapse Rates'!$A$4:$F$24, 4)</f>
        <v>6.4944269999999999E-4</v>
      </c>
      <c r="T239" s="33">
        <f t="shared" si="275"/>
        <v>0.75139845064611277</v>
      </c>
      <c r="U239" s="33">
        <f t="shared" si="266"/>
        <v>3.0036482725322059E-2</v>
      </c>
      <c r="V239" s="39">
        <f t="shared" si="261"/>
        <v>4.8799023856342823E-4</v>
      </c>
      <c r="W239" s="32">
        <f t="shared" si="267"/>
        <v>0.72087397768222727</v>
      </c>
      <c r="X239" s="31"/>
      <c r="Y239" s="5">
        <f t="shared" si="272"/>
        <v>0</v>
      </c>
      <c r="Z239" s="5">
        <f t="shared" si="262"/>
        <v>4.5251393753415785</v>
      </c>
      <c r="AA239" s="5">
        <f t="shared" si="268"/>
        <v>0</v>
      </c>
      <c r="AB239" s="5">
        <f t="shared" si="253"/>
        <v>4.3413121470559002</v>
      </c>
      <c r="AC239" s="32"/>
      <c r="AD239" s="5">
        <f t="shared" si="273"/>
        <v>9943.8522748781506</v>
      </c>
      <c r="AE239" s="5">
        <f t="shared" si="255"/>
        <v>-99.438522748781523</v>
      </c>
      <c r="AF239" s="5">
        <f t="shared" si="255"/>
        <v>-1088.652263005398</v>
      </c>
      <c r="AG239" s="5">
        <f t="shared" si="276"/>
        <v>-18088.840955187978</v>
      </c>
      <c r="AH239" s="5">
        <f t="shared" si="277"/>
        <v>-9333.0794660640076</v>
      </c>
      <c r="AI239" s="42">
        <f t="shared" si="271"/>
        <v>0</v>
      </c>
      <c r="AJ239" s="42">
        <f t="shared" si="274"/>
        <v>966.18090525661228</v>
      </c>
      <c r="AK239" s="42">
        <f t="shared" si="278"/>
        <v>-8366.8985608073963</v>
      </c>
    </row>
    <row r="240" spans="1:39" ht="15" x14ac:dyDescent="0.2">
      <c r="I240" s="2">
        <f t="shared" si="258"/>
        <v>17</v>
      </c>
      <c r="J240" s="11">
        <f t="shared" si="248"/>
        <v>13794.161785184539</v>
      </c>
      <c r="K240" s="11">
        <f t="shared" si="259"/>
        <v>137.94161785184539</v>
      </c>
      <c r="L240" s="24">
        <f t="shared" si="265"/>
        <v>1510.1838833268209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L'!$B$136:$AV$256, 25)</f>
        <v>45.126088144633847</v>
      </c>
      <c r="S240" s="46">
        <f>VLOOKUP(I240, '[1]Lapse Rates'!$A$4:$F$24, 4)</f>
        <v>5.2983399999999997E-4</v>
      </c>
      <c r="T240" s="33">
        <f t="shared" si="275"/>
        <v>0.72087397768222727</v>
      </c>
      <c r="U240" s="33">
        <f t="shared" si="266"/>
        <v>3.2530222658060999E-2</v>
      </c>
      <c r="V240" s="39">
        <f t="shared" si="261"/>
        <v>3.819435430912852E-4</v>
      </c>
      <c r="W240" s="32">
        <f t="shared" si="267"/>
        <v>0.68796181148107505</v>
      </c>
      <c r="X240" s="31"/>
      <c r="Y240" s="5">
        <f t="shared" si="272"/>
        <v>0</v>
      </c>
      <c r="Z240" s="5">
        <f t="shared" si="262"/>
        <v>4.3413121470559002</v>
      </c>
      <c r="AA240" s="5">
        <f t="shared" si="268"/>
        <v>0</v>
      </c>
      <c r="AB240" s="5">
        <f t="shared" si="253"/>
        <v>4.1431055376643631</v>
      </c>
      <c r="AC240" s="32"/>
      <c r="AD240" s="5">
        <f t="shared" si="273"/>
        <v>9489.8565295985754</v>
      </c>
      <c r="AE240" s="5">
        <f t="shared" si="255"/>
        <v>-94.898565295985762</v>
      </c>
      <c r="AF240" s="5">
        <f t="shared" si="255"/>
        <v>-1038.9488400430441</v>
      </c>
      <c r="AG240" s="5">
        <f t="shared" si="276"/>
        <v>-19590.643461141419</v>
      </c>
      <c r="AH240" s="5">
        <f t="shared" si="277"/>
        <v>-11234.634336881873</v>
      </c>
      <c r="AI240" s="42">
        <f t="shared" si="271"/>
        <v>0</v>
      </c>
      <c r="AJ240" s="42">
        <f t="shared" si="274"/>
        <v>922.0712590197104</v>
      </c>
      <c r="AK240" s="42">
        <f t="shared" si="278"/>
        <v>-10312.563077862162</v>
      </c>
    </row>
    <row r="241" spans="1:39" ht="15" x14ac:dyDescent="0.2">
      <c r="I241" s="2">
        <f t="shared" si="258"/>
        <v>18</v>
      </c>
      <c r="J241" s="11">
        <f t="shared" si="248"/>
        <v>13794.161785184539</v>
      </c>
      <c r="K241" s="11">
        <f t="shared" si="259"/>
        <v>137.94161785184539</v>
      </c>
      <c r="L241" s="24">
        <f t="shared" si="265"/>
        <v>1510.1838833268209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L'!$B$136:$AV$256, 25)</f>
        <v>50.964210428542167</v>
      </c>
      <c r="S241" s="46">
        <f>VLOOKUP(I241, '[1]Lapse Rates'!$A$4:$F$24, 4)</f>
        <v>4.565131E-4</v>
      </c>
      <c r="T241" s="33">
        <f t="shared" si="275"/>
        <v>0.68796181148107505</v>
      </c>
      <c r="U241" s="33">
        <f t="shared" si="266"/>
        <v>3.5061430527122565E-2</v>
      </c>
      <c r="V241" s="39">
        <f t="shared" si="261"/>
        <v>3.1406357924084117E-4</v>
      </c>
      <c r="W241" s="32">
        <f t="shared" si="267"/>
        <v>0.65258631737471162</v>
      </c>
      <c r="X241" s="31"/>
      <c r="Y241" s="5">
        <f t="shared" si="272"/>
        <v>0</v>
      </c>
      <c r="Z241" s="5">
        <f t="shared" si="272"/>
        <v>4.1431055376643631</v>
      </c>
      <c r="AA241" s="5">
        <f t="shared" si="268"/>
        <v>0</v>
      </c>
      <c r="AB241" s="5">
        <f t="shared" si="253"/>
        <v>3.9300640532625519</v>
      </c>
      <c r="AC241" s="32"/>
      <c r="AD241" s="5">
        <f t="shared" si="273"/>
        <v>9001.8812406645557</v>
      </c>
      <c r="AE241" s="5">
        <f t="shared" si="255"/>
        <v>-90.018812406645566</v>
      </c>
      <c r="AF241" s="5">
        <f t="shared" si="255"/>
        <v>-985.52533897889123</v>
      </c>
      <c r="AG241" s="5">
        <f t="shared" si="276"/>
        <v>-21115.010244918496</v>
      </c>
      <c r="AH241" s="5">
        <f t="shared" si="277"/>
        <v>-13188.673155639477</v>
      </c>
      <c r="AI241" s="42">
        <f t="shared" si="271"/>
        <v>0</v>
      </c>
      <c r="AJ241" s="42">
        <f t="shared" si="274"/>
        <v>874.66014286534596</v>
      </c>
      <c r="AK241" s="42">
        <f t="shared" si="278"/>
        <v>-12314.01301277413</v>
      </c>
    </row>
    <row r="242" spans="1:39" ht="15" x14ac:dyDescent="0.2">
      <c r="I242" s="2">
        <f t="shared" si="258"/>
        <v>19</v>
      </c>
      <c r="J242" s="11">
        <f t="shared" si="248"/>
        <v>13794.161785184539</v>
      </c>
      <c r="K242" s="11">
        <f t="shared" si="259"/>
        <v>137.94161785184539</v>
      </c>
      <c r="L242" s="24">
        <f t="shared" si="265"/>
        <v>1510.1838833268209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L'!$B$136:$AV$256, 25)</f>
        <v>57.57205600973834</v>
      </c>
      <c r="S242" s="46">
        <f>VLOOKUP(I242, '[1]Lapse Rates'!$A$4:$F$24, 4)</f>
        <v>3.5534066900000001E-2</v>
      </c>
      <c r="T242" s="33">
        <f t="shared" si="275"/>
        <v>0.65258631737471162</v>
      </c>
      <c r="U242" s="33">
        <f t="shared" si="266"/>
        <v>3.757073601508578E-2</v>
      </c>
      <c r="V242" s="39">
        <f t="shared" si="261"/>
        <v>2.3189045859617636E-2</v>
      </c>
      <c r="W242" s="32">
        <f t="shared" si="267"/>
        <v>0.59182653550000819</v>
      </c>
      <c r="X242" s="31"/>
      <c r="Y242" s="5">
        <f t="shared" si="272"/>
        <v>0</v>
      </c>
      <c r="Z242" s="5">
        <f t="shared" si="272"/>
        <v>3.9300640532625519</v>
      </c>
      <c r="AA242" s="5">
        <f t="shared" si="268"/>
        <v>0</v>
      </c>
      <c r="AB242" s="5">
        <f t="shared" si="253"/>
        <v>3.5641510264763441</v>
      </c>
      <c r="AC242" s="32"/>
      <c r="AD242" s="5">
        <f t="shared" si="273"/>
        <v>8163.7509794523739</v>
      </c>
      <c r="AE242" s="5">
        <f t="shared" si="255"/>
        <v>-81.637509794523737</v>
      </c>
      <c r="AF242" s="5">
        <f t="shared" si="255"/>
        <v>-893.76689563726097</v>
      </c>
      <c r="AG242" s="5">
        <f t="shared" si="276"/>
        <v>-22626.186779629094</v>
      </c>
      <c r="AH242" s="5">
        <f t="shared" si="277"/>
        <v>-15437.840205608503</v>
      </c>
      <c r="AI242" s="42">
        <f t="shared" si="271"/>
        <v>0</v>
      </c>
      <c r="AJ242" s="42">
        <f t="shared" si="274"/>
        <v>793.24087065706021</v>
      </c>
      <c r="AK242" s="42">
        <f t="shared" si="278"/>
        <v>-14644.599334951443</v>
      </c>
    </row>
    <row r="243" spans="1:39" ht="15" x14ac:dyDescent="0.2">
      <c r="I243" s="2">
        <f t="shared" si="258"/>
        <v>20</v>
      </c>
      <c r="J243" s="11">
        <f t="shared" si="248"/>
        <v>13794.161785184539</v>
      </c>
      <c r="K243" s="11">
        <f t="shared" si="259"/>
        <v>137.94161785184539</v>
      </c>
      <c r="L243" s="24">
        <f t="shared" si="265"/>
        <v>1510.1838833268209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L'!$B$136:$AV$256, 25)</f>
        <v>65.076708261101913</v>
      </c>
      <c r="S243" s="46">
        <f>VLOOKUP(I243, '[1]Lapse Rates'!$A$4:$F$24, 4)</f>
        <v>0</v>
      </c>
      <c r="T243" s="33">
        <f t="shared" si="275"/>
        <v>0.59182653550000819</v>
      </c>
      <c r="U243" s="33">
        <f t="shared" si="266"/>
        <v>3.8514122791912707E-2</v>
      </c>
      <c r="V243" s="39">
        <f t="shared" si="261"/>
        <v>0</v>
      </c>
      <c r="W243" s="32">
        <f t="shared" si="267"/>
        <v>0.5533124127080955</v>
      </c>
      <c r="X243" s="31"/>
      <c r="Y243" s="5">
        <f t="shared" si="272"/>
        <v>0</v>
      </c>
      <c r="Z243" s="5">
        <f t="shared" si="272"/>
        <v>3.5641510264763441</v>
      </c>
      <c r="AA243" s="5">
        <f t="shared" si="268"/>
        <v>0</v>
      </c>
      <c r="AB243" s="5">
        <f t="shared" si="253"/>
        <v>3.3322078099278363</v>
      </c>
      <c r="AC243" s="32"/>
      <c r="AD243" s="5">
        <f>$W243*J243</f>
        <v>7632.4809386462666</v>
      </c>
      <c r="AE243" s="5">
        <f t="shared" si="255"/>
        <v>-76.324809386462675</v>
      </c>
      <c r="AF243" s="5">
        <f t="shared" si="255"/>
        <v>-835.60348811644428</v>
      </c>
      <c r="AG243" s="5">
        <f t="shared" si="276"/>
        <v>-23194.321654850799</v>
      </c>
      <c r="AH243" s="5">
        <f t="shared" si="277"/>
        <v>-16473.769013707439</v>
      </c>
      <c r="AI243" s="42">
        <f t="shared" si="271"/>
        <v>0</v>
      </c>
      <c r="AJ243" s="42">
        <f t="shared" si="274"/>
        <v>741.60855949608424</v>
      </c>
      <c r="AK243" s="42">
        <f t="shared" si="278"/>
        <v>-15732.160454211355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242454.10893917058</v>
      </c>
      <c r="AE246" s="21">
        <f t="shared" ref="AE246:AK246" si="279">SUM(AE223:AE243)</f>
        <v>-7667.6711389210377</v>
      </c>
      <c r="AF246" s="21">
        <f t="shared" si="279"/>
        <v>-25462.264285984991</v>
      </c>
      <c r="AG246" s="21">
        <f t="shared" si="279"/>
        <v>-240491.53261302962</v>
      </c>
      <c r="AH246" s="21">
        <f t="shared" si="279"/>
        <v>-31167.359098765126</v>
      </c>
      <c r="AI246" s="21">
        <f t="shared" si="279"/>
        <v>0</v>
      </c>
      <c r="AJ246" s="21">
        <f t="shared" si="279"/>
        <v>22230.682301348934</v>
      </c>
      <c r="AK246" s="21">
        <f t="shared" si="279"/>
        <v>-8936.6767974162012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119620.21493963875</v>
      </c>
      <c r="AE248" s="21">
        <f t="shared" ref="AE248:AK248" si="280">AE223+NPV($D$6,AE224:AE243)</f>
        <v>-6451.5348925606795</v>
      </c>
      <c r="AF248" s="21">
        <f t="shared" si="280"/>
        <v>-12148.013026763429</v>
      </c>
      <c r="AG248" s="21">
        <f t="shared" si="280"/>
        <v>-78222.857300868258</v>
      </c>
      <c r="AH248" s="21">
        <f t="shared" si="280"/>
        <v>22797.809719446428</v>
      </c>
      <c r="AI248" s="21">
        <f t="shared" si="280"/>
        <v>0</v>
      </c>
      <c r="AJ248" s="21">
        <f t="shared" si="280"/>
        <v>10294.542842437959</v>
      </c>
      <c r="AK248" s="21">
        <f t="shared" si="280"/>
        <v>33092.352561884385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179068.88754785122</v>
      </c>
      <c r="AE250" s="21">
        <f t="shared" ref="AE250:AK250" si="281">AE223+NPV($D$7,AE224:AE243)</f>
        <v>-7038.6195241184105</v>
      </c>
      <c r="AF250" s="21">
        <f t="shared" si="281"/>
        <v>-18575.411534439339</v>
      </c>
      <c r="AG250" s="21">
        <f t="shared" si="281"/>
        <v>-151619.45816354503</v>
      </c>
      <c r="AH250" s="21">
        <f t="shared" si="281"/>
        <v>1835.398325748386</v>
      </c>
      <c r="AI250" s="21">
        <f t="shared" si="281"/>
        <v>0</v>
      </c>
      <c r="AJ250" s="21">
        <f t="shared" si="281"/>
        <v>16071.490480737439</v>
      </c>
      <c r="AK250" s="21">
        <f t="shared" si="281"/>
        <v>17906.88880648584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13851.763786926978</v>
      </c>
    </row>
    <row r="254" spans="1:39" ht="15" x14ac:dyDescent="0.2">
      <c r="G254" s="58" t="s">
        <v>117</v>
      </c>
      <c r="H254" s="57"/>
      <c r="I254" s="57"/>
      <c r="J254" s="11">
        <f>H$253</f>
        <v>13851.763786926978</v>
      </c>
      <c r="K254" s="11">
        <f>J254*$C$10</f>
        <v>5540.7055147707915</v>
      </c>
      <c r="L254" s="24">
        <f>$C$263</f>
        <v>1935.5245734978253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13851.763786926978</v>
      </c>
      <c r="AE254" s="5">
        <f>-$W254*K254</f>
        <v>-5540.7055147707915</v>
      </c>
      <c r="AF254" s="5">
        <f>-$W254*L254</f>
        <v>-1935.5245734978253</v>
      </c>
      <c r="AG254" s="5"/>
      <c r="AH254" s="5">
        <f>SUM(AD254:AG254)</f>
        <v>6375.5336986583625</v>
      </c>
      <c r="AI254" s="42">
        <f>Y254-AA254</f>
        <v>0</v>
      </c>
      <c r="AJ254" s="42"/>
      <c r="AK254" s="42">
        <f>SUM(AH254:AJ254)</f>
        <v>6375.5336986583625</v>
      </c>
      <c r="AL254" s="6" t="s">
        <v>39</v>
      </c>
      <c r="AM254" s="36">
        <f>AK281</f>
        <v>22113.654801681911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13851.763786926978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L'!$B$136:$AV$256, 28)</f>
        <v>6.992624703300252</v>
      </c>
      <c r="S255" s="46">
        <f>AVERAGE(VLOOKUP(I254,'[1]Lapse Rates'!$A$4:$F$24,4),VLOOKUP(I255,'[1]Lapse Rates'!$A$4:$F$24,4))</f>
        <v>2.6703721500000001E-3</v>
      </c>
      <c r="T255" s="33">
        <f>W254</f>
        <v>1</v>
      </c>
      <c r="U255" s="33">
        <f>T255*R255/1000</f>
        <v>6.9926247033002516E-3</v>
      </c>
      <c r="V255" s="39">
        <f>MIN(S255*T255,T255-U255)</f>
        <v>2.6703721500000001E-3</v>
      </c>
      <c r="W255" s="32">
        <f>T255-SUM(U255:V255)</f>
        <v>0.9903370031466997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5.9640966306803378</v>
      </c>
      <c r="AC255" s="32"/>
      <c r="AD255" s="5">
        <f t="shared" ref="AD255:AD257" si="290">$W255*J255</f>
        <v>13717.914237041245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-4211.1613824438073</v>
      </c>
      <c r="AH255" s="5">
        <f t="shared" ref="AH255:AH263" si="292">SUM(AD255:AG255)</f>
        <v>9506.7528545974383</v>
      </c>
      <c r="AI255" s="42">
        <f>-M255*$W254*(N255-N254)/1000</f>
        <v>0</v>
      </c>
      <c r="AJ255" s="42">
        <f>$D$6*SUM(Y255:Z255,AD255:AE255)</f>
        <v>1346.3181733027463</v>
      </c>
      <c r="AK255" s="42">
        <f t="shared" ref="AK255" si="293">SUM(AH255:AJ255)</f>
        <v>10853.071027900185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13851.763786926978</v>
      </c>
      <c r="K256" s="11">
        <f t="shared" ref="K256:K274" si="295">J256*$C$11</f>
        <v>138.51763786926978</v>
      </c>
      <c r="L256" s="24">
        <f>$C$264</f>
        <v>1519.9716598900156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L'!$B$136:$AV$256, 28)</f>
        <v>7.7495417668566748</v>
      </c>
      <c r="S256" s="46">
        <f>VLOOKUP(I256, '[1]Lapse Rates'!$A$4:$F$24, 4)</f>
        <v>2.4152155999999998E-3</v>
      </c>
      <c r="T256" s="33">
        <f t="shared" ref="T256:T258" si="296">W255</f>
        <v>0.9903370031466997</v>
      </c>
      <c r="U256" s="33">
        <f>T256*R256/1000</f>
        <v>7.6746579691490194E-3</v>
      </c>
      <c r="V256" s="39">
        <f t="shared" ref="V256:V274" si="297">MIN(S256*T256,T256-U256)</f>
        <v>2.3918773792571579E-3</v>
      </c>
      <c r="W256" s="32">
        <f>T256-SUM(U256:V256)</f>
        <v>0.98027046779829352</v>
      </c>
      <c r="X256" s="32"/>
      <c r="Y256" s="5">
        <f t="shared" ref="Y256:Z271" si="298">AA255</f>
        <v>0</v>
      </c>
      <c r="Z256" s="5">
        <f t="shared" si="298"/>
        <v>5.9640966306803378</v>
      </c>
      <c r="AA256" s="5">
        <f>O256*W256</f>
        <v>0</v>
      </c>
      <c r="AB256" s="5">
        <f t="shared" si="289"/>
        <v>5.9034730355169849</v>
      </c>
      <c r="AC256" s="32"/>
      <c r="AD256" s="5">
        <f t="shared" si="290"/>
        <v>13578.474967242371</v>
      </c>
      <c r="AE256" s="5">
        <f t="shared" si="291"/>
        <v>-135.78474967242371</v>
      </c>
      <c r="AF256" s="5">
        <f t="shared" si="291"/>
        <v>-1489.9833300805344</v>
      </c>
      <c r="AG256" s="5">
        <f t="shared" ref="AG256:AG259" si="299">-U256*M256</f>
        <v>-4621.9015941026446</v>
      </c>
      <c r="AH256" s="5">
        <f t="shared" si="292"/>
        <v>7330.8052933867675</v>
      </c>
      <c r="AI256" s="42">
        <f>-M256*($W255*N256-$W254*N255)/1000</f>
        <v>0</v>
      </c>
      <c r="AJ256" s="42">
        <f t="shared" ref="AJ256:AJ257" si="300">$D$6*SUM(Y256:Z256,AD256:AE256)</f>
        <v>1319.3129882230817</v>
      </c>
      <c r="AK256" s="42">
        <f>SUM(AH256:AJ256)</f>
        <v>8650.1182816098499</v>
      </c>
      <c r="AL256" s="48" t="s">
        <v>59</v>
      </c>
      <c r="AM256" s="54">
        <f>AK281/AD281</f>
        <v>0.12263083079430218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13851.763786926978</v>
      </c>
      <c r="K257" s="11">
        <f t="shared" si="295"/>
        <v>138.51763786926978</v>
      </c>
      <c r="L257" s="24">
        <f t="shared" ref="L257:L274" si="301">$C$264</f>
        <v>1519.9716598900156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L'!$B$136:$AV$256, 28)</f>
        <v>8.5664780072909625</v>
      </c>
      <c r="S257" s="46">
        <f>VLOOKUP(I257, '[1]Lapse Rates'!$A$4:$F$24, 4)</f>
        <v>2.3963082999999999E-3</v>
      </c>
      <c r="T257" s="33">
        <f t="shared" si="296"/>
        <v>0.98027046779829352</v>
      </c>
      <c r="U257" s="33">
        <f t="shared" ref="U257:U274" si="302">T257*R257/1000</f>
        <v>8.3974654035909053E-3</v>
      </c>
      <c r="V257" s="39">
        <f t="shared" si="297"/>
        <v>2.3490302582299333E-3</v>
      </c>
      <c r="W257" s="32">
        <f t="shared" ref="W257:W274" si="303">T257-SUM(U257:V257)</f>
        <v>0.96952397213647268</v>
      </c>
      <c r="X257" s="32"/>
      <c r="Y257" s="5">
        <f t="shared" si="298"/>
        <v>0</v>
      </c>
      <c r="Z257" s="5">
        <f t="shared" si="298"/>
        <v>5.9034730355169849</v>
      </c>
      <c r="AA257" s="5">
        <f t="shared" ref="AA257:AA274" si="304">O257*W257</f>
        <v>0</v>
      </c>
      <c r="AB257" s="5">
        <f t="shared" si="289"/>
        <v>5.8387545221577577</v>
      </c>
      <c r="AC257" s="32"/>
      <c r="AD257" s="5">
        <f t="shared" si="290"/>
        <v>13429.617047797594</v>
      </c>
      <c r="AE257" s="5">
        <f t="shared" si="291"/>
        <v>-134.29617047797592</v>
      </c>
      <c r="AF257" s="5">
        <f>-$W257*L257</f>
        <v>-1473.6489612314356</v>
      </c>
      <c r="AG257" s="5">
        <f t="shared" si="299"/>
        <v>-5057.1971925391472</v>
      </c>
      <c r="AH257" s="5">
        <f t="shared" si="292"/>
        <v>6764.4747235490349</v>
      </c>
      <c r="AI257" s="42">
        <f>-M257*($W256*N257-$W255*N256)/1000</f>
        <v>0</v>
      </c>
      <c r="AJ257" s="42">
        <f t="shared" si="300"/>
        <v>1304.8501087698389</v>
      </c>
      <c r="AK257" s="42">
        <f t="shared" ref="AK257:AK264" si="305">SUM(AH257:AJ257)</f>
        <v>8069.3248323188736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13851.763786926978</v>
      </c>
      <c r="K258" s="11">
        <f t="shared" si="295"/>
        <v>138.51763786926978</v>
      </c>
      <c r="L258" s="24">
        <f t="shared" si="301"/>
        <v>1519.9716598900156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L'!$B$136:$AV$256, 28)</f>
        <v>9.4448414749143019</v>
      </c>
      <c r="S258" s="46">
        <f>VLOOKUP(I258, '[1]Lapse Rates'!$A$4:$F$24, 4)</f>
        <v>2.1941491999999999E-3</v>
      </c>
      <c r="T258" s="33">
        <f t="shared" si="296"/>
        <v>0.96952397213647268</v>
      </c>
      <c r="U258" s="33">
        <f t="shared" si="302"/>
        <v>9.1570002229582163E-3</v>
      </c>
      <c r="V258" s="39">
        <f t="shared" si="297"/>
        <v>2.1272802478440639E-3</v>
      </c>
      <c r="W258" s="32">
        <f t="shared" si="303"/>
        <v>0.95823969166567036</v>
      </c>
      <c r="X258" s="32"/>
      <c r="Y258" s="5">
        <f>AA257</f>
        <v>0</v>
      </c>
      <c r="Z258" s="5">
        <f t="shared" si="298"/>
        <v>5.8387545221577577</v>
      </c>
      <c r="AA258" s="5">
        <f t="shared" si="304"/>
        <v>0</v>
      </c>
      <c r="AB258" s="5">
        <f t="shared" si="289"/>
        <v>5.7707973127212497</v>
      </c>
      <c r="AC258" s="32"/>
      <c r="AD258" s="5">
        <f>$W258*J258</f>
        <v>13273.309860210606</v>
      </c>
      <c r="AE258" s="5">
        <f t="shared" si="291"/>
        <v>-132.73309860210605</v>
      </c>
      <c r="AF258" s="5">
        <f t="shared" si="291"/>
        <v>-1456.4971747135658</v>
      </c>
      <c r="AG258" s="5">
        <f t="shared" si="299"/>
        <v>-5514.6110872719037</v>
      </c>
      <c r="AH258" s="5">
        <f t="shared" si="292"/>
        <v>6169.4684996230299</v>
      </c>
      <c r="AI258" s="42">
        <f t="shared" ref="AI258:AI274" si="307">-M258*($W257*N258-$W256*N257)/1000</f>
        <v>0</v>
      </c>
      <c r="AJ258" s="42">
        <f>$D$6*SUM(Y258:Z258,AD258:AE258)</f>
        <v>1289.6633621324177</v>
      </c>
      <c r="AK258" s="42">
        <f t="shared" si="305"/>
        <v>7459.131861755448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13851.763786926978</v>
      </c>
      <c r="K259" s="11">
        <f t="shared" si="295"/>
        <v>138.51763786926978</v>
      </c>
      <c r="L259" s="24">
        <f t="shared" si="301"/>
        <v>1519.9716598900156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L'!$B$136:$AV$256, 28)</f>
        <v>10.438988195694442</v>
      </c>
      <c r="S259" s="46">
        <f>VLOOKUP(I259, '[1]Lapse Rates'!$A$4:$F$24, 4)</f>
        <v>1.9313649E-3</v>
      </c>
      <c r="T259" s="33">
        <f>W258</f>
        <v>0.95823969166567036</v>
      </c>
      <c r="U259" s="33">
        <f t="shared" si="302"/>
        <v>1.0003052829943815E-2</v>
      </c>
      <c r="V259" s="39">
        <f t="shared" si="297"/>
        <v>1.8507105062698982E-3</v>
      </c>
      <c r="W259" s="32">
        <f t="shared" si="303"/>
        <v>0.94638592832945667</v>
      </c>
      <c r="X259" s="32"/>
      <c r="Y259" s="5">
        <f t="shared" ref="Y259:Z274" si="308">AA258</f>
        <v>0</v>
      </c>
      <c r="Z259" s="5">
        <f t="shared" si="298"/>
        <v>5.7707973127212497</v>
      </c>
      <c r="AA259" s="5">
        <f t="shared" si="304"/>
        <v>0</v>
      </c>
      <c r="AB259" s="5">
        <f t="shared" si="289"/>
        <v>5.6994105123192034</v>
      </c>
      <c r="AC259" s="32"/>
      <c r="AD259" s="5">
        <f t="shared" ref="AD259:AD273" si="309">$W259*J259</f>
        <v>13109.114330491238</v>
      </c>
      <c r="AE259" s="5">
        <f t="shared" si="291"/>
        <v>-131.09114330491238</v>
      </c>
      <c r="AF259" s="5">
        <f t="shared" si="291"/>
        <v>-1438.4797903794777</v>
      </c>
      <c r="AG259" s="5">
        <f t="shared" si="299"/>
        <v>-6024.1285027242338</v>
      </c>
      <c r="AH259" s="5">
        <f t="shared" si="292"/>
        <v>5515.4148940826144</v>
      </c>
      <c r="AI259" s="42">
        <f t="shared" si="307"/>
        <v>0</v>
      </c>
      <c r="AJ259" s="42">
        <f t="shared" ref="AJ259:AJ274" si="310">$D$6*SUM(Y259:Z259,AD259:AE259)</f>
        <v>1273.7101898793567</v>
      </c>
      <c r="AK259" s="42">
        <f t="shared" si="305"/>
        <v>6789.1250839619715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13851.763786926978</v>
      </c>
      <c r="K260" s="11">
        <f t="shared" si="295"/>
        <v>138.51763786926978</v>
      </c>
      <c r="L260" s="24">
        <f t="shared" si="301"/>
        <v>1519.9716598900156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L'!$B$136:$AV$256, 28)</f>
        <v>11.566106638835789</v>
      </c>
      <c r="S260" s="46">
        <f>VLOOKUP(I260, '[1]Lapse Rates'!$A$4:$F$24, 4)</f>
        <v>1.9726812000000001E-3</v>
      </c>
      <c r="T260" s="33">
        <f t="shared" ref="T260:T274" si="311">W259</f>
        <v>0.94638592832945667</v>
      </c>
      <c r="U260" s="33">
        <f t="shared" si="302"/>
        <v>1.0946000568552099E-2</v>
      </c>
      <c r="V260" s="39">
        <f t="shared" si="297"/>
        <v>1.8669177287600667E-3</v>
      </c>
      <c r="W260" s="32">
        <f t="shared" si="303"/>
        <v>0.93357301003214455</v>
      </c>
      <c r="X260" s="32"/>
      <c r="Y260" s="5">
        <f t="shared" si="308"/>
        <v>0</v>
      </c>
      <c r="Z260" s="5">
        <f t="shared" si="298"/>
        <v>5.6994105123192034</v>
      </c>
      <c r="AA260" s="5">
        <f t="shared" si="304"/>
        <v>0</v>
      </c>
      <c r="AB260" s="5">
        <f t="shared" si="289"/>
        <v>5.6222474025864839</v>
      </c>
      <c r="AC260" s="32"/>
      <c r="AD260" s="5">
        <f t="shared" si="309"/>
        <v>12931.632812815677</v>
      </c>
      <c r="AE260" s="5">
        <f t="shared" si="291"/>
        <v>-129.31632812815675</v>
      </c>
      <c r="AF260" s="5">
        <f t="shared" si="291"/>
        <v>-1419.0045176870769</v>
      </c>
      <c r="AG260" s="5">
        <f>-U260*M260</f>
        <v>-6591.9989763985614</v>
      </c>
      <c r="AH260" s="5">
        <f t="shared" si="292"/>
        <v>4791.3129906018821</v>
      </c>
      <c r="AI260" s="42">
        <f t="shared" si="307"/>
        <v>0</v>
      </c>
      <c r="AJ260" s="42">
        <f t="shared" si="310"/>
        <v>1256.4663593191044</v>
      </c>
      <c r="AK260" s="42">
        <f t="shared" si="305"/>
        <v>6047.7793499209865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13851.763786926978</v>
      </c>
      <c r="K261" s="11">
        <f t="shared" si="295"/>
        <v>138.51763786926978</v>
      </c>
      <c r="L261" s="24">
        <f t="shared" si="301"/>
        <v>1519.9716598900156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L'!$B$136:$AV$256, 28)</f>
        <v>12.863032971997153</v>
      </c>
      <c r="S261" s="46">
        <f>VLOOKUP(I261, '[1]Lapse Rates'!$A$4:$F$24, 4)</f>
        <v>1.7228968999999999E-3</v>
      </c>
      <c r="T261" s="33">
        <f t="shared" si="311"/>
        <v>0.93357301003214455</v>
      </c>
      <c r="U261" s="33">
        <f t="shared" si="302"/>
        <v>1.2008580409810104E-2</v>
      </c>
      <c r="V261" s="39">
        <f t="shared" si="297"/>
        <v>1.6084500449080506E-3</v>
      </c>
      <c r="W261" s="32">
        <f t="shared" si="303"/>
        <v>0.91995597957742636</v>
      </c>
      <c r="X261" s="32"/>
      <c r="Y261" s="5">
        <f t="shared" si="308"/>
        <v>0</v>
      </c>
      <c r="Z261" s="5">
        <f t="shared" si="298"/>
        <v>5.6222474025864839</v>
      </c>
      <c r="AA261" s="5">
        <f t="shared" si="304"/>
        <v>0</v>
      </c>
      <c r="AB261" s="5">
        <f t="shared" si="289"/>
        <v>5.540241696249339</v>
      </c>
      <c r="AC261" s="32"/>
      <c r="AD261" s="5">
        <f t="shared" si="309"/>
        <v>12743.012923477529</v>
      </c>
      <c r="AE261" s="5">
        <f t="shared" si="291"/>
        <v>-127.43012923477529</v>
      </c>
      <c r="AF261" s="5">
        <f t="shared" si="291"/>
        <v>-1398.307017304046</v>
      </c>
      <c r="AG261" s="5">
        <f t="shared" ref="AG261:AG274" si="312">-U261*M261</f>
        <v>-7231.9153716195287</v>
      </c>
      <c r="AH261" s="5">
        <f t="shared" si="292"/>
        <v>3985.3604053191775</v>
      </c>
      <c r="AI261" s="42">
        <f t="shared" si="307"/>
        <v>0</v>
      </c>
      <c r="AJ261" s="42">
        <f t="shared" si="310"/>
        <v>1238.1402145854079</v>
      </c>
      <c r="AK261" s="42">
        <f t="shared" si="305"/>
        <v>5223.5006199045856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13851.763786926978</v>
      </c>
      <c r="K262" s="11">
        <f t="shared" si="295"/>
        <v>138.51763786926978</v>
      </c>
      <c r="L262" s="24">
        <f t="shared" si="301"/>
        <v>1519.9716598900156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L'!$B$136:$AV$256, 28)</f>
        <v>14.365388968520703</v>
      </c>
      <c r="S262" s="46">
        <f>VLOOKUP(I262, '[1]Lapse Rates'!$A$4:$F$24, 4)</f>
        <v>1.5750323E-3</v>
      </c>
      <c r="T262" s="33">
        <f t="shared" si="311"/>
        <v>0.91995597957742636</v>
      </c>
      <c r="U262" s="33">
        <f t="shared" si="302"/>
        <v>1.3215525480546218E-2</v>
      </c>
      <c r="V262" s="39">
        <f t="shared" si="297"/>
        <v>1.4489603824125868E-3</v>
      </c>
      <c r="W262" s="32">
        <f t="shared" si="303"/>
        <v>0.9052914937144676</v>
      </c>
      <c r="X262" s="32"/>
      <c r="Y262" s="5">
        <f t="shared" si="308"/>
        <v>0</v>
      </c>
      <c r="Z262" s="5">
        <f t="shared" si="298"/>
        <v>5.540241696249339</v>
      </c>
      <c r="AA262" s="5">
        <f t="shared" si="304"/>
        <v>0</v>
      </c>
      <c r="AB262" s="5">
        <f t="shared" si="289"/>
        <v>5.451927909681701</v>
      </c>
      <c r="AC262" s="32"/>
      <c r="AD262" s="5">
        <f t="shared" si="309"/>
        <v>12539.883929247095</v>
      </c>
      <c r="AE262" s="5">
        <f t="shared" si="291"/>
        <v>-125.39883929247094</v>
      </c>
      <c r="AF262" s="5">
        <f t="shared" si="291"/>
        <v>-1376.0174143854911</v>
      </c>
      <c r="AG262" s="5">
        <f t="shared" si="312"/>
        <v>-7958.7726946238681</v>
      </c>
      <c r="AH262" s="5">
        <f t="shared" si="292"/>
        <v>3079.6949809452644</v>
      </c>
      <c r="AI262" s="42">
        <f t="shared" si="307"/>
        <v>0</v>
      </c>
      <c r="AJ262" s="42">
        <f t="shared" si="310"/>
        <v>1218.4044850349508</v>
      </c>
      <c r="AK262" s="42">
        <f t="shared" si="305"/>
        <v>4298.0994659802154</v>
      </c>
    </row>
    <row r="263" spans="1:37" ht="15" x14ac:dyDescent="0.2">
      <c r="A263" s="12"/>
      <c r="B263" s="13">
        <v>1</v>
      </c>
      <c r="C263" s="10">
        <f>$H$253*0.14+$B$266</f>
        <v>1935.5245734978253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13851.763786926978</v>
      </c>
      <c r="K263" s="11">
        <f t="shared" si="295"/>
        <v>138.51763786926978</v>
      </c>
      <c r="L263" s="24">
        <f t="shared" si="301"/>
        <v>1519.9716598900156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L'!$B$136:$AV$256, 28)</f>
        <v>16.107082271314205</v>
      </c>
      <c r="S263" s="46">
        <f>VLOOKUP(I263, '[1]Lapse Rates'!$A$4:$F$24, 4)</f>
        <v>1.4424080000000001E-3</v>
      </c>
      <c r="T263" s="33">
        <f t="shared" si="311"/>
        <v>0.9052914937144676</v>
      </c>
      <c r="U263" s="33">
        <f t="shared" si="302"/>
        <v>1.4581604568779856E-2</v>
      </c>
      <c r="V263" s="39">
        <f t="shared" si="297"/>
        <v>1.3057996928656978E-3</v>
      </c>
      <c r="W263" s="32">
        <f t="shared" si="303"/>
        <v>0.88940408945282201</v>
      </c>
      <c r="X263" s="32"/>
      <c r="Y263" s="5">
        <f t="shared" si="308"/>
        <v>0</v>
      </c>
      <c r="Z263" s="5">
        <f t="shared" si="298"/>
        <v>5.451927909681701</v>
      </c>
      <c r="AA263" s="5">
        <f t="shared" si="304"/>
        <v>0</v>
      </c>
      <c r="AB263" s="5">
        <f t="shared" si="289"/>
        <v>5.3562493538708358</v>
      </c>
      <c r="AC263" s="32"/>
      <c r="AD263" s="5">
        <f t="shared" si="309"/>
        <v>12319.815358227363</v>
      </c>
      <c r="AE263" s="5">
        <f t="shared" si="291"/>
        <v>-123.19815358227362</v>
      </c>
      <c r="AF263" s="5">
        <f t="shared" si="291"/>
        <v>-1351.8690101585739</v>
      </c>
      <c r="AG263" s="5">
        <f t="shared" si="312"/>
        <v>-8781.4651378517246</v>
      </c>
      <c r="AH263" s="5">
        <f t="shared" si="292"/>
        <v>2063.2830566347893</v>
      </c>
      <c r="AI263" s="42">
        <f t="shared" si="307"/>
        <v>0</v>
      </c>
      <c r="AJ263" s="42">
        <f t="shared" si="310"/>
        <v>1197.0229819036231</v>
      </c>
      <c r="AK263" s="42">
        <f t="shared" si="305"/>
        <v>3260.3060385384124</v>
      </c>
    </row>
    <row r="264" spans="1:37" ht="15" x14ac:dyDescent="0.2">
      <c r="A264" s="12"/>
      <c r="B264" s="70" t="s">
        <v>49</v>
      </c>
      <c r="C264" s="10">
        <f>$H$253*0.11+$B$266</f>
        <v>1519.9716598900156</v>
      </c>
      <c r="D264" s="1"/>
      <c r="E264" s="1"/>
      <c r="F264" s="1"/>
      <c r="I264" s="2">
        <f t="shared" si="294"/>
        <v>10</v>
      </c>
      <c r="J264" s="11">
        <f t="shared" si="284"/>
        <v>13851.763786926978</v>
      </c>
      <c r="K264" s="11">
        <f t="shared" si="295"/>
        <v>138.51763786926978</v>
      </c>
      <c r="L264" s="24">
        <f t="shared" si="301"/>
        <v>1519.9716598900156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L'!$B$136:$AV$256, 28)</f>
        <v>18.188008659274892</v>
      </c>
      <c r="S264" s="46">
        <f>VLOOKUP(I264, '[1]Lapse Rates'!$A$4:$F$24, 4)</f>
        <v>1.4007732E-3</v>
      </c>
      <c r="T264" s="33">
        <f t="shared" si="311"/>
        <v>0.88940408945282201</v>
      </c>
      <c r="U264" s="33">
        <f t="shared" si="302"/>
        <v>1.617648928056243E-2</v>
      </c>
      <c r="V264" s="39">
        <f t="shared" si="297"/>
        <v>1.2458534124759157E-3</v>
      </c>
      <c r="W264" s="32">
        <f t="shared" si="303"/>
        <v>0.87198174675978368</v>
      </c>
      <c r="X264" s="32"/>
      <c r="Y264" s="5">
        <f t="shared" si="308"/>
        <v>0</v>
      </c>
      <c r="Z264" s="5">
        <f t="shared" si="298"/>
        <v>5.3562493538708358</v>
      </c>
      <c r="AA264" s="5">
        <f t="shared" si="304"/>
        <v>0</v>
      </c>
      <c r="AB264" s="5">
        <f t="shared" si="289"/>
        <v>5.2513269536939777</v>
      </c>
      <c r="AC264" s="32"/>
      <c r="AD264" s="5">
        <f t="shared" si="309"/>
        <v>12078.485182628503</v>
      </c>
      <c r="AE264" s="5">
        <f t="shared" si="291"/>
        <v>-120.78485182628502</v>
      </c>
      <c r="AF264" s="5">
        <f t="shared" si="291"/>
        <v>-1325.3875430162636</v>
      </c>
      <c r="AG264" s="5">
        <f t="shared" si="312"/>
        <v>-9741.9509629438307</v>
      </c>
      <c r="AH264" s="5">
        <f>SUM(AD264:AG264)</f>
        <v>890.36182484212259</v>
      </c>
      <c r="AI264" s="42">
        <f t="shared" si="307"/>
        <v>0</v>
      </c>
      <c r="AJ264" s="42">
        <f t="shared" si="310"/>
        <v>1173.5758505133124</v>
      </c>
      <c r="AK264" s="42">
        <f t="shared" si="305"/>
        <v>2063.9376753554352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13851.763786926978</v>
      </c>
      <c r="K265" s="11">
        <f t="shared" si="295"/>
        <v>138.51763786926978</v>
      </c>
      <c r="L265" s="24">
        <f t="shared" si="301"/>
        <v>1519.9716598900156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L'!$B$136:$AV$256, 28)</f>
        <v>20.602113337505102</v>
      </c>
      <c r="S265" s="46">
        <f>VLOOKUP(I265, '[1]Lapse Rates'!$A$4:$F$24, 4)</f>
        <v>1.2298243999999999E-3</v>
      </c>
      <c r="T265" s="33">
        <f t="shared" si="311"/>
        <v>0.87198174675978368</v>
      </c>
      <c r="U265" s="33">
        <f t="shared" si="302"/>
        <v>1.7964666774980736E-2</v>
      </c>
      <c r="V265" s="39">
        <f t="shared" si="297"/>
        <v>1.0723844285198028E-3</v>
      </c>
      <c r="W265" s="32">
        <f t="shared" si="303"/>
        <v>0.85294469555628316</v>
      </c>
      <c r="X265" s="31"/>
      <c r="Y265" s="5">
        <f t="shared" si="308"/>
        <v>0</v>
      </c>
      <c r="Z265" s="5">
        <f t="shared" si="298"/>
        <v>5.2513269536939777</v>
      </c>
      <c r="AA265" s="5">
        <f t="shared" si="304"/>
        <v>0</v>
      </c>
      <c r="AB265" s="5">
        <f t="shared" si="289"/>
        <v>5.1366803106016485</v>
      </c>
      <c r="AC265" s="32"/>
      <c r="AD265" s="5">
        <f t="shared" si="309"/>
        <v>11814.78844615798</v>
      </c>
      <c r="AE265" s="5">
        <f t="shared" si="291"/>
        <v>-118.14788446157979</v>
      </c>
      <c r="AF265" s="5">
        <f t="shared" si="291"/>
        <v>-1296.4517646990678</v>
      </c>
      <c r="AG265" s="5">
        <f t="shared" si="312"/>
        <v>-10818.843307229874</v>
      </c>
      <c r="AH265" s="5">
        <f t="shared" ref="AH265:AH274" si="313">SUM(AD265:AG265)</f>
        <v>-418.65451023254172</v>
      </c>
      <c r="AI265" s="42">
        <f t="shared" si="307"/>
        <v>0</v>
      </c>
      <c r="AJ265" s="42">
        <f t="shared" si="310"/>
        <v>1147.9555942765744</v>
      </c>
      <c r="AK265" s="42">
        <f t="shared" ref="AK265:AK274" si="314">SUM(AH265:AJ265)</f>
        <v>729.30108404403268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13851.763786926978</v>
      </c>
      <c r="K266" s="11">
        <f t="shared" si="295"/>
        <v>138.51763786926978</v>
      </c>
      <c r="L266" s="24">
        <f t="shared" si="301"/>
        <v>1519.9716598900156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L'!$B$136:$AV$256, 28)</f>
        <v>23.392730340196412</v>
      </c>
      <c r="S266" s="46">
        <f>VLOOKUP(I266, '[1]Lapse Rates'!$A$4:$F$24, 4)</f>
        <v>1.0984558E-3</v>
      </c>
      <c r="T266" s="33">
        <f t="shared" si="311"/>
        <v>0.85294469555628316</v>
      </c>
      <c r="U266" s="33">
        <f t="shared" si="302"/>
        <v>1.9952705258249059E-2</v>
      </c>
      <c r="V266" s="39">
        <f t="shared" si="297"/>
        <v>9.3692204791303343E-4</v>
      </c>
      <c r="W266" s="32">
        <f t="shared" si="303"/>
        <v>0.8320550682501211</v>
      </c>
      <c r="X266" s="31"/>
      <c r="Y266" s="5">
        <f t="shared" si="308"/>
        <v>0</v>
      </c>
      <c r="Z266" s="5">
        <f t="shared" si="298"/>
        <v>5.1366803106016485</v>
      </c>
      <c r="AA266" s="5">
        <f t="shared" si="304"/>
        <v>0</v>
      </c>
      <c r="AB266" s="5">
        <f t="shared" si="289"/>
        <v>5.0108769169720215</v>
      </c>
      <c r="AC266" s="32"/>
      <c r="AD266" s="5">
        <f t="shared" si="309"/>
        <v>11525.430263116083</v>
      </c>
      <c r="AE266" s="5">
        <f t="shared" si="291"/>
        <v>-115.25430263116083</v>
      </c>
      <c r="AF266" s="5">
        <f t="shared" si="291"/>
        <v>-1264.7001232080368</v>
      </c>
      <c r="AG266" s="5">
        <f t="shared" si="312"/>
        <v>-12016.097734970072</v>
      </c>
      <c r="AH266" s="5">
        <f t="shared" si="313"/>
        <v>-1870.6218976931868</v>
      </c>
      <c r="AI266" s="42">
        <f t="shared" si="307"/>
        <v>0</v>
      </c>
      <c r="AJ266" s="42">
        <f t="shared" si="310"/>
        <v>1119.8421700620409</v>
      </c>
      <c r="AK266" s="42">
        <f t="shared" si="314"/>
        <v>-750.77972763114599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13851.763786926978</v>
      </c>
      <c r="K267" s="11">
        <f t="shared" si="295"/>
        <v>138.51763786926978</v>
      </c>
      <c r="L267" s="24">
        <f t="shared" si="301"/>
        <v>1519.9716598900156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L'!$B$136:$AV$256, 28)</f>
        <v>26.636494402631484</v>
      </c>
      <c r="S267" s="46">
        <f>VLOOKUP(I267, '[1]Lapse Rates'!$A$4:$F$24, 4)</f>
        <v>9.9047419999999994E-4</v>
      </c>
      <c r="T267" s="33">
        <f t="shared" si="311"/>
        <v>0.8320550682501211</v>
      </c>
      <c r="U267" s="33">
        <f t="shared" si="302"/>
        <v>2.216303016812551E-2</v>
      </c>
      <c r="V267" s="39">
        <f t="shared" si="297"/>
        <v>8.24129078080984E-4</v>
      </c>
      <c r="W267" s="32">
        <f t="shared" si="303"/>
        <v>0.80906790900391456</v>
      </c>
      <c r="X267" s="31"/>
      <c r="Y267" s="5">
        <f t="shared" si="308"/>
        <v>0</v>
      </c>
      <c r="Z267" s="5">
        <f t="shared" si="298"/>
        <v>5.0108769169720215</v>
      </c>
      <c r="AA267" s="5">
        <f t="shared" si="304"/>
        <v>0</v>
      </c>
      <c r="AB267" s="5">
        <f t="shared" si="289"/>
        <v>4.8724415777151844</v>
      </c>
      <c r="AC267" s="32"/>
      <c r="AD267" s="5">
        <f t="shared" si="309"/>
        <v>11207.017563105155</v>
      </c>
      <c r="AE267" s="5">
        <f t="shared" si="291"/>
        <v>-112.07017563105155</v>
      </c>
      <c r="AF267" s="5">
        <f t="shared" si="291"/>
        <v>-1229.7602926124241</v>
      </c>
      <c r="AG267" s="5">
        <f t="shared" si="312"/>
        <v>-13347.219495120058</v>
      </c>
      <c r="AH267" s="5">
        <f t="shared" si="313"/>
        <v>-3482.0324002583784</v>
      </c>
      <c r="AI267" s="42">
        <f t="shared" si="307"/>
        <v>0</v>
      </c>
      <c r="AJ267" s="42">
        <f t="shared" si="310"/>
        <v>1088.9059057367647</v>
      </c>
      <c r="AK267" s="42">
        <f t="shared" si="314"/>
        <v>-2393.1264945216135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13851.763786926978</v>
      </c>
      <c r="K268" s="11">
        <f t="shared" si="295"/>
        <v>138.51763786926978</v>
      </c>
      <c r="L268" s="24">
        <f t="shared" si="301"/>
        <v>1519.9716598900156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L'!$B$136:$AV$256, 28)</f>
        <v>30.293967245020937</v>
      </c>
      <c r="S268" s="46">
        <f>VLOOKUP(I268, '[1]Lapse Rates'!$A$4:$F$24, 4)</f>
        <v>9.2791330000000004E-4</v>
      </c>
      <c r="T268" s="33">
        <f t="shared" si="311"/>
        <v>0.80906790900391456</v>
      </c>
      <c r="U268" s="33">
        <f t="shared" si="302"/>
        <v>2.4509876734362168E-2</v>
      </c>
      <c r="V268" s="39">
        <f t="shared" si="297"/>
        <v>7.5074487336792206E-4</v>
      </c>
      <c r="W268" s="32">
        <f t="shared" si="303"/>
        <v>0.78380728739618444</v>
      </c>
      <c r="X268" s="31"/>
      <c r="Y268" s="5">
        <f t="shared" si="308"/>
        <v>0</v>
      </c>
      <c r="Z268" s="5">
        <f t="shared" si="298"/>
        <v>4.8724415777151844</v>
      </c>
      <c r="AA268" s="5">
        <f t="shared" si="304"/>
        <v>0</v>
      </c>
      <c r="AB268" s="5">
        <f t="shared" si="289"/>
        <v>4.7203147888131678</v>
      </c>
      <c r="AC268" s="32"/>
      <c r="AD268" s="5">
        <f t="shared" si="309"/>
        <v>10857.113399483935</v>
      </c>
      <c r="AE268" s="5">
        <f t="shared" si="291"/>
        <v>-108.57113399483934</v>
      </c>
      <c r="AF268" s="5">
        <f t="shared" si="291"/>
        <v>-1191.364863657469</v>
      </c>
      <c r="AG268" s="5">
        <f t="shared" si="312"/>
        <v>-14760.558555858193</v>
      </c>
      <c r="AH268" s="5">
        <f t="shared" si="313"/>
        <v>-5203.3811540265669</v>
      </c>
      <c r="AI268" s="42">
        <f t="shared" si="307"/>
        <v>0</v>
      </c>
      <c r="AJ268" s="42">
        <f t="shared" si="310"/>
        <v>1054.9099827632542</v>
      </c>
      <c r="AK268" s="42">
        <f t="shared" si="314"/>
        <v>-4148.4711712633125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13851.763786926978</v>
      </c>
      <c r="K269" s="11">
        <f t="shared" si="295"/>
        <v>138.51763786926978</v>
      </c>
      <c r="L269" s="24">
        <f t="shared" si="301"/>
        <v>1519.9716598900156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L'!$B$136:$AV$256, 28)</f>
        <v>34.398821235878771</v>
      </c>
      <c r="S269" s="46">
        <f>VLOOKUP(I269, '[1]Lapse Rates'!$A$4:$F$24, 4)</f>
        <v>7.1178370000000003E-4</v>
      </c>
      <c r="T269" s="33">
        <f t="shared" si="311"/>
        <v>0.78380728739618444</v>
      </c>
      <c r="U269" s="33">
        <f t="shared" si="302"/>
        <v>2.6962046762520404E-2</v>
      </c>
      <c r="V269" s="39">
        <f t="shared" si="297"/>
        <v>5.5790125110981954E-4</v>
      </c>
      <c r="W269" s="32">
        <f t="shared" si="303"/>
        <v>0.75628733938255421</v>
      </c>
      <c r="X269" s="31"/>
      <c r="Y269" s="5">
        <f t="shared" si="308"/>
        <v>0</v>
      </c>
      <c r="Z269" s="5">
        <f t="shared" si="298"/>
        <v>4.7203147888131678</v>
      </c>
      <c r="AA269" s="5">
        <f t="shared" si="304"/>
        <v>0</v>
      </c>
      <c r="AB269" s="5">
        <f t="shared" si="289"/>
        <v>4.5545816810901627</v>
      </c>
      <c r="AC269" s="32"/>
      <c r="AD269" s="5">
        <f t="shared" si="309"/>
        <v>10475.913580170618</v>
      </c>
      <c r="AE269" s="5">
        <f t="shared" si="291"/>
        <v>-104.75913580170618</v>
      </c>
      <c r="AF269" s="5">
        <f t="shared" si="291"/>
        <v>-1149.5353225951046</v>
      </c>
      <c r="AG269" s="5">
        <f t="shared" si="312"/>
        <v>-16237.3264597459</v>
      </c>
      <c r="AH269" s="5">
        <f t="shared" si="313"/>
        <v>-7015.7073379720914</v>
      </c>
      <c r="AI269" s="42">
        <f t="shared" si="307"/>
        <v>0</v>
      </c>
      <c r="AJ269" s="42">
        <f t="shared" si="310"/>
        <v>1017.873313873373</v>
      </c>
      <c r="AK269" s="42">
        <f t="shared" si="314"/>
        <v>-5997.8340240987181</v>
      </c>
    </row>
    <row r="270" spans="1:37" ht="15" x14ac:dyDescent="0.2">
      <c r="I270" s="2">
        <f t="shared" si="294"/>
        <v>16</v>
      </c>
      <c r="J270" s="11">
        <f t="shared" si="284"/>
        <v>13851.763786926978</v>
      </c>
      <c r="K270" s="11">
        <f t="shared" si="295"/>
        <v>138.51763786926978</v>
      </c>
      <c r="L270" s="24">
        <f t="shared" si="301"/>
        <v>1519.9716598900156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L'!$B$136:$AV$256, 28)</f>
        <v>38.922157670466888</v>
      </c>
      <c r="S270" s="46">
        <f>VLOOKUP(I270, '[1]Lapse Rates'!$A$4:$F$24, 4)</f>
        <v>6.4944269999999999E-4</v>
      </c>
      <c r="T270" s="33">
        <f t="shared" si="311"/>
        <v>0.75628733938255421</v>
      </c>
      <c r="U270" s="33">
        <f t="shared" si="302"/>
        <v>2.9436335067625677E-2</v>
      </c>
      <c r="V270" s="39">
        <f t="shared" si="297"/>
        <v>4.9116529166442233E-4</v>
      </c>
      <c r="W270" s="32">
        <f t="shared" si="303"/>
        <v>0.72635983902326406</v>
      </c>
      <c r="X270" s="31"/>
      <c r="Y270" s="5">
        <f t="shared" si="308"/>
        <v>0</v>
      </c>
      <c r="Z270" s="5">
        <f t="shared" si="298"/>
        <v>4.5545816810901627</v>
      </c>
      <c r="AA270" s="5">
        <f t="shared" si="304"/>
        <v>0</v>
      </c>
      <c r="AB270" s="5">
        <f t="shared" si="289"/>
        <v>4.3743495949514131</v>
      </c>
      <c r="AC270" s="32"/>
      <c r="AD270" s="5">
        <f t="shared" si="309"/>
        <v>10061.364914460559</v>
      </c>
      <c r="AE270" s="5">
        <f t="shared" si="291"/>
        <v>-100.61364914460557</v>
      </c>
      <c r="AF270" s="5">
        <f t="shared" si="291"/>
        <v>-1104.0463701976353</v>
      </c>
      <c r="AG270" s="5">
        <f t="shared" si="312"/>
        <v>-17727.414631441145</v>
      </c>
      <c r="AH270" s="5">
        <f t="shared" si="313"/>
        <v>-8870.7097363228258</v>
      </c>
      <c r="AI270" s="42">
        <f t="shared" si="307"/>
        <v>0</v>
      </c>
      <c r="AJ270" s="42">
        <f t="shared" si="310"/>
        <v>977.59650359041007</v>
      </c>
      <c r="AK270" s="42">
        <f t="shared" si="314"/>
        <v>-7893.1132327324158</v>
      </c>
    </row>
    <row r="271" spans="1:37" ht="15" x14ac:dyDescent="0.2">
      <c r="I271" s="2">
        <f t="shared" si="294"/>
        <v>17</v>
      </c>
      <c r="J271" s="11">
        <f t="shared" si="284"/>
        <v>13851.763786926978</v>
      </c>
      <c r="K271" s="11">
        <f t="shared" si="295"/>
        <v>138.51763786926978</v>
      </c>
      <c r="L271" s="24">
        <f t="shared" si="301"/>
        <v>1519.9716598900156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L'!$B$136:$AV$256, 28)</f>
        <v>43.938559509248748</v>
      </c>
      <c r="S271" s="46">
        <f>VLOOKUP(I271, '[1]Lapse Rates'!$A$4:$F$24, 4)</f>
        <v>5.2983399999999997E-4</v>
      </c>
      <c r="T271" s="33">
        <f t="shared" si="311"/>
        <v>0.72635983902326406</v>
      </c>
      <c r="U271" s="33">
        <f t="shared" si="302"/>
        <v>3.1915205012052028E-2</v>
      </c>
      <c r="V271" s="39">
        <f t="shared" si="297"/>
        <v>3.8485013894905208E-4</v>
      </c>
      <c r="W271" s="32">
        <f t="shared" si="303"/>
        <v>0.69405978387226297</v>
      </c>
      <c r="X271" s="31"/>
      <c r="Y271" s="5">
        <f t="shared" si="308"/>
        <v>0</v>
      </c>
      <c r="Z271" s="5">
        <f t="shared" si="298"/>
        <v>4.3743495949514131</v>
      </c>
      <c r="AA271" s="5">
        <f t="shared" si="304"/>
        <v>0</v>
      </c>
      <c r="AB271" s="5">
        <f t="shared" si="289"/>
        <v>4.1798292958160905</v>
      </c>
      <c r="AC271" s="32"/>
      <c r="AD271" s="5">
        <f t="shared" si="309"/>
        <v>9613.9521802041781</v>
      </c>
      <c r="AE271" s="5">
        <f t="shared" si="291"/>
        <v>-96.13952180204177</v>
      </c>
      <c r="AF271" s="5">
        <f t="shared" si="291"/>
        <v>-1054.951201755229</v>
      </c>
      <c r="AG271" s="5">
        <f t="shared" si="312"/>
        <v>-19220.261999203081</v>
      </c>
      <c r="AH271" s="5">
        <f t="shared" si="313"/>
        <v>-10757.400542556175</v>
      </c>
      <c r="AI271" s="42">
        <f t="shared" si="307"/>
        <v>0</v>
      </c>
      <c r="AJ271" s="42">
        <f t="shared" si="310"/>
        <v>934.12654548451428</v>
      </c>
      <c r="AK271" s="42">
        <f t="shared" si="314"/>
        <v>-9823.2739970716611</v>
      </c>
    </row>
    <row r="272" spans="1:37" ht="15" x14ac:dyDescent="0.2">
      <c r="I272" s="2">
        <f t="shared" si="294"/>
        <v>18</v>
      </c>
      <c r="J272" s="11">
        <f t="shared" si="284"/>
        <v>13851.763786926978</v>
      </c>
      <c r="K272" s="11">
        <f t="shared" si="295"/>
        <v>138.51763786926978</v>
      </c>
      <c r="L272" s="24">
        <f t="shared" si="301"/>
        <v>1519.9716598900156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L'!$B$136:$AV$256, 28)</f>
        <v>49.623046996212118</v>
      </c>
      <c r="S272" s="46">
        <f>VLOOKUP(I272, '[1]Lapse Rates'!$A$4:$F$24, 4)</f>
        <v>4.565131E-4</v>
      </c>
      <c r="T272" s="33">
        <f t="shared" si="311"/>
        <v>0.69405978387226297</v>
      </c>
      <c r="U272" s="33">
        <f t="shared" si="302"/>
        <v>3.4441361273274136E-2</v>
      </c>
      <c r="V272" s="39">
        <f t="shared" si="297"/>
        <v>3.1684738352085677E-4</v>
      </c>
      <c r="W272" s="32">
        <f t="shared" si="303"/>
        <v>0.65930157521546795</v>
      </c>
      <c r="X272" s="31"/>
      <c r="Y272" s="5">
        <f t="shared" si="308"/>
        <v>0</v>
      </c>
      <c r="Z272" s="5">
        <f t="shared" si="308"/>
        <v>4.1798292958160905</v>
      </c>
      <c r="AA272" s="5">
        <f t="shared" si="304"/>
        <v>0</v>
      </c>
      <c r="AB272" s="5">
        <f t="shared" si="289"/>
        <v>3.9705052834043606</v>
      </c>
      <c r="AC272" s="32"/>
      <c r="AD272" s="5">
        <f t="shared" si="309"/>
        <v>9132.4896842335329</v>
      </c>
      <c r="AE272" s="5">
        <f t="shared" si="291"/>
        <v>-91.32489684233532</v>
      </c>
      <c r="AF272" s="5">
        <f t="shared" si="291"/>
        <v>-1002.1197096483568</v>
      </c>
      <c r="AG272" s="5">
        <f t="shared" si="312"/>
        <v>-20741.586558242609</v>
      </c>
      <c r="AH272" s="5">
        <f t="shared" si="313"/>
        <v>-12702.541480499767</v>
      </c>
      <c r="AI272" s="42">
        <f t="shared" si="307"/>
        <v>0</v>
      </c>
      <c r="AJ272" s="42">
        <f t="shared" si="310"/>
        <v>887.34830689699595</v>
      </c>
      <c r="AK272" s="42">
        <f t="shared" si="314"/>
        <v>-11815.193173602771</v>
      </c>
    </row>
    <row r="273" spans="1:39" ht="15" x14ac:dyDescent="0.2">
      <c r="I273" s="2">
        <f t="shared" si="294"/>
        <v>19</v>
      </c>
      <c r="J273" s="11">
        <f t="shared" si="284"/>
        <v>13851.763786926978</v>
      </c>
      <c r="K273" s="11">
        <f t="shared" si="295"/>
        <v>138.51763786926978</v>
      </c>
      <c r="L273" s="24">
        <f t="shared" si="301"/>
        <v>1519.9716598900156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L'!$B$136:$AV$256, 28)</f>
        <v>56.057001904218907</v>
      </c>
      <c r="S273" s="46">
        <f>VLOOKUP(I273, '[1]Lapse Rates'!$A$4:$F$24, 4)</f>
        <v>3.5534066900000001E-2</v>
      </c>
      <c r="T273" s="33">
        <f t="shared" si="311"/>
        <v>0.65930157521546795</v>
      </c>
      <c r="U273" s="33">
        <f t="shared" si="302"/>
        <v>3.6958469657308014E-2</v>
      </c>
      <c r="V273" s="39">
        <f t="shared" si="297"/>
        <v>2.3427666280981821E-2</v>
      </c>
      <c r="W273" s="32">
        <f t="shared" si="303"/>
        <v>0.59891543927717816</v>
      </c>
      <c r="X273" s="31"/>
      <c r="Y273" s="5">
        <f t="shared" si="308"/>
        <v>0</v>
      </c>
      <c r="Z273" s="5">
        <f t="shared" si="308"/>
        <v>3.9705052834043606</v>
      </c>
      <c r="AA273" s="5">
        <f t="shared" si="304"/>
        <v>0</v>
      </c>
      <c r="AB273" s="5">
        <f t="shared" si="289"/>
        <v>3.6068424608045571</v>
      </c>
      <c r="AC273" s="32"/>
      <c r="AD273" s="5">
        <f t="shared" si="309"/>
        <v>8296.0351932110807</v>
      </c>
      <c r="AE273" s="5">
        <f t="shared" si="291"/>
        <v>-82.960351932110797</v>
      </c>
      <c r="AF273" s="5">
        <f t="shared" si="291"/>
        <v>-910.3344943718904</v>
      </c>
      <c r="AG273" s="5">
        <f t="shared" si="312"/>
        <v>-22257.462223250946</v>
      </c>
      <c r="AH273" s="5">
        <f t="shared" si="313"/>
        <v>-14954.721876343865</v>
      </c>
      <c r="AI273" s="42">
        <f t="shared" si="307"/>
        <v>0</v>
      </c>
      <c r="AJ273" s="42">
        <f t="shared" si="310"/>
        <v>806.09214849776913</v>
      </c>
      <c r="AK273" s="42">
        <f t="shared" si="314"/>
        <v>-14148.629727846095</v>
      </c>
    </row>
    <row r="274" spans="1:39" ht="15" x14ac:dyDescent="0.2">
      <c r="I274" s="2">
        <f t="shared" si="294"/>
        <v>20</v>
      </c>
      <c r="J274" s="11">
        <f t="shared" si="284"/>
        <v>13851.763786926978</v>
      </c>
      <c r="K274" s="11">
        <f t="shared" si="295"/>
        <v>138.51763786926978</v>
      </c>
      <c r="L274" s="24">
        <f t="shared" si="301"/>
        <v>1519.9716598900156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L'!$B$136:$AV$256, 28)</f>
        <v>63.36416330686238</v>
      </c>
      <c r="S274" s="46">
        <f>VLOOKUP(I274, '[1]Lapse Rates'!$A$4:$F$24, 4)</f>
        <v>0</v>
      </c>
      <c r="T274" s="33">
        <f t="shared" si="311"/>
        <v>0.59891543927717816</v>
      </c>
      <c r="U274" s="33">
        <f t="shared" si="302"/>
        <v>3.7949775701360336E-2</v>
      </c>
      <c r="V274" s="39">
        <f t="shared" si="297"/>
        <v>0</v>
      </c>
      <c r="W274" s="32">
        <f t="shared" si="303"/>
        <v>0.56096566357581779</v>
      </c>
      <c r="X274" s="31"/>
      <c r="Y274" s="5">
        <f t="shared" si="308"/>
        <v>0</v>
      </c>
      <c r="Z274" s="5">
        <f t="shared" si="308"/>
        <v>3.6068424608045571</v>
      </c>
      <c r="AA274" s="5">
        <f t="shared" si="304"/>
        <v>0</v>
      </c>
      <c r="AB274" s="5">
        <f t="shared" si="289"/>
        <v>3.3782979060960114</v>
      </c>
      <c r="AC274" s="32"/>
      <c r="AD274" s="5">
        <f>$W274*J274</f>
        <v>7770.3638644289749</v>
      </c>
      <c r="AE274" s="5">
        <f t="shared" si="291"/>
        <v>-77.703638644289754</v>
      </c>
      <c r="AF274" s="5">
        <f t="shared" si="291"/>
        <v>-852.65191080663988</v>
      </c>
      <c r="AG274" s="5">
        <f t="shared" si="312"/>
        <v>-22854.455470854533</v>
      </c>
      <c r="AH274" s="5">
        <f t="shared" si="313"/>
        <v>-16014.447155876487</v>
      </c>
      <c r="AI274" s="42">
        <f t="shared" si="307"/>
        <v>0</v>
      </c>
      <c r="AJ274" s="42">
        <f t="shared" si="310"/>
        <v>755.00379939488266</v>
      </c>
      <c r="AK274" s="42">
        <f t="shared" si="314"/>
        <v>-15259.443356481604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244327.49352467828</v>
      </c>
      <c r="AE277" s="21">
        <f t="shared" ref="AE277:AK277" si="315">SUM(AE254:AE274)</f>
        <v>-7708.2836697778912</v>
      </c>
      <c r="AF277" s="21">
        <f t="shared" si="315"/>
        <v>-25720.635386006146</v>
      </c>
      <c r="AG277" s="21">
        <f t="shared" si="315"/>
        <v>-235716.32933843567</v>
      </c>
      <c r="AH277" s="21">
        <f t="shared" si="315"/>
        <v>-24817.754869541408</v>
      </c>
      <c r="AI277" s="21">
        <f t="shared" si="315"/>
        <v>0</v>
      </c>
      <c r="AJ277" s="21">
        <f t="shared" si="315"/>
        <v>22407.118984240413</v>
      </c>
      <c r="AK277" s="21">
        <f t="shared" si="315"/>
        <v>-2410.6358853009824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120351.44871190561</v>
      </c>
      <c r="AE279" s="21">
        <f t="shared" ref="AE279:AK279" si="316">AE254+NPV($D$6,AE255:AE274)</f>
        <v>-6480.778274802462</v>
      </c>
      <c r="AF279" s="21">
        <f t="shared" si="316"/>
        <v>-12251.062547306472</v>
      </c>
      <c r="AG279" s="21">
        <f t="shared" si="316"/>
        <v>-76644.898721613936</v>
      </c>
      <c r="AH279" s="21">
        <f t="shared" si="316"/>
        <v>24974.709168182744</v>
      </c>
      <c r="AI279" s="21">
        <f t="shared" si="316"/>
        <v>0</v>
      </c>
      <c r="AJ279" s="21">
        <f t="shared" si="316"/>
        <v>10360.026012429244</v>
      </c>
      <c r="AK279" s="21">
        <f t="shared" si="316"/>
        <v>35334.735180611991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180327.04058553424</v>
      </c>
      <c r="AE281" s="21">
        <f t="shared" ref="AE281:AK281" si="317">AE254+NPV($D$7,AE255:AE274)</f>
        <v>-7073.1003379861613</v>
      </c>
      <c r="AF281" s="21">
        <f t="shared" si="317"/>
        <v>-18750.6878904451</v>
      </c>
      <c r="AG281" s="21">
        <f t="shared" si="317"/>
        <v>-148577.75869807642</v>
      </c>
      <c r="AH281" s="21">
        <f t="shared" si="317"/>
        <v>5925.493659026527</v>
      </c>
      <c r="AI281" s="21">
        <f t="shared" si="317"/>
        <v>0</v>
      </c>
      <c r="AJ281" s="21">
        <f t="shared" si="317"/>
        <v>16188.161142655386</v>
      </c>
      <c r="AK281" s="21">
        <f t="shared" si="317"/>
        <v>22113.654801681911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13263.348171246464</v>
      </c>
    </row>
    <row r="285" spans="1:39" ht="15" x14ac:dyDescent="0.2">
      <c r="G285" s="58" t="s">
        <v>118</v>
      </c>
      <c r="H285" s="57"/>
      <c r="I285" s="57"/>
      <c r="J285" s="11">
        <f>H$284</f>
        <v>13263.348171246464</v>
      </c>
      <c r="K285" s="11">
        <f>J285*$C$10</f>
        <v>5305.3392684985856</v>
      </c>
      <c r="L285" s="24">
        <f>$C$294</f>
        <v>1851.1773478299669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13263.348171246464</v>
      </c>
      <c r="AE285" s="5">
        <f>-$W285*K285</f>
        <v>-5305.3392684985856</v>
      </c>
      <c r="AF285" s="5">
        <f>-$W285*L285</f>
        <v>-1851.1773478299669</v>
      </c>
      <c r="AG285" s="5"/>
      <c r="AH285" s="5">
        <f>SUM(AD285:AG285)</f>
        <v>6106.8315549179115</v>
      </c>
      <c r="AI285" s="42">
        <f>Y285-AA285</f>
        <v>0</v>
      </c>
      <c r="AJ285" s="42"/>
      <c r="AK285" s="42">
        <f>SUM(AH285:AJ285)</f>
        <v>6106.8315549179115</v>
      </c>
      <c r="AL285" s="6" t="s">
        <v>39</v>
      </c>
      <c r="AM285" s="36">
        <f>AK312</f>
        <v>17304.571210132257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13263.348171246464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L'!$B$136:$AV$256, 31)</f>
        <v>6.8114686229038721</v>
      </c>
      <c r="S286" s="46">
        <f>AVERAGE(VLOOKUP(I285,'[1]Lapse Rates'!$A$4:$F$24,4),VLOOKUP(I286,'[1]Lapse Rates'!$A$4:$F$24,4))</f>
        <v>2.6703721500000001E-3</v>
      </c>
      <c r="T286" s="33">
        <f>W285</f>
        <v>1</v>
      </c>
      <c r="U286" s="33">
        <f>T286*R286/1000</f>
        <v>6.8114686229038719E-3</v>
      </c>
      <c r="V286" s="39">
        <f>MIN(S286*T286,T286-U286)</f>
        <v>2.6703721500000001E-3</v>
      </c>
      <c r="W286" s="32">
        <f>T286-SUM(U286:V286)</f>
        <v>0.99051815922709618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5.9651876051317494</v>
      </c>
      <c r="AC286" s="32"/>
      <c r="AD286" s="5">
        <f t="shared" ref="AD286:AD288" si="326">$W286*J286</f>
        <v>13137.58721577112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-4102.0639373027761</v>
      </c>
      <c r="AH286" s="5">
        <f t="shared" ref="AH286:AH294" si="328">SUM(AD286:AG286)</f>
        <v>9035.5232784683431</v>
      </c>
      <c r="AI286" s="42">
        <f>-M286*$W285*(N286-N285)/1000</f>
        <v>0</v>
      </c>
      <c r="AJ286" s="42">
        <f>$D$6*SUM(Y286:Z286,AD286:AE286)</f>
        <v>1289.388092516147</v>
      </c>
      <c r="AK286" s="42">
        <f t="shared" ref="AK286" si="329">SUM(AH286:AJ286)</f>
        <v>10324.91137098449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13263.348171246464</v>
      </c>
      <c r="K287" s="11">
        <f t="shared" ref="K287:K305" si="331">J287*$C$11</f>
        <v>132.63348171246463</v>
      </c>
      <c r="L287" s="24">
        <f>$C$295</f>
        <v>1453.2769026925728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L'!$B$136:$AV$256, 31)</f>
        <v>7.5487764361090921</v>
      </c>
      <c r="S287" s="46">
        <f>VLOOKUP(I287, '[1]Lapse Rates'!$A$4:$F$24, 4)</f>
        <v>2.4152155999999998E-3</v>
      </c>
      <c r="T287" s="33">
        <f t="shared" ref="T287:T289" si="332">W286</f>
        <v>0.99051815922709618</v>
      </c>
      <c r="U287" s="33">
        <f>T287*R287/1000</f>
        <v>7.4772001399116576E-3</v>
      </c>
      <c r="V287" s="39">
        <f t="shared" ref="V287:V305" si="333">MIN(S287*T287,T287-U287)</f>
        <v>2.3923149102485666E-3</v>
      </c>
      <c r="W287" s="32">
        <f>T287-SUM(U287:V287)</f>
        <v>0.98064864417693598</v>
      </c>
      <c r="X287" s="32"/>
      <c r="Y287" s="5">
        <f t="shared" ref="Y287:Z302" si="334">AA286</f>
        <v>0</v>
      </c>
      <c r="Z287" s="5">
        <f t="shared" si="334"/>
        <v>5.9651876051317494</v>
      </c>
      <c r="AA287" s="5">
        <f>O287*W287</f>
        <v>0</v>
      </c>
      <c r="AB287" s="5">
        <f t="shared" si="325"/>
        <v>5.9057505233403198</v>
      </c>
      <c r="AC287" s="32"/>
      <c r="AD287" s="5">
        <f t="shared" si="326"/>
        <v>13006.684401379487</v>
      </c>
      <c r="AE287" s="5">
        <f t="shared" si="327"/>
        <v>-130.06684401379488</v>
      </c>
      <c r="AF287" s="5">
        <f t="shared" si="327"/>
        <v>-1425.1540242391284</v>
      </c>
      <c r="AG287" s="5">
        <f t="shared" ref="AG287:AG290" si="335">-U287*M287</f>
        <v>-4502.9867630588578</v>
      </c>
      <c r="AH287" s="5">
        <f t="shared" si="328"/>
        <v>6948.4767700677057</v>
      </c>
      <c r="AI287" s="42">
        <f>-M287*($W286*N287-$W285*N286)/1000</f>
        <v>0</v>
      </c>
      <c r="AJ287" s="42">
        <f t="shared" ref="AJ287:AJ288" si="336">$D$6*SUM(Y287:Z287,AD287:AE287)</f>
        <v>1263.781367281638</v>
      </c>
      <c r="AK287" s="42">
        <f>SUM(AH287:AJ287)</f>
        <v>8212.2581373493431</v>
      </c>
      <c r="AL287" s="48" t="s">
        <v>59</v>
      </c>
      <c r="AM287" s="54">
        <f>AK312/AD312</f>
        <v>0.10000000026787272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13263.348171246464</v>
      </c>
      <c r="K288" s="11">
        <f t="shared" si="331"/>
        <v>132.63348171246463</v>
      </c>
      <c r="L288" s="24">
        <f t="shared" ref="L288:L305" si="337">$C$295</f>
        <v>1453.2769026925728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L'!$B$136:$AV$256, 31)</f>
        <v>8.3445485252367924</v>
      </c>
      <c r="S288" s="46">
        <f>VLOOKUP(I288, '[1]Lapse Rates'!$A$4:$F$24, 4)</f>
        <v>2.3963082999999999E-3</v>
      </c>
      <c r="T288" s="33">
        <f t="shared" si="332"/>
        <v>0.98064864417693598</v>
      </c>
      <c r="U288" s="33">
        <f t="shared" ref="U288:U305" si="338">T288*R288/1000</f>
        <v>8.1830701975421118E-3</v>
      </c>
      <c r="V288" s="39">
        <f t="shared" si="333"/>
        <v>2.349936485424938E-3</v>
      </c>
      <c r="W288" s="32">
        <f t="shared" ref="W288:W305" si="339">T288-SUM(U288:V288)</f>
        <v>0.9701156374939689</v>
      </c>
      <c r="X288" s="32"/>
      <c r="Y288" s="5">
        <f t="shared" si="334"/>
        <v>0</v>
      </c>
      <c r="Z288" s="5">
        <f t="shared" si="334"/>
        <v>5.9057505233403198</v>
      </c>
      <c r="AA288" s="5">
        <f t="shared" ref="AA288:AA305" si="340">O288*W288</f>
        <v>0</v>
      </c>
      <c r="AB288" s="5">
        <f t="shared" si="325"/>
        <v>5.8423177025235535</v>
      </c>
      <c r="AC288" s="32"/>
      <c r="AD288" s="5">
        <f t="shared" si="326"/>
        <v>12866.98146645323</v>
      </c>
      <c r="AE288" s="5">
        <f t="shared" si="327"/>
        <v>-128.66981466453228</v>
      </c>
      <c r="AF288" s="5">
        <f>-$W288*L288</f>
        <v>-1409.846648910866</v>
      </c>
      <c r="AG288" s="5">
        <f t="shared" si="335"/>
        <v>-4928.0821819955881</v>
      </c>
      <c r="AH288" s="5">
        <f t="shared" si="328"/>
        <v>6400.3828208822424</v>
      </c>
      <c r="AI288" s="42">
        <f>-M288*($W287*N288-$W286*N287)/1000</f>
        <v>0</v>
      </c>
      <c r="AJ288" s="42">
        <f t="shared" si="336"/>
        <v>1250.2077271668109</v>
      </c>
      <c r="AK288" s="42">
        <f t="shared" ref="AK288:AK295" si="341">SUM(AH288:AJ288)</f>
        <v>7650.5905480490528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13263.348171246464</v>
      </c>
      <c r="K289" s="11">
        <f t="shared" si="331"/>
        <v>132.63348171246463</v>
      </c>
      <c r="L289" s="24">
        <f t="shared" si="337"/>
        <v>1453.2769026925728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L'!$B$136:$AV$256, 31)</f>
        <v>9.2001564626108223</v>
      </c>
      <c r="S289" s="46">
        <f>VLOOKUP(I289, '[1]Lapse Rates'!$A$4:$F$24, 4)</f>
        <v>2.1941491999999999E-3</v>
      </c>
      <c r="T289" s="33">
        <f t="shared" si="332"/>
        <v>0.9701156374939689</v>
      </c>
      <c r="U289" s="33">
        <f t="shared" si="338"/>
        <v>8.9252156517699542E-3</v>
      </c>
      <c r="V289" s="39">
        <f t="shared" si="333"/>
        <v>2.1285784499148817E-3</v>
      </c>
      <c r="W289" s="32">
        <f t="shared" si="339"/>
        <v>0.95906184339228406</v>
      </c>
      <c r="X289" s="32"/>
      <c r="Y289" s="5">
        <f>AA288</f>
        <v>0</v>
      </c>
      <c r="Z289" s="5">
        <f t="shared" si="334"/>
        <v>5.8423177025235535</v>
      </c>
      <c r="AA289" s="5">
        <f t="shared" si="340"/>
        <v>0</v>
      </c>
      <c r="AB289" s="5">
        <f t="shared" si="325"/>
        <v>5.7757485488429179</v>
      </c>
      <c r="AC289" s="32"/>
      <c r="AD289" s="5">
        <f>$W289*J289</f>
        <v>12720.371146669313</v>
      </c>
      <c r="AE289" s="5">
        <f t="shared" si="327"/>
        <v>-127.20371146669312</v>
      </c>
      <c r="AF289" s="5">
        <f t="shared" si="327"/>
        <v>-1393.782425255768</v>
      </c>
      <c r="AG289" s="5">
        <f t="shared" si="335"/>
        <v>-5375.0236967497676</v>
      </c>
      <c r="AH289" s="5">
        <f t="shared" si="328"/>
        <v>5824.3613131970851</v>
      </c>
      <c r="AI289" s="42">
        <f t="shared" ref="AI289:AI305" si="343">-M289*($W288*N289-$W287*N288)/1000</f>
        <v>0</v>
      </c>
      <c r="AJ289" s="42">
        <f>$D$6*SUM(Y289:Z289,AD289:AE289)</f>
        <v>1235.9628567599946</v>
      </c>
      <c r="AK289" s="42">
        <f t="shared" si="341"/>
        <v>7060.3241699570799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13263.348171246464</v>
      </c>
      <c r="K290" s="11">
        <f t="shared" si="331"/>
        <v>132.63348171246463</v>
      </c>
      <c r="L290" s="24">
        <f t="shared" si="337"/>
        <v>1453.2769026925728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L'!$B$136:$AV$256, 31)</f>
        <v>10.168548086997694</v>
      </c>
      <c r="S290" s="46">
        <f>VLOOKUP(I290, '[1]Lapse Rates'!$A$4:$F$24, 4)</f>
        <v>1.9313649E-3</v>
      </c>
      <c r="T290" s="33">
        <f>W289</f>
        <v>0.95906184339228406</v>
      </c>
      <c r="U290" s="33">
        <f t="shared" si="338"/>
        <v>9.7522664729390914E-3</v>
      </c>
      <c r="V290" s="39">
        <f t="shared" si="333"/>
        <v>1.8522983812571544E-3</v>
      </c>
      <c r="W290" s="32">
        <f t="shared" si="339"/>
        <v>0.94745727853808781</v>
      </c>
      <c r="X290" s="32"/>
      <c r="Y290" s="5">
        <f t="shared" ref="Y290:Z305" si="344">AA289</f>
        <v>0</v>
      </c>
      <c r="Z290" s="5">
        <f t="shared" si="334"/>
        <v>5.7757485488429179</v>
      </c>
      <c r="AA290" s="5">
        <f t="shared" si="340"/>
        <v>0</v>
      </c>
      <c r="AB290" s="5">
        <f t="shared" si="325"/>
        <v>5.7058624939671407</v>
      </c>
      <c r="AC290" s="32"/>
      <c r="AD290" s="5">
        <f t="shared" ref="AD290:AD304" si="345">$W290*J290</f>
        <v>12566.455762632299</v>
      </c>
      <c r="AE290" s="5">
        <f t="shared" si="327"/>
        <v>-125.66455762632297</v>
      </c>
      <c r="AF290" s="5">
        <f t="shared" si="327"/>
        <v>-1376.9177791873665</v>
      </c>
      <c r="AG290" s="5">
        <f t="shared" si="335"/>
        <v>-5873.0976857316364</v>
      </c>
      <c r="AH290" s="5">
        <f t="shared" si="328"/>
        <v>5190.7757400869723</v>
      </c>
      <c r="AI290" s="42">
        <f t="shared" si="343"/>
        <v>0</v>
      </c>
      <c r="AJ290" s="42">
        <f t="shared" ref="AJ290:AJ305" si="346">$D$6*SUM(Y290:Z290,AD290:AE290)</f>
        <v>1221.0082181437278</v>
      </c>
      <c r="AK290" s="42">
        <f t="shared" si="341"/>
        <v>6411.7839582307006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13263.348171246464</v>
      </c>
      <c r="K291" s="11">
        <f t="shared" si="331"/>
        <v>132.63348171246463</v>
      </c>
      <c r="L291" s="24">
        <f t="shared" si="337"/>
        <v>1453.2769026925728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L'!$B$136:$AV$256, 31)</f>
        <v>11.386322597817616</v>
      </c>
      <c r="S291" s="46">
        <f>VLOOKUP(I291, '[1]Lapse Rates'!$A$4:$F$24, 4)</f>
        <v>1.9726812000000001E-3</v>
      </c>
      <c r="T291" s="33">
        <f t="shared" ref="T291:T305" si="347">W290</f>
        <v>0.94745727853808781</v>
      </c>
      <c r="U291" s="33">
        <f t="shared" si="338"/>
        <v>1.0788054221085008E-2</v>
      </c>
      <c r="V291" s="39">
        <f t="shared" si="333"/>
        <v>1.8690311611752493E-3</v>
      </c>
      <c r="W291" s="32">
        <f t="shared" si="339"/>
        <v>0.93480019315582752</v>
      </c>
      <c r="X291" s="32"/>
      <c r="Y291" s="5">
        <f t="shared" si="344"/>
        <v>0</v>
      </c>
      <c r="Z291" s="5">
        <f t="shared" si="334"/>
        <v>5.7058624939671407</v>
      </c>
      <c r="AA291" s="5">
        <f t="shared" si="340"/>
        <v>0</v>
      </c>
      <c r="AB291" s="5">
        <f t="shared" si="325"/>
        <v>5.6296378552404081</v>
      </c>
      <c r="AC291" s="32"/>
      <c r="AD291" s="5">
        <f t="shared" si="345"/>
        <v>12398.580432374185</v>
      </c>
      <c r="AE291" s="5">
        <f t="shared" si="327"/>
        <v>-123.98580432374185</v>
      </c>
      <c r="AF291" s="5">
        <f t="shared" si="327"/>
        <v>-1358.5235293459198</v>
      </c>
      <c r="AG291" s="5">
        <f>-U291*M291</f>
        <v>-6496.8791055098036</v>
      </c>
      <c r="AH291" s="5">
        <f t="shared" si="328"/>
        <v>4419.1919931947205</v>
      </c>
      <c r="AI291" s="42">
        <f t="shared" si="343"/>
        <v>0</v>
      </c>
      <c r="AJ291" s="42">
        <f t="shared" si="346"/>
        <v>1204.6974781224067</v>
      </c>
      <c r="AK291" s="42">
        <f t="shared" si="341"/>
        <v>5623.8894713171267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13263.348171246464</v>
      </c>
      <c r="K292" s="11">
        <f t="shared" si="331"/>
        <v>132.63348171246463</v>
      </c>
      <c r="L292" s="24">
        <f t="shared" si="337"/>
        <v>1453.2769026925728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L'!$B$136:$AV$256, 31)</f>
        <v>12.663089454297717</v>
      </c>
      <c r="S292" s="46">
        <f>VLOOKUP(I292, '[1]Lapse Rates'!$A$4:$F$24, 4)</f>
        <v>1.7228968999999999E-3</v>
      </c>
      <c r="T292" s="33">
        <f t="shared" si="347"/>
        <v>0.93480019315582752</v>
      </c>
      <c r="U292" s="33">
        <f t="shared" si="338"/>
        <v>1.1837458467827029E-2</v>
      </c>
      <c r="V292" s="39">
        <f t="shared" si="333"/>
        <v>1.6105643549075763E-3</v>
      </c>
      <c r="W292" s="32">
        <f t="shared" si="339"/>
        <v>0.92135217033309291</v>
      </c>
      <c r="X292" s="32"/>
      <c r="Y292" s="5">
        <f t="shared" si="344"/>
        <v>0</v>
      </c>
      <c r="Z292" s="5">
        <f t="shared" si="334"/>
        <v>5.6296378552404081</v>
      </c>
      <c r="AA292" s="5">
        <f t="shared" si="340"/>
        <v>0</v>
      </c>
      <c r="AB292" s="5">
        <f t="shared" si="325"/>
        <v>5.5486499618752818</v>
      </c>
      <c r="AC292" s="32"/>
      <c r="AD292" s="5">
        <f t="shared" si="345"/>
        <v>12220.214623461388</v>
      </c>
      <c r="AE292" s="5">
        <f t="shared" si="327"/>
        <v>-122.20214623461388</v>
      </c>
      <c r="AF292" s="5">
        <f t="shared" si="327"/>
        <v>-1338.9798283907569</v>
      </c>
      <c r="AG292" s="5">
        <f t="shared" ref="AG292:AG305" si="348">-U292*M292</f>
        <v>-7128.860775621004</v>
      </c>
      <c r="AH292" s="5">
        <f t="shared" si="328"/>
        <v>3630.171873215013</v>
      </c>
      <c r="AI292" s="42">
        <f t="shared" si="343"/>
        <v>0</v>
      </c>
      <c r="AJ292" s="42">
        <f t="shared" si="346"/>
        <v>1187.3672914895456</v>
      </c>
      <c r="AK292" s="42">
        <f t="shared" si="341"/>
        <v>4817.5391647045581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13263.348171246464</v>
      </c>
      <c r="K293" s="11">
        <f t="shared" si="331"/>
        <v>132.63348171246463</v>
      </c>
      <c r="L293" s="24">
        <f t="shared" si="337"/>
        <v>1453.2769026925728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L'!$B$136:$AV$256, 31)</f>
        <v>14.142092766937479</v>
      </c>
      <c r="S293" s="46">
        <f>VLOOKUP(I293, '[1]Lapse Rates'!$A$4:$F$24, 4)</f>
        <v>1.5750323E-3</v>
      </c>
      <c r="T293" s="33">
        <f t="shared" si="347"/>
        <v>0.92135217033309291</v>
      </c>
      <c r="U293" s="33">
        <f t="shared" si="338"/>
        <v>1.3029847863869782E-2</v>
      </c>
      <c r="V293" s="39">
        <f t="shared" si="333"/>
        <v>1.451159427949723E-3</v>
      </c>
      <c r="W293" s="32">
        <f t="shared" si="339"/>
        <v>0.90687116304127335</v>
      </c>
      <c r="X293" s="32"/>
      <c r="Y293" s="5">
        <f t="shared" si="344"/>
        <v>0</v>
      </c>
      <c r="Z293" s="5">
        <f t="shared" si="334"/>
        <v>5.5486499618752818</v>
      </c>
      <c r="AA293" s="5">
        <f t="shared" si="340"/>
        <v>0</v>
      </c>
      <c r="AB293" s="5">
        <f t="shared" si="325"/>
        <v>5.46144113647183</v>
      </c>
      <c r="AC293" s="32"/>
      <c r="AD293" s="5">
        <f t="shared" si="345"/>
        <v>12028.147981879627</v>
      </c>
      <c r="AE293" s="5">
        <f t="shared" si="327"/>
        <v>-120.28147981879626</v>
      </c>
      <c r="AF293" s="5">
        <f t="shared" si="327"/>
        <v>-1317.9349149658328</v>
      </c>
      <c r="AG293" s="5">
        <f t="shared" si="348"/>
        <v>-7846.9522492104352</v>
      </c>
      <c r="AH293" s="5">
        <f t="shared" si="328"/>
        <v>2742.9793378845625</v>
      </c>
      <c r="AI293" s="42">
        <f t="shared" si="343"/>
        <v>0</v>
      </c>
      <c r="AJ293" s="42">
        <f t="shared" si="346"/>
        <v>1168.7060264134275</v>
      </c>
      <c r="AK293" s="42">
        <f t="shared" si="341"/>
        <v>3911.68536429799</v>
      </c>
    </row>
    <row r="294" spans="1:37" ht="15" x14ac:dyDescent="0.2">
      <c r="A294" s="12"/>
      <c r="B294" s="13">
        <v>1</v>
      </c>
      <c r="C294" s="10">
        <f>$H$284*0.14+$B$297</f>
        <v>1851.1773478299669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13263.348171246464</v>
      </c>
      <c r="K294" s="11">
        <f t="shared" si="331"/>
        <v>132.63348171246463</v>
      </c>
      <c r="L294" s="24">
        <f t="shared" si="337"/>
        <v>1453.2769026925728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L'!$B$136:$AV$256, 31)</f>
        <v>15.856713116837819</v>
      </c>
      <c r="S294" s="46">
        <f>VLOOKUP(I294, '[1]Lapse Rates'!$A$4:$F$24, 4)</f>
        <v>1.4424080000000001E-3</v>
      </c>
      <c r="T294" s="33">
        <f t="shared" si="347"/>
        <v>0.90687116304127335</v>
      </c>
      <c r="U294" s="33">
        <f t="shared" si="338"/>
        <v>1.4379995866278528E-2</v>
      </c>
      <c r="V294" s="39">
        <f t="shared" si="333"/>
        <v>1.308078220540037E-3</v>
      </c>
      <c r="W294" s="32">
        <f t="shared" si="339"/>
        <v>0.89118308895445475</v>
      </c>
      <c r="X294" s="32"/>
      <c r="Y294" s="5">
        <f t="shared" si="344"/>
        <v>0</v>
      </c>
      <c r="Z294" s="5">
        <f t="shared" si="334"/>
        <v>5.46144113647183</v>
      </c>
      <c r="AA294" s="5">
        <f t="shared" si="340"/>
        <v>0</v>
      </c>
      <c r="AB294" s="5">
        <f t="shared" si="325"/>
        <v>5.3669630047795236</v>
      </c>
      <c r="AC294" s="32"/>
      <c r="AD294" s="5">
        <f t="shared" si="345"/>
        <v>11820.071593129842</v>
      </c>
      <c r="AE294" s="5">
        <f t="shared" si="327"/>
        <v>-118.20071593129842</v>
      </c>
      <c r="AF294" s="5">
        <f t="shared" si="327"/>
        <v>-1295.1357992477297</v>
      </c>
      <c r="AG294" s="5">
        <f t="shared" si="348"/>
        <v>-8660.0505305530514</v>
      </c>
      <c r="AH294" s="5">
        <f t="shared" si="328"/>
        <v>1746.6845473977628</v>
      </c>
      <c r="AI294" s="42">
        <f t="shared" si="343"/>
        <v>0</v>
      </c>
      <c r="AJ294" s="42">
        <f t="shared" si="346"/>
        <v>1148.489300428665</v>
      </c>
      <c r="AK294" s="42">
        <f t="shared" si="341"/>
        <v>2895.1738478264278</v>
      </c>
    </row>
    <row r="295" spans="1:37" ht="15" x14ac:dyDescent="0.2">
      <c r="A295" s="12"/>
      <c r="B295" s="70" t="s">
        <v>49</v>
      </c>
      <c r="C295" s="10">
        <f>$H$284*0.11+$B$297</f>
        <v>1453.2769026925728</v>
      </c>
      <c r="D295" s="1"/>
      <c r="E295" s="1"/>
      <c r="F295" s="1"/>
      <c r="I295" s="2">
        <f t="shared" si="330"/>
        <v>10</v>
      </c>
      <c r="J295" s="11">
        <f t="shared" si="320"/>
        <v>13263.348171246464</v>
      </c>
      <c r="K295" s="11">
        <f t="shared" si="331"/>
        <v>132.63348171246463</v>
      </c>
      <c r="L295" s="24">
        <f t="shared" si="337"/>
        <v>1453.2769026925728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L'!$B$136:$AV$256, 31)</f>
        <v>17.905293498768032</v>
      </c>
      <c r="S295" s="46">
        <f>VLOOKUP(I295, '[1]Lapse Rates'!$A$4:$F$24, 4)</f>
        <v>1.4007732E-3</v>
      </c>
      <c r="T295" s="33">
        <f t="shared" si="347"/>
        <v>0.89118308895445475</v>
      </c>
      <c r="U295" s="33">
        <f t="shared" si="338"/>
        <v>1.5956894768868211E-2</v>
      </c>
      <c r="V295" s="39">
        <f t="shared" si="333"/>
        <v>1.2483453873006162E-3</v>
      </c>
      <c r="W295" s="32">
        <f t="shared" si="339"/>
        <v>0.87397784879828588</v>
      </c>
      <c r="X295" s="32"/>
      <c r="Y295" s="5">
        <f t="shared" si="344"/>
        <v>0</v>
      </c>
      <c r="Z295" s="5">
        <f t="shared" si="334"/>
        <v>5.3669630047795236</v>
      </c>
      <c r="AA295" s="5">
        <f t="shared" si="340"/>
        <v>0</v>
      </c>
      <c r="AB295" s="5">
        <f t="shared" si="325"/>
        <v>5.263348059039429</v>
      </c>
      <c r="AC295" s="32"/>
      <c r="AD295" s="5">
        <f t="shared" si="345"/>
        <v>11591.872502568664</v>
      </c>
      <c r="AE295" s="5">
        <f t="shared" si="327"/>
        <v>-115.91872502568663</v>
      </c>
      <c r="AF295" s="5">
        <f t="shared" si="327"/>
        <v>-1270.1318211234907</v>
      </c>
      <c r="AG295" s="5">
        <f t="shared" si="348"/>
        <v>-9609.7047797607338</v>
      </c>
      <c r="AH295" s="5">
        <f>SUM(AD295:AG295)</f>
        <v>596.11717665875221</v>
      </c>
      <c r="AI295" s="42">
        <f t="shared" si="343"/>
        <v>0</v>
      </c>
      <c r="AJ295" s="42">
        <f t="shared" si="346"/>
        <v>1126.3175646477348</v>
      </c>
      <c r="AK295" s="42">
        <f t="shared" si="341"/>
        <v>1722.434741306487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13263.348171246464</v>
      </c>
      <c r="K296" s="11">
        <f t="shared" si="331"/>
        <v>132.63348171246463</v>
      </c>
      <c r="L296" s="24">
        <f t="shared" si="337"/>
        <v>1453.2769026925728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L'!$B$136:$AV$256, 31)</f>
        <v>20.281873233813315</v>
      </c>
      <c r="S296" s="46">
        <f>VLOOKUP(I296, '[1]Lapse Rates'!$A$4:$F$24, 4)</f>
        <v>1.2298243999999999E-3</v>
      </c>
      <c r="T296" s="33">
        <f t="shared" si="347"/>
        <v>0.87397784879828588</v>
      </c>
      <c r="U296" s="33">
        <f t="shared" si="338"/>
        <v>1.7725907938487693E-2</v>
      </c>
      <c r="V296" s="39">
        <f t="shared" si="333"/>
        <v>1.0748392835116425E-3</v>
      </c>
      <c r="W296" s="32">
        <f t="shared" si="339"/>
        <v>0.85517710157628657</v>
      </c>
      <c r="X296" s="31"/>
      <c r="Y296" s="5">
        <f t="shared" si="344"/>
        <v>0</v>
      </c>
      <c r="Z296" s="5">
        <f t="shared" si="334"/>
        <v>5.263348059039429</v>
      </c>
      <c r="AA296" s="5">
        <f t="shared" si="340"/>
        <v>0</v>
      </c>
      <c r="AB296" s="5">
        <f t="shared" si="325"/>
        <v>5.1501245070518546</v>
      </c>
      <c r="AC296" s="32"/>
      <c r="AD296" s="5">
        <f t="shared" si="345"/>
        <v>11342.511646283692</v>
      </c>
      <c r="AE296" s="5">
        <f t="shared" si="327"/>
        <v>-113.42511646283691</v>
      </c>
      <c r="AF296" s="5">
        <f t="shared" si="327"/>
        <v>-1242.8091294323974</v>
      </c>
      <c r="AG296" s="5">
        <f t="shared" si="348"/>
        <v>-10675.055811887505</v>
      </c>
      <c r="AH296" s="5">
        <f t="shared" ref="AH296:AH305" si="349">SUM(AD296:AG296)</f>
        <v>-688.77841149904634</v>
      </c>
      <c r="AI296" s="42">
        <f t="shared" si="343"/>
        <v>0</v>
      </c>
      <c r="AJ296" s="42">
        <f t="shared" si="346"/>
        <v>1102.0897230200178</v>
      </c>
      <c r="AK296" s="42">
        <f t="shared" ref="AK296:AK305" si="350">SUM(AH296:AJ296)</f>
        <v>413.31131152097146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13263.348171246464</v>
      </c>
      <c r="K297" s="11">
        <f t="shared" si="331"/>
        <v>132.63348171246463</v>
      </c>
      <c r="L297" s="24">
        <f t="shared" si="337"/>
        <v>1453.2769026925728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L'!$B$136:$AV$256, 31)</f>
        <v>23.029112770141545</v>
      </c>
      <c r="S297" s="46">
        <f>VLOOKUP(I297, '[1]Lapse Rates'!$A$4:$F$24, 4)</f>
        <v>1.0984558E-3</v>
      </c>
      <c r="T297" s="33">
        <f t="shared" si="347"/>
        <v>0.85517710157628657</v>
      </c>
      <c r="U297" s="33">
        <f t="shared" si="338"/>
        <v>1.9693969910643094E-2</v>
      </c>
      <c r="V297" s="39">
        <f t="shared" si="333"/>
        <v>9.393742472536611E-4</v>
      </c>
      <c r="W297" s="32">
        <f t="shared" si="339"/>
        <v>0.83454375741838982</v>
      </c>
      <c r="X297" s="31"/>
      <c r="Y297" s="5">
        <f t="shared" si="344"/>
        <v>0</v>
      </c>
      <c r="Z297" s="5">
        <f t="shared" si="334"/>
        <v>5.1501245070518546</v>
      </c>
      <c r="AA297" s="5">
        <f t="shared" si="340"/>
        <v>0</v>
      </c>
      <c r="AB297" s="5">
        <f t="shared" si="325"/>
        <v>5.025864524863195</v>
      </c>
      <c r="AC297" s="32"/>
      <c r="AD297" s="5">
        <f t="shared" si="345"/>
        <v>11068.844418780352</v>
      </c>
      <c r="AE297" s="5">
        <f t="shared" si="327"/>
        <v>-110.68844418780353</v>
      </c>
      <c r="AF297" s="5">
        <f t="shared" si="327"/>
        <v>-1212.8231669424194</v>
      </c>
      <c r="AG297" s="5">
        <f t="shared" si="348"/>
        <v>-11860.279805316681</v>
      </c>
      <c r="AH297" s="5">
        <f t="shared" si="349"/>
        <v>-2114.9469976665496</v>
      </c>
      <c r="AI297" s="42">
        <f t="shared" si="343"/>
        <v>0</v>
      </c>
      <c r="AJ297" s="42">
        <f t="shared" si="346"/>
        <v>1075.5003283216711</v>
      </c>
      <c r="AK297" s="42">
        <f t="shared" si="350"/>
        <v>-1039.4466693448785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13263.348171246464</v>
      </c>
      <c r="K298" s="11">
        <f t="shared" si="331"/>
        <v>132.63348171246463</v>
      </c>
      <c r="L298" s="24">
        <f t="shared" si="337"/>
        <v>1453.2769026925728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L'!$B$136:$AV$256, 31)</f>
        <v>26.222455629533584</v>
      </c>
      <c r="S298" s="46">
        <f>VLOOKUP(I298, '[1]Lapse Rates'!$A$4:$F$24, 4)</f>
        <v>9.9047419999999994E-4</v>
      </c>
      <c r="T298" s="33">
        <f t="shared" si="347"/>
        <v>0.83454375741838982</v>
      </c>
      <c r="U298" s="33">
        <f t="shared" si="338"/>
        <v>2.1883786649807967E-2</v>
      </c>
      <c r="V298" s="39">
        <f t="shared" si="333"/>
        <v>8.265940604939737E-4</v>
      </c>
      <c r="W298" s="32">
        <f t="shared" si="339"/>
        <v>0.81183337670808786</v>
      </c>
      <c r="X298" s="31"/>
      <c r="Y298" s="5">
        <f t="shared" si="344"/>
        <v>0</v>
      </c>
      <c r="Z298" s="5">
        <f t="shared" si="334"/>
        <v>5.025864524863195</v>
      </c>
      <c r="AA298" s="5">
        <f t="shared" si="340"/>
        <v>0</v>
      </c>
      <c r="AB298" s="5">
        <f t="shared" si="325"/>
        <v>4.8890960262153502</v>
      </c>
      <c r="AC298" s="32"/>
      <c r="AD298" s="5">
        <f t="shared" si="345"/>
        <v>10767.628732318059</v>
      </c>
      <c r="AE298" s="5">
        <f t="shared" si="327"/>
        <v>-107.67628732318057</v>
      </c>
      <c r="AF298" s="5">
        <f t="shared" si="327"/>
        <v>-1179.8186952047827</v>
      </c>
      <c r="AG298" s="5">
        <f t="shared" si="348"/>
        <v>-13179.050950327202</v>
      </c>
      <c r="AH298" s="5">
        <f t="shared" si="349"/>
        <v>-3698.9172005371056</v>
      </c>
      <c r="AI298" s="42">
        <f t="shared" si="343"/>
        <v>0</v>
      </c>
      <c r="AJ298" s="42">
        <f t="shared" si="346"/>
        <v>1046.2343721638867</v>
      </c>
      <c r="AK298" s="42">
        <f t="shared" si="350"/>
        <v>-2652.6828283732189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13263.348171246464</v>
      </c>
      <c r="K299" s="11">
        <f t="shared" si="331"/>
        <v>132.63348171246463</v>
      </c>
      <c r="L299" s="24">
        <f t="shared" si="337"/>
        <v>1453.2769026925728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L'!$B$136:$AV$256, 31)</f>
        <v>29.823076562455846</v>
      </c>
      <c r="S299" s="46">
        <f>VLOOKUP(I299, '[1]Lapse Rates'!$A$4:$F$24, 4)</f>
        <v>9.2791330000000004E-4</v>
      </c>
      <c r="T299" s="33">
        <f t="shared" si="347"/>
        <v>0.81183337670808786</v>
      </c>
      <c r="U299" s="33">
        <f t="shared" si="338"/>
        <v>2.4211368949522364E-2</v>
      </c>
      <c r="V299" s="39">
        <f t="shared" si="333"/>
        <v>7.5331098763134496E-4</v>
      </c>
      <c r="W299" s="32">
        <f t="shared" si="339"/>
        <v>0.78686869677093418</v>
      </c>
      <c r="X299" s="31"/>
      <c r="Y299" s="5">
        <f t="shared" si="344"/>
        <v>0</v>
      </c>
      <c r="Z299" s="5">
        <f t="shared" si="334"/>
        <v>4.8890960262153502</v>
      </c>
      <c r="AA299" s="5">
        <f t="shared" si="340"/>
        <v>0</v>
      </c>
      <c r="AB299" s="5">
        <f t="shared" si="325"/>
        <v>4.7387514838766291</v>
      </c>
      <c r="AC299" s="32"/>
      <c r="AD299" s="5">
        <f t="shared" si="345"/>
        <v>10436.513490327858</v>
      </c>
      <c r="AE299" s="5">
        <f t="shared" si="327"/>
        <v>-104.36513490327857</v>
      </c>
      <c r="AF299" s="5">
        <f t="shared" si="327"/>
        <v>-1143.5381024690046</v>
      </c>
      <c r="AG299" s="5">
        <f t="shared" si="348"/>
        <v>-14580.788511101904</v>
      </c>
      <c r="AH299" s="5">
        <f t="shared" si="349"/>
        <v>-5392.1782581463303</v>
      </c>
      <c r="AI299" s="42">
        <f t="shared" si="343"/>
        <v>0</v>
      </c>
      <c r="AJ299" s="42">
        <f t="shared" si="346"/>
        <v>1014.0633739873231</v>
      </c>
      <c r="AK299" s="42">
        <f t="shared" si="350"/>
        <v>-4378.1148841590075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13263.348171246464</v>
      </c>
      <c r="K300" s="11">
        <f t="shared" si="331"/>
        <v>132.63348171246463</v>
      </c>
      <c r="L300" s="24">
        <f t="shared" si="337"/>
        <v>1453.2769026925728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L'!$B$136:$AV$256, 31)</f>
        <v>33.864124532730393</v>
      </c>
      <c r="S300" s="46">
        <f>VLOOKUP(I300, '[1]Lapse Rates'!$A$4:$F$24, 4)</f>
        <v>7.1178370000000003E-4</v>
      </c>
      <c r="T300" s="33">
        <f t="shared" si="347"/>
        <v>0.78686869677093418</v>
      </c>
      <c r="U300" s="33">
        <f t="shared" si="338"/>
        <v>2.6646619538358184E-2</v>
      </c>
      <c r="V300" s="39">
        <f t="shared" si="333"/>
        <v>5.6008031240179358E-4</v>
      </c>
      <c r="W300" s="32">
        <f t="shared" si="339"/>
        <v>0.75966199692017422</v>
      </c>
      <c r="X300" s="31"/>
      <c r="Y300" s="5">
        <f t="shared" si="344"/>
        <v>0</v>
      </c>
      <c r="Z300" s="5">
        <f t="shared" si="334"/>
        <v>4.7387514838766291</v>
      </c>
      <c r="AA300" s="5">
        <f t="shared" si="340"/>
        <v>0</v>
      </c>
      <c r="AB300" s="5">
        <f t="shared" si="325"/>
        <v>4.5749048474323963</v>
      </c>
      <c r="AC300" s="32"/>
      <c r="AD300" s="5">
        <f t="shared" si="345"/>
        <v>10075.66155761663</v>
      </c>
      <c r="AE300" s="5">
        <f t="shared" si="327"/>
        <v>-100.75661557616628</v>
      </c>
      <c r="AF300" s="5">
        <f t="shared" si="327"/>
        <v>-1103.9992339774055</v>
      </c>
      <c r="AG300" s="5">
        <f t="shared" si="348"/>
        <v>-16047.367037965911</v>
      </c>
      <c r="AH300" s="5">
        <f t="shared" si="349"/>
        <v>-7176.4613299028533</v>
      </c>
      <c r="AI300" s="42">
        <f t="shared" si="343"/>
        <v>0</v>
      </c>
      <c r="AJ300" s="42">
        <f t="shared" si="346"/>
        <v>979.00304633473786</v>
      </c>
      <c r="AK300" s="42">
        <f t="shared" si="350"/>
        <v>-6197.4582835681158</v>
      </c>
    </row>
    <row r="301" spans="1:37" ht="15" x14ac:dyDescent="0.2">
      <c r="I301" s="2">
        <f t="shared" si="330"/>
        <v>16</v>
      </c>
      <c r="J301" s="11">
        <f t="shared" si="320"/>
        <v>13263.348171246464</v>
      </c>
      <c r="K301" s="11">
        <f t="shared" si="331"/>
        <v>132.63348171246463</v>
      </c>
      <c r="L301" s="24">
        <f t="shared" si="337"/>
        <v>1453.2769026925728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L'!$B$136:$AV$256, 31)</f>
        <v>38.317150038283465</v>
      </c>
      <c r="S301" s="46">
        <f>VLOOKUP(I301, '[1]Lapse Rates'!$A$4:$F$24, 4)</f>
        <v>6.4944269999999999E-4</v>
      </c>
      <c r="T301" s="33">
        <f t="shared" si="347"/>
        <v>0.75966199692017422</v>
      </c>
      <c r="U301" s="33">
        <f t="shared" si="338"/>
        <v>2.9108082714372346E-2</v>
      </c>
      <c r="V301" s="39">
        <f t="shared" si="333"/>
        <v>4.9335693836722965E-4</v>
      </c>
      <c r="W301" s="32">
        <f t="shared" si="339"/>
        <v>0.73006055726743468</v>
      </c>
      <c r="X301" s="31"/>
      <c r="Y301" s="5">
        <f t="shared" si="344"/>
        <v>0</v>
      </c>
      <c r="Z301" s="5">
        <f t="shared" si="334"/>
        <v>4.5749048474323963</v>
      </c>
      <c r="AA301" s="5">
        <f t="shared" si="340"/>
        <v>0</v>
      </c>
      <c r="AB301" s="5">
        <f t="shared" si="325"/>
        <v>4.3966363934260988</v>
      </c>
      <c r="AC301" s="32"/>
      <c r="AD301" s="5">
        <f t="shared" si="345"/>
        <v>9683.0473571322036</v>
      </c>
      <c r="AE301" s="5">
        <f t="shared" si="327"/>
        <v>-96.830473571322031</v>
      </c>
      <c r="AF301" s="5">
        <f t="shared" si="327"/>
        <v>-1060.980145443631</v>
      </c>
      <c r="AG301" s="5">
        <f t="shared" si="348"/>
        <v>-17529.731544993745</v>
      </c>
      <c r="AH301" s="5">
        <f t="shared" si="349"/>
        <v>-9004.4948068764952</v>
      </c>
      <c r="AI301" s="42">
        <f t="shared" si="343"/>
        <v>0</v>
      </c>
      <c r="AJ301" s="42">
        <f t="shared" si="346"/>
        <v>940.85667444285548</v>
      </c>
      <c r="AK301" s="42">
        <f t="shared" si="350"/>
        <v>-8063.6381324336398</v>
      </c>
    </row>
    <row r="302" spans="1:37" ht="15" x14ac:dyDescent="0.2">
      <c r="I302" s="2">
        <f t="shared" si="330"/>
        <v>17</v>
      </c>
      <c r="J302" s="11">
        <f t="shared" si="320"/>
        <v>13263.348171246464</v>
      </c>
      <c r="K302" s="11">
        <f t="shared" si="331"/>
        <v>132.63348171246463</v>
      </c>
      <c r="L302" s="24">
        <f t="shared" si="337"/>
        <v>1453.2769026925728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L'!$B$136:$AV$256, 31)</f>
        <v>43.255576718949548</v>
      </c>
      <c r="S302" s="46">
        <f>VLOOKUP(I302, '[1]Lapse Rates'!$A$4:$F$24, 4)</f>
        <v>5.2983399999999997E-4</v>
      </c>
      <c r="T302" s="33">
        <f t="shared" si="347"/>
        <v>0.73006055726743468</v>
      </c>
      <c r="U302" s="33">
        <f t="shared" si="338"/>
        <v>3.1579190444360583E-2</v>
      </c>
      <c r="V302" s="39">
        <f t="shared" si="333"/>
        <v>3.8681090529923398E-4</v>
      </c>
      <c r="W302" s="32">
        <f t="shared" si="339"/>
        <v>0.69809455591777492</v>
      </c>
      <c r="X302" s="31"/>
      <c r="Y302" s="5">
        <f t="shared" si="344"/>
        <v>0</v>
      </c>
      <c r="Z302" s="5">
        <f t="shared" si="334"/>
        <v>4.3966363934260988</v>
      </c>
      <c r="AA302" s="5">
        <f t="shared" si="340"/>
        <v>0</v>
      </c>
      <c r="AB302" s="5">
        <f t="shared" si="325"/>
        <v>4.2041278631580568</v>
      </c>
      <c r="AC302" s="32"/>
      <c r="AD302" s="5">
        <f t="shared" si="345"/>
        <v>9259.0711515891326</v>
      </c>
      <c r="AE302" s="5">
        <f t="shared" si="327"/>
        <v>-92.590711515891314</v>
      </c>
      <c r="AF302" s="5">
        <f t="shared" si="327"/>
        <v>-1014.524694010731</v>
      </c>
      <c r="AG302" s="5">
        <f t="shared" si="348"/>
        <v>-19017.90428211683</v>
      </c>
      <c r="AH302" s="5">
        <f t="shared" si="349"/>
        <v>-10865.948536054319</v>
      </c>
      <c r="AI302" s="42">
        <f t="shared" si="343"/>
        <v>0</v>
      </c>
      <c r="AJ302" s="42">
        <f t="shared" si="346"/>
        <v>899.66304120138022</v>
      </c>
      <c r="AK302" s="42">
        <f t="shared" si="350"/>
        <v>-9966.2854948529384</v>
      </c>
    </row>
    <row r="303" spans="1:37" ht="15" x14ac:dyDescent="0.2">
      <c r="I303" s="2">
        <f t="shared" si="330"/>
        <v>18</v>
      </c>
      <c r="J303" s="11">
        <f t="shared" si="320"/>
        <v>13263.348171246464</v>
      </c>
      <c r="K303" s="11">
        <f t="shared" si="331"/>
        <v>132.63348171246463</v>
      </c>
      <c r="L303" s="24">
        <f t="shared" si="337"/>
        <v>1453.2769026925728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L'!$B$136:$AV$256, 31)</f>
        <v>48.85170429678913</v>
      </c>
      <c r="S303" s="46">
        <f>VLOOKUP(I303, '[1]Lapse Rates'!$A$4:$F$24, 4)</f>
        <v>4.565131E-4</v>
      </c>
      <c r="T303" s="33">
        <f t="shared" si="347"/>
        <v>0.69809455591777492</v>
      </c>
      <c r="U303" s="33">
        <f t="shared" si="338"/>
        <v>3.410310881689347E-2</v>
      </c>
      <c r="V303" s="39">
        <f t="shared" si="333"/>
        <v>3.1868930981514677E-4</v>
      </c>
      <c r="W303" s="32">
        <f t="shared" si="339"/>
        <v>0.66367275779106627</v>
      </c>
      <c r="X303" s="31"/>
      <c r="Y303" s="5">
        <f t="shared" si="344"/>
        <v>0</v>
      </c>
      <c r="Z303" s="5">
        <f t="shared" si="344"/>
        <v>4.2041278631580568</v>
      </c>
      <c r="AA303" s="5">
        <f t="shared" si="340"/>
        <v>0</v>
      </c>
      <c r="AB303" s="5">
        <f t="shared" si="325"/>
        <v>3.9968298125175603</v>
      </c>
      <c r="AC303" s="32"/>
      <c r="AD303" s="5">
        <f t="shared" si="345"/>
        <v>8802.5228583542357</v>
      </c>
      <c r="AE303" s="5">
        <f t="shared" si="327"/>
        <v>-88.025228583542358</v>
      </c>
      <c r="AF303" s="5">
        <f t="shared" si="327"/>
        <v>-964.50028984403889</v>
      </c>
      <c r="AG303" s="5">
        <f t="shared" si="348"/>
        <v>-20537.881119688936</v>
      </c>
      <c r="AH303" s="5">
        <f t="shared" si="349"/>
        <v>-12787.883779762284</v>
      </c>
      <c r="AI303" s="42">
        <f t="shared" si="343"/>
        <v>0</v>
      </c>
      <c r="AJ303" s="42">
        <f t="shared" si="346"/>
        <v>855.30464242388086</v>
      </c>
      <c r="AK303" s="42">
        <f t="shared" si="350"/>
        <v>-11932.579137338404</v>
      </c>
    </row>
    <row r="304" spans="1:37" ht="15" x14ac:dyDescent="0.2">
      <c r="I304" s="2">
        <f t="shared" si="330"/>
        <v>19</v>
      </c>
      <c r="J304" s="11">
        <f t="shared" si="320"/>
        <v>13263.348171246464</v>
      </c>
      <c r="K304" s="11">
        <f t="shared" si="331"/>
        <v>132.63348171246463</v>
      </c>
      <c r="L304" s="24">
        <f t="shared" si="337"/>
        <v>1453.2769026925728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L'!$B$136:$AV$256, 31)</f>
        <v>55.185649543013433</v>
      </c>
      <c r="S304" s="46">
        <f>VLOOKUP(I304, '[1]Lapse Rates'!$A$4:$F$24, 4)</f>
        <v>3.5534066900000001E-2</v>
      </c>
      <c r="T304" s="33">
        <f t="shared" si="347"/>
        <v>0.66367275779106627</v>
      </c>
      <c r="U304" s="33">
        <f t="shared" si="338"/>
        <v>3.662521222270302E-2</v>
      </c>
      <c r="V304" s="39">
        <f t="shared" si="333"/>
        <v>2.3582992175055245E-2</v>
      </c>
      <c r="W304" s="32">
        <f t="shared" si="339"/>
        <v>0.60346455339330796</v>
      </c>
      <c r="X304" s="31"/>
      <c r="Y304" s="5">
        <f t="shared" si="344"/>
        <v>0</v>
      </c>
      <c r="Z304" s="5">
        <f t="shared" si="344"/>
        <v>3.9968298125175603</v>
      </c>
      <c r="AA304" s="5">
        <f t="shared" si="340"/>
        <v>0</v>
      </c>
      <c r="AB304" s="5">
        <f t="shared" si="325"/>
        <v>3.6342385452549846</v>
      </c>
      <c r="AC304" s="32"/>
      <c r="AD304" s="5">
        <f t="shared" si="345"/>
        <v>8003.9604806611951</v>
      </c>
      <c r="AE304" s="5">
        <f t="shared" si="327"/>
        <v>-80.039604806611948</v>
      </c>
      <c r="AF304" s="5">
        <f t="shared" si="327"/>
        <v>-877.00109704018325</v>
      </c>
      <c r="AG304" s="5">
        <f t="shared" si="348"/>
        <v>-22056.764931666217</v>
      </c>
      <c r="AH304" s="5">
        <f t="shared" si="349"/>
        <v>-15009.845152851818</v>
      </c>
      <c r="AI304" s="42">
        <f t="shared" si="343"/>
        <v>0</v>
      </c>
      <c r="AJ304" s="42">
        <f t="shared" si="346"/>
        <v>777.72872692594262</v>
      </c>
      <c r="AK304" s="42">
        <f t="shared" si="350"/>
        <v>-14232.116425925875</v>
      </c>
    </row>
    <row r="305" spans="1:39" ht="15" x14ac:dyDescent="0.2">
      <c r="I305" s="2">
        <f t="shared" si="330"/>
        <v>20</v>
      </c>
      <c r="J305" s="11">
        <f t="shared" si="320"/>
        <v>13263.348171246464</v>
      </c>
      <c r="K305" s="11">
        <f t="shared" si="331"/>
        <v>132.63348171246463</v>
      </c>
      <c r="L305" s="24">
        <f t="shared" si="337"/>
        <v>1453.2769026925728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L'!$B$136:$AV$256, 31)</f>
        <v>62.379228125926709</v>
      </c>
      <c r="S305" s="46">
        <f>VLOOKUP(I305, '[1]Lapse Rates'!$A$4:$F$24, 4)</f>
        <v>0</v>
      </c>
      <c r="T305" s="33">
        <f t="shared" si="347"/>
        <v>0.60346455339330796</v>
      </c>
      <c r="U305" s="33">
        <f t="shared" si="338"/>
        <v>3.7643653042031634E-2</v>
      </c>
      <c r="V305" s="39">
        <f t="shared" si="333"/>
        <v>0</v>
      </c>
      <c r="W305" s="32">
        <f t="shared" si="339"/>
        <v>0.5658209003512763</v>
      </c>
      <c r="X305" s="31"/>
      <c r="Y305" s="5">
        <f t="shared" si="344"/>
        <v>0</v>
      </c>
      <c r="Z305" s="5">
        <f t="shared" si="344"/>
        <v>3.6342385452549846</v>
      </c>
      <c r="AA305" s="5">
        <f t="shared" si="340"/>
        <v>0</v>
      </c>
      <c r="AB305" s="5">
        <f t="shared" si="325"/>
        <v>3.4075375499764875</v>
      </c>
      <c r="AC305" s="32"/>
      <c r="AD305" s="5">
        <f>$W305*J305</f>
        <v>7504.6796039271285</v>
      </c>
      <c r="AE305" s="5">
        <f t="shared" si="327"/>
        <v>-75.046796039271271</v>
      </c>
      <c r="AF305" s="5">
        <f t="shared" si="327"/>
        <v>-822.29444554122574</v>
      </c>
      <c r="AG305" s="5">
        <f t="shared" si="348"/>
        <v>-22670.09952784967</v>
      </c>
      <c r="AH305" s="5">
        <f t="shared" si="349"/>
        <v>-16062.76116550304</v>
      </c>
      <c r="AI305" s="42">
        <f t="shared" si="343"/>
        <v>0</v>
      </c>
      <c r="AJ305" s="42">
        <f t="shared" si="346"/>
        <v>729.20349725508834</v>
      </c>
      <c r="AK305" s="42">
        <f t="shared" si="350"/>
        <v>-15333.557668247951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234564.75659455612</v>
      </c>
      <c r="AE308" s="21">
        <f t="shared" ref="AE308:AK308" si="351">SUM(AE285:AE305)</f>
        <v>-7386.9774805739717</v>
      </c>
      <c r="AF308" s="21">
        <f t="shared" si="351"/>
        <v>-24659.873118402644</v>
      </c>
      <c r="AG308" s="21">
        <f t="shared" si="351"/>
        <v>-232678.62522840826</v>
      </c>
      <c r="AH308" s="21">
        <f t="shared" si="351"/>
        <v>-30160.719232828767</v>
      </c>
      <c r="AI308" s="21">
        <f t="shared" si="351"/>
        <v>0</v>
      </c>
      <c r="AJ308" s="21">
        <f t="shared" si="351"/>
        <v>21515.573349046888</v>
      </c>
      <c r="AK308" s="21">
        <f t="shared" si="351"/>
        <v>-8645.1458837818736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115423.89560198979</v>
      </c>
      <c r="AE310" s="21">
        <f t="shared" ref="AE310:AK310" si="352">AE285+NPV($D$6,AE286:AE305)</f>
        <v>-6207.3054821214628</v>
      </c>
      <c r="AF310" s="21">
        <f t="shared" si="352"/>
        <v>-11734.10169199287</v>
      </c>
      <c r="AG310" s="21">
        <f t="shared" si="352"/>
        <v>-75461.406332978921</v>
      </c>
      <c r="AH310" s="21">
        <f t="shared" si="352"/>
        <v>22021.082094896523</v>
      </c>
      <c r="AI310" s="21">
        <f t="shared" si="352"/>
        <v>0</v>
      </c>
      <c r="AJ310" s="21">
        <f t="shared" si="352"/>
        <v>9938.1019752257671</v>
      </c>
      <c r="AK310" s="21">
        <f t="shared" si="352"/>
        <v>31959.184070122283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173045.71163778033</v>
      </c>
      <c r="AE312" s="21">
        <f t="shared" ref="AE312:AK312" si="353">AE285+NPV($D$7,AE286:AE305)</f>
        <v>-6776.40427112422</v>
      </c>
      <c r="AF312" s="21">
        <f t="shared" si="353"/>
        <v>-17969.767941039972</v>
      </c>
      <c r="AG312" s="21">
        <f t="shared" si="353"/>
        <v>-146532.5859452858</v>
      </c>
      <c r="AH312" s="21">
        <f t="shared" si="353"/>
        <v>1766.9534803302795</v>
      </c>
      <c r="AI312" s="21">
        <f t="shared" si="353"/>
        <v>0</v>
      </c>
      <c r="AJ312" s="21">
        <f t="shared" si="353"/>
        <v>15537.617729801968</v>
      </c>
      <c r="AK312" s="21">
        <f t="shared" si="353"/>
        <v>17304.571210132257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12062.834736288705</v>
      </c>
    </row>
    <row r="315" spans="1:39" ht="15" x14ac:dyDescent="0.2">
      <c r="G315" s="58" t="s">
        <v>119</v>
      </c>
      <c r="H315" s="57"/>
      <c r="I315" s="57"/>
      <c r="J315" s="11">
        <f>H$314</f>
        <v>12062.834736288705</v>
      </c>
      <c r="K315" s="11">
        <f>J315*$C$10</f>
        <v>4825.1338945154821</v>
      </c>
      <c r="L315" s="24">
        <f>$C$324</f>
        <v>1865.7765750369406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12062.834736288705</v>
      </c>
      <c r="AE315" s="5">
        <f>-$W315*K315</f>
        <v>-4825.1338945154821</v>
      </c>
      <c r="AF315" s="5">
        <f>-$W315*L315</f>
        <v>-1865.7765750369406</v>
      </c>
      <c r="AG315" s="5"/>
      <c r="AH315" s="5">
        <f>SUM(AD315:AG315)</f>
        <v>5371.9242667362823</v>
      </c>
      <c r="AI315" s="42">
        <f>Y315-AA315</f>
        <v>0</v>
      </c>
      <c r="AJ315" s="42"/>
      <c r="AK315" s="42">
        <f>SUM(AH315:AJ315)</f>
        <v>5371.9242667362823</v>
      </c>
      <c r="AL315" s="6" t="s">
        <v>39</v>
      </c>
      <c r="AM315" s="36">
        <f>AK342</f>
        <v>15967.9544887343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12062.834736288705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L'!$B$136:$AV$256, 34)</f>
        <v>5.7649317704950667</v>
      </c>
      <c r="S316" s="46">
        <f>AVERAGE(VLOOKUP(I315,'[1]Lapse Rates'!$A$4:$F$24,4),VLOOKUP(I316,'[1]Lapse Rates'!$A$4:$F$24,4))</f>
        <v>2.6703721500000001E-3</v>
      </c>
      <c r="T316" s="33">
        <f>W315</f>
        <v>1</v>
      </c>
      <c r="U316" s="33">
        <f>T316*R316/1000</f>
        <v>5.7649317704950662E-3</v>
      </c>
      <c r="V316" s="39">
        <f>MIN(S316*T316,T316-U316)</f>
        <v>2.6703721500000001E-3</v>
      </c>
      <c r="W316" s="32">
        <f>T316-SUM(U316:V316)</f>
        <v>0.99156469607950493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5.9714901535526419</v>
      </c>
      <c r="AC316" s="32"/>
      <c r="AD316" s="5">
        <f t="shared" ref="AD316:AD318" si="362">$W316*J316</f>
        <v>11961.081059145405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-3471.809095213473</v>
      </c>
      <c r="AH316" s="5">
        <f t="shared" ref="AH316:AH324" si="364">SUM(AD316:AG316)</f>
        <v>8489.2719639319312</v>
      </c>
      <c r="AI316" s="42">
        <f>-M316*$W315*(N316-N315)/1000</f>
        <v>0</v>
      </c>
      <c r="AJ316" s="42">
        <f>$D$6*SUM(Y316:Z316,AD316:AE316)</f>
        <v>1173.9728385511644</v>
      </c>
      <c r="AK316" s="42">
        <f t="shared" ref="AK316" si="365">SUM(AH316:AJ316)</f>
        <v>9663.2448024830956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12062.834736288705</v>
      </c>
      <c r="K317" s="11">
        <f t="shared" ref="K317:K335" si="367">J317*$C$11</f>
        <v>120.62834736288706</v>
      </c>
      <c r="L317" s="24">
        <f>$C$325</f>
        <v>1503.8915329482793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L'!$B$136:$AV$256, 34)</f>
        <v>6.4159799213168185</v>
      </c>
      <c r="S317" s="46">
        <f>VLOOKUP(I317, '[1]Lapse Rates'!$A$4:$F$24, 4)</f>
        <v>2.4152155999999998E-3</v>
      </c>
      <c r="T317" s="33">
        <f t="shared" ref="T317:T319" si="368">W316</f>
        <v>0.99156469607950493</v>
      </c>
      <c r="U317" s="33">
        <f>T317*R317/1000</f>
        <v>6.3618591807327171E-3</v>
      </c>
      <c r="V317" s="39">
        <f t="shared" ref="V317:V335" si="369">MIN(S317*T317,T317-U317)</f>
        <v>2.394842522380479E-3</v>
      </c>
      <c r="W317" s="32">
        <f>T317-SUM(U317:V317)</f>
        <v>0.98280799437639177</v>
      </c>
      <c r="X317" s="32"/>
      <c r="Y317" s="5">
        <f t="shared" ref="Y317:Z332" si="370">AA316</f>
        <v>0</v>
      </c>
      <c r="Z317" s="5">
        <f t="shared" si="370"/>
        <v>5.9714901535526419</v>
      </c>
      <c r="AA317" s="5">
        <f>O317*W317</f>
        <v>0</v>
      </c>
      <c r="AB317" s="5">
        <f t="shared" si="361"/>
        <v>5.9187547564530005</v>
      </c>
      <c r="AC317" s="32"/>
      <c r="AD317" s="5">
        <f t="shared" si="362"/>
        <v>11855.450413665772</v>
      </c>
      <c r="AE317" s="5">
        <f t="shared" si="363"/>
        <v>-118.55450413665774</v>
      </c>
      <c r="AF317" s="5">
        <f t="shared" si="363"/>
        <v>-1478.0366212565357</v>
      </c>
      <c r="AG317" s="5">
        <f t="shared" ref="AG317:AG320" si="371">-U317*M317</f>
        <v>-3831.2960925534835</v>
      </c>
      <c r="AH317" s="5">
        <f t="shared" si="364"/>
        <v>6427.5631957190953</v>
      </c>
      <c r="AI317" s="42">
        <f>-M317*($W316*N317-$W315*N316)/1000</f>
        <v>0</v>
      </c>
      <c r="AJ317" s="42">
        <f t="shared" ref="AJ317:AJ318" si="372">$D$6*SUM(Y317:Z317,AD317:AE317)</f>
        <v>1151.9752919088698</v>
      </c>
      <c r="AK317" s="42">
        <f>SUM(AH317:AJ317)</f>
        <v>7579.538487627965</v>
      </c>
      <c r="AL317" s="48" t="s">
        <v>59</v>
      </c>
      <c r="AM317" s="54">
        <f>AK342/AD342</f>
        <v>0.100000000370305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12062.834736288705</v>
      </c>
      <c r="K318" s="11">
        <f t="shared" si="367"/>
        <v>120.62834736288706</v>
      </c>
      <c r="L318" s="24">
        <f t="shared" ref="L318:L335" si="373">$C$325</f>
        <v>1503.8915329482793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L'!$B$136:$AV$256, 34)</f>
        <v>7.12220704108028</v>
      </c>
      <c r="S318" s="46">
        <f>VLOOKUP(I318, '[1]Lapse Rates'!$A$4:$F$24, 4)</f>
        <v>2.3963082999999999E-3</v>
      </c>
      <c r="T318" s="33">
        <f t="shared" si="368"/>
        <v>0.98280799437639177</v>
      </c>
      <c r="U318" s="33">
        <f t="shared" ref="U318:U335" si="374">T318*R318/1000</f>
        <v>6.9997620175775259E-3</v>
      </c>
      <c r="V318" s="39">
        <f t="shared" si="369"/>
        <v>2.3551109542305007E-3</v>
      </c>
      <c r="W318" s="32">
        <f t="shared" ref="W318:W335" si="375">T318-SUM(U318:V318)</f>
        <v>0.97345312140458373</v>
      </c>
      <c r="X318" s="32"/>
      <c r="Y318" s="5">
        <f t="shared" si="370"/>
        <v>0</v>
      </c>
      <c r="Z318" s="5">
        <f t="shared" si="370"/>
        <v>5.9187547564530005</v>
      </c>
      <c r="AA318" s="5">
        <f t="shared" ref="AA318:AA335" si="376">O318*W318</f>
        <v>0</v>
      </c>
      <c r="AB318" s="5">
        <f t="shared" si="361"/>
        <v>5.8624169985036101</v>
      </c>
      <c r="AC318" s="32"/>
      <c r="AD318" s="5">
        <f t="shared" si="362"/>
        <v>11742.604127027878</v>
      </c>
      <c r="AE318" s="5">
        <f t="shared" si="363"/>
        <v>-117.42604127027879</v>
      </c>
      <c r="AF318" s="5">
        <f>-$W318*L318</f>
        <v>-1463.967907002427</v>
      </c>
      <c r="AG318" s="5">
        <f t="shared" si="371"/>
        <v>-4215.4596800836962</v>
      </c>
      <c r="AH318" s="5">
        <f t="shared" si="364"/>
        <v>5945.7504986714766</v>
      </c>
      <c r="AI318" s="42">
        <f>-M318*($W317*N318-$W316*N317)/1000</f>
        <v>0</v>
      </c>
      <c r="AJ318" s="42">
        <f t="shared" si="372"/>
        <v>1141.0106000544286</v>
      </c>
      <c r="AK318" s="42">
        <f t="shared" ref="AK318:AK325" si="377">SUM(AH318:AJ318)</f>
        <v>7086.761098725905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12062.834736288705</v>
      </c>
      <c r="K319" s="11">
        <f t="shared" si="367"/>
        <v>120.62834736288706</v>
      </c>
      <c r="L319" s="24">
        <f t="shared" si="373"/>
        <v>1503.8915329482793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L'!$B$136:$AV$256, 34)</f>
        <v>7.8854165623947932</v>
      </c>
      <c r="S319" s="46">
        <f>VLOOKUP(I319, '[1]Lapse Rates'!$A$4:$F$24, 4)</f>
        <v>2.1941491999999999E-3</v>
      </c>
      <c r="T319" s="33">
        <f t="shared" si="368"/>
        <v>0.97345312140458373</v>
      </c>
      <c r="U319" s="33">
        <f t="shared" si="374"/>
        <v>7.6760833662386143E-3</v>
      </c>
      <c r="V319" s="39">
        <f t="shared" si="369"/>
        <v>2.1359013875673701E-3</v>
      </c>
      <c r="W319" s="32">
        <f t="shared" si="375"/>
        <v>0.96364113665077777</v>
      </c>
      <c r="X319" s="32"/>
      <c r="Y319" s="5">
        <f>AA318</f>
        <v>0</v>
      </c>
      <c r="Z319" s="5">
        <f t="shared" si="370"/>
        <v>5.8624169985036101</v>
      </c>
      <c r="AA319" s="5">
        <f t="shared" si="376"/>
        <v>0</v>
      </c>
      <c r="AB319" s="5">
        <f t="shared" si="361"/>
        <v>5.8033263808406126</v>
      </c>
      <c r="AC319" s="32"/>
      <c r="AD319" s="5">
        <f>$W319*J319</f>
        <v>11624.243776507734</v>
      </c>
      <c r="AE319" s="5">
        <f t="shared" si="363"/>
        <v>-116.24243776507733</v>
      </c>
      <c r="AF319" s="5">
        <f t="shared" si="363"/>
        <v>-1449.2117462097606</v>
      </c>
      <c r="AG319" s="5">
        <f t="shared" si="371"/>
        <v>-4622.7600095665148</v>
      </c>
      <c r="AH319" s="5">
        <f t="shared" si="364"/>
        <v>5436.029582966381</v>
      </c>
      <c r="AI319" s="42">
        <f t="shared" ref="AI319:AI335" si="379">-M319*($W318*N319-$W317*N318)/1000</f>
        <v>0</v>
      </c>
      <c r="AJ319" s="42">
        <f>$D$6*SUM(Y319:Z319,AD319:AE319)</f>
        <v>1129.5100344382079</v>
      </c>
      <c r="AK319" s="42">
        <f t="shared" si="377"/>
        <v>6565.5396174045891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12062.834736288705</v>
      </c>
      <c r="K320" s="11">
        <f t="shared" si="367"/>
        <v>120.62834736288706</v>
      </c>
      <c r="L320" s="24">
        <f t="shared" si="373"/>
        <v>1503.8915329482793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L'!$B$136:$AV$256, 34)</f>
        <v>8.751821995417334</v>
      </c>
      <c r="S320" s="46">
        <f>VLOOKUP(I320, '[1]Lapse Rates'!$A$4:$F$24, 4)</f>
        <v>1.9313649E-3</v>
      </c>
      <c r="T320" s="33">
        <f>W319</f>
        <v>0.96364113665077777</v>
      </c>
      <c r="U320" s="33">
        <f t="shared" si="374"/>
        <v>8.433615695429237E-3</v>
      </c>
      <c r="V320" s="39">
        <f t="shared" si="369"/>
        <v>1.8611426675234158E-3</v>
      </c>
      <c r="W320" s="32">
        <f t="shared" si="375"/>
        <v>0.95334637828782509</v>
      </c>
      <c r="X320" s="32"/>
      <c r="Y320" s="5">
        <f t="shared" ref="Y320:Z335" si="380">AA319</f>
        <v>0</v>
      </c>
      <c r="Z320" s="5">
        <f t="shared" si="370"/>
        <v>5.8033263808406126</v>
      </c>
      <c r="AA320" s="5">
        <f t="shared" si="376"/>
        <v>0</v>
      </c>
      <c r="AB320" s="5">
        <f t="shared" si="361"/>
        <v>5.7413283604989864</v>
      </c>
      <c r="AC320" s="32"/>
      <c r="AD320" s="5">
        <f t="shared" ref="AD320:AD334" si="381">$W320*J320</f>
        <v>11500.059807725409</v>
      </c>
      <c r="AE320" s="5">
        <f t="shared" si="363"/>
        <v>-115.0005980772541</v>
      </c>
      <c r="AF320" s="5">
        <f t="shared" si="363"/>
        <v>-1433.7295462739673</v>
      </c>
      <c r="AG320" s="5">
        <f t="shared" si="371"/>
        <v>-5078.9679466426542</v>
      </c>
      <c r="AH320" s="5">
        <f t="shared" si="364"/>
        <v>4872.3617167315324</v>
      </c>
      <c r="AI320" s="42">
        <f t="shared" si="379"/>
        <v>0</v>
      </c>
      <c r="AJ320" s="42">
        <f t="shared" ref="AJ320:AJ335" si="382">$D$6*SUM(Y320:Z320,AD320:AE320)</f>
        <v>1117.4436147844444</v>
      </c>
      <c r="AK320" s="42">
        <f t="shared" si="377"/>
        <v>5989.8053315159768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12062.834736288705</v>
      </c>
      <c r="K321" s="11">
        <f t="shared" si="367"/>
        <v>120.62834736288706</v>
      </c>
      <c r="L321" s="24">
        <f t="shared" si="373"/>
        <v>1503.8915329482793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L'!$B$136:$AV$256, 34)</f>
        <v>9.8406911545579447</v>
      </c>
      <c r="S321" s="46">
        <f>VLOOKUP(I321, '[1]Lapse Rates'!$A$4:$F$24, 4)</f>
        <v>1.9726812000000001E-3</v>
      </c>
      <c r="T321" s="33">
        <f t="shared" ref="T321:T335" si="383">W320</f>
        <v>0.95334637828782509</v>
      </c>
      <c r="U321" s="33">
        <f t="shared" si="374"/>
        <v>9.3815872720468523E-3</v>
      </c>
      <c r="V321" s="39">
        <f t="shared" si="369"/>
        <v>1.8806484775364808E-3</v>
      </c>
      <c r="W321" s="32">
        <f t="shared" si="375"/>
        <v>0.9420841425382418</v>
      </c>
      <c r="X321" s="32"/>
      <c r="Y321" s="5">
        <f t="shared" si="380"/>
        <v>0</v>
      </c>
      <c r="Z321" s="5">
        <f t="shared" si="370"/>
        <v>5.7413283604989864</v>
      </c>
      <c r="AA321" s="5">
        <f t="shared" si="376"/>
        <v>0</v>
      </c>
      <c r="AB321" s="5">
        <f t="shared" si="361"/>
        <v>5.6735039107666285</v>
      </c>
      <c r="AC321" s="32"/>
      <c r="AD321" s="5">
        <f t="shared" si="381"/>
        <v>11364.205319117063</v>
      </c>
      <c r="AE321" s="5">
        <f t="shared" si="363"/>
        <v>-113.64205319117063</v>
      </c>
      <c r="AF321" s="5">
        <f t="shared" si="363"/>
        <v>-1416.7923652881018</v>
      </c>
      <c r="AG321" s="5">
        <f>-U321*M321</f>
        <v>-5649.8639212575035</v>
      </c>
      <c r="AH321" s="5">
        <f t="shared" si="364"/>
        <v>4183.9069793802882</v>
      </c>
      <c r="AI321" s="42">
        <f t="shared" si="379"/>
        <v>0</v>
      </c>
      <c r="AJ321" s="42">
        <f t="shared" si="382"/>
        <v>1104.2434806994952</v>
      </c>
      <c r="AK321" s="42">
        <f t="shared" si="377"/>
        <v>5288.1504600797834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12062.834736288705</v>
      </c>
      <c r="K322" s="11">
        <f t="shared" si="367"/>
        <v>120.62834736288706</v>
      </c>
      <c r="L322" s="24">
        <f t="shared" si="373"/>
        <v>1503.8915329482793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L'!$B$136:$AV$256, 34)</f>
        <v>10.989474618868677</v>
      </c>
      <c r="S322" s="46">
        <f>VLOOKUP(I322, '[1]Lapse Rates'!$A$4:$F$24, 4)</f>
        <v>1.7228968999999999E-3</v>
      </c>
      <c r="T322" s="33">
        <f t="shared" si="383"/>
        <v>0.9420841425382418</v>
      </c>
      <c r="U322" s="33">
        <f t="shared" si="374"/>
        <v>1.0353009773262669E-2</v>
      </c>
      <c r="V322" s="39">
        <f t="shared" si="369"/>
        <v>1.6231138487182949E-3</v>
      </c>
      <c r="W322" s="32">
        <f t="shared" si="375"/>
        <v>0.93010801891626083</v>
      </c>
      <c r="X322" s="32"/>
      <c r="Y322" s="5">
        <f t="shared" si="380"/>
        <v>0</v>
      </c>
      <c r="Z322" s="5">
        <f t="shared" si="370"/>
        <v>5.6735039107666285</v>
      </c>
      <c r="AA322" s="5">
        <f t="shared" si="376"/>
        <v>0</v>
      </c>
      <c r="AB322" s="5">
        <f t="shared" si="361"/>
        <v>5.6013802212392081</v>
      </c>
      <c r="AC322" s="32"/>
      <c r="AD322" s="5">
        <f t="shared" si="381"/>
        <v>11219.739319083743</v>
      </c>
      <c r="AE322" s="5">
        <f t="shared" si="363"/>
        <v>-112.19739319083743</v>
      </c>
      <c r="AF322" s="5">
        <f t="shared" si="363"/>
        <v>-1398.7815743754627</v>
      </c>
      <c r="AG322" s="5">
        <f t="shared" ref="AG322:AG335" si="384">-U322*M322</f>
        <v>-6234.8827227422034</v>
      </c>
      <c r="AH322" s="5">
        <f t="shared" si="364"/>
        <v>3473.877628775238</v>
      </c>
      <c r="AI322" s="42">
        <f t="shared" si="379"/>
        <v>0</v>
      </c>
      <c r="AJ322" s="42">
        <f t="shared" si="382"/>
        <v>1090.2064336637402</v>
      </c>
      <c r="AK322" s="42">
        <f t="shared" si="377"/>
        <v>4564.0840624389784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12062.834736288705</v>
      </c>
      <c r="K323" s="11">
        <f t="shared" si="367"/>
        <v>120.62834736288706</v>
      </c>
      <c r="L323" s="24">
        <f t="shared" si="373"/>
        <v>1503.8915329482793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L'!$B$136:$AV$256, 34)</f>
        <v>12.323630981579912</v>
      </c>
      <c r="S323" s="46">
        <f>VLOOKUP(I323, '[1]Lapse Rates'!$A$4:$F$24, 4)</f>
        <v>1.5750323E-3</v>
      </c>
      <c r="T323" s="33">
        <f t="shared" si="383"/>
        <v>0.93010801891626083</v>
      </c>
      <c r="U323" s="33">
        <f t="shared" si="374"/>
        <v>1.1462307998132347E-2</v>
      </c>
      <c r="V323" s="39">
        <f t="shared" si="369"/>
        <v>1.4649501722821217E-3</v>
      </c>
      <c r="W323" s="32">
        <f t="shared" si="375"/>
        <v>0.91718076074584631</v>
      </c>
      <c r="X323" s="32"/>
      <c r="Y323" s="5">
        <f t="shared" si="380"/>
        <v>0</v>
      </c>
      <c r="Z323" s="5">
        <f t="shared" si="370"/>
        <v>5.6013802212392081</v>
      </c>
      <c r="AA323" s="5">
        <f t="shared" si="376"/>
        <v>0</v>
      </c>
      <c r="AB323" s="5">
        <f t="shared" si="361"/>
        <v>5.5235285236321028</v>
      </c>
      <c r="AC323" s="32"/>
      <c r="AD323" s="5">
        <f t="shared" si="381"/>
        <v>11063.799940180696</v>
      </c>
      <c r="AE323" s="5">
        <f t="shared" si="363"/>
        <v>-110.63799940180695</v>
      </c>
      <c r="AF323" s="5">
        <f t="shared" si="363"/>
        <v>-1379.3403802687399</v>
      </c>
      <c r="AG323" s="5">
        <f t="shared" si="384"/>
        <v>-6902.9342834072449</v>
      </c>
      <c r="AH323" s="5">
        <f t="shared" si="364"/>
        <v>2670.8872771029055</v>
      </c>
      <c r="AI323" s="42">
        <f t="shared" si="379"/>
        <v>0</v>
      </c>
      <c r="AJ323" s="42">
        <f t="shared" si="382"/>
        <v>1075.0546817901127</v>
      </c>
      <c r="AK323" s="42">
        <f t="shared" si="377"/>
        <v>3745.9419588930182</v>
      </c>
    </row>
    <row r="324" spans="1:37" ht="15" x14ac:dyDescent="0.2">
      <c r="A324" s="12"/>
      <c r="B324" s="13">
        <v>1</v>
      </c>
      <c r="C324" s="10">
        <f>$H$314*0.14+$B$327</f>
        <v>1865.7765750369406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12062.834736288705</v>
      </c>
      <c r="K324" s="11">
        <f t="shared" si="367"/>
        <v>120.62834736288706</v>
      </c>
      <c r="L324" s="24">
        <f t="shared" si="373"/>
        <v>1503.8915329482793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L'!$B$136:$AV$256, 34)</f>
        <v>13.874539945897007</v>
      </c>
      <c r="S324" s="46">
        <f>VLOOKUP(I324, '[1]Lapse Rates'!$A$4:$F$24, 4)</f>
        <v>1.4424080000000001E-3</v>
      </c>
      <c r="T324" s="33">
        <f t="shared" si="383"/>
        <v>0.91718076074584631</v>
      </c>
      <c r="U324" s="33">
        <f t="shared" si="374"/>
        <v>1.2725461102576449E-2</v>
      </c>
      <c r="V324" s="39">
        <f t="shared" si="369"/>
        <v>1.3229488667458947E-3</v>
      </c>
      <c r="W324" s="32">
        <f t="shared" si="375"/>
        <v>0.90313235077652398</v>
      </c>
      <c r="X324" s="32"/>
      <c r="Y324" s="5">
        <f t="shared" si="380"/>
        <v>0</v>
      </c>
      <c r="Z324" s="5">
        <f t="shared" si="370"/>
        <v>5.5235285236321028</v>
      </c>
      <c r="AA324" s="5">
        <f t="shared" si="376"/>
        <v>0</v>
      </c>
      <c r="AB324" s="5">
        <f t="shared" si="361"/>
        <v>5.438924924757953</v>
      </c>
      <c r="AC324" s="32"/>
      <c r="AD324" s="5">
        <f t="shared" si="381"/>
        <v>10894.336292413129</v>
      </c>
      <c r="AE324" s="5">
        <f t="shared" si="363"/>
        <v>-108.94336292413129</v>
      </c>
      <c r="AF324" s="5">
        <f t="shared" si="363"/>
        <v>-1358.2130954644897</v>
      </c>
      <c r="AG324" s="5">
        <f t="shared" si="384"/>
        <v>-7663.6417143435128</v>
      </c>
      <c r="AH324" s="5">
        <f t="shared" si="364"/>
        <v>1763.5381196809949</v>
      </c>
      <c r="AI324" s="42">
        <f t="shared" si="379"/>
        <v>0</v>
      </c>
      <c r="AJ324" s="42">
        <f t="shared" si="382"/>
        <v>1058.5889045310389</v>
      </c>
      <c r="AK324" s="42">
        <f t="shared" si="377"/>
        <v>2822.1270242120336</v>
      </c>
    </row>
    <row r="325" spans="1:37" ht="15" x14ac:dyDescent="0.2">
      <c r="A325" s="12"/>
      <c r="B325" s="70" t="s">
        <v>49</v>
      </c>
      <c r="C325" s="10">
        <f>$H$314*0.11+$B$327</f>
        <v>1503.8915329482793</v>
      </c>
      <c r="D325" s="1"/>
      <c r="E325" s="1"/>
      <c r="F325" s="1"/>
      <c r="I325" s="2">
        <f t="shared" si="366"/>
        <v>10</v>
      </c>
      <c r="J325" s="11">
        <f t="shared" si="356"/>
        <v>12062.834736288705</v>
      </c>
      <c r="K325" s="11">
        <f t="shared" si="367"/>
        <v>120.62834736288706</v>
      </c>
      <c r="L325" s="24">
        <f t="shared" si="373"/>
        <v>1503.8915329482793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L'!$B$136:$AV$256, 34)</f>
        <v>15.731133509699273</v>
      </c>
      <c r="S325" s="46">
        <f>VLOOKUP(I325, '[1]Lapse Rates'!$A$4:$F$24, 4)</f>
        <v>1.4007732E-3</v>
      </c>
      <c r="T325" s="33">
        <f t="shared" si="383"/>
        <v>0.90313235077652398</v>
      </c>
      <c r="U325" s="33">
        <f t="shared" si="374"/>
        <v>1.4207295586994056E-2</v>
      </c>
      <c r="V325" s="39">
        <f t="shared" si="369"/>
        <v>1.265083593020754E-3</v>
      </c>
      <c r="W325" s="32">
        <f t="shared" si="375"/>
        <v>0.88765997159650922</v>
      </c>
      <c r="X325" s="32"/>
      <c r="Y325" s="5">
        <f t="shared" si="380"/>
        <v>0</v>
      </c>
      <c r="Z325" s="5">
        <f t="shared" si="370"/>
        <v>5.438924924757953</v>
      </c>
      <c r="AA325" s="5">
        <f t="shared" si="376"/>
        <v>0</v>
      </c>
      <c r="AB325" s="5">
        <f t="shared" si="361"/>
        <v>5.3457457703459417</v>
      </c>
      <c r="AC325" s="32"/>
      <c r="AD325" s="5">
        <f t="shared" si="381"/>
        <v>10707.695539387418</v>
      </c>
      <c r="AE325" s="5">
        <f t="shared" si="363"/>
        <v>-107.07695539387417</v>
      </c>
      <c r="AF325" s="5">
        <f t="shared" si="363"/>
        <v>-1334.9443154211003</v>
      </c>
      <c r="AG325" s="5">
        <f t="shared" si="384"/>
        <v>-8556.0454140598431</v>
      </c>
      <c r="AH325" s="5">
        <f>SUM(AD325:AG325)</f>
        <v>709.62885451260081</v>
      </c>
      <c r="AI325" s="42">
        <f t="shared" si="379"/>
        <v>0</v>
      </c>
      <c r="AJ325" s="42">
        <f t="shared" si="382"/>
        <v>1040.4542416248855</v>
      </c>
      <c r="AK325" s="42">
        <f t="shared" si="377"/>
        <v>1750.0830961374863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12062.834736288705</v>
      </c>
      <c r="K326" s="11">
        <f t="shared" si="367"/>
        <v>120.62834736288706</v>
      </c>
      <c r="L326" s="24">
        <f t="shared" si="373"/>
        <v>1503.8915329482793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L'!$B$136:$AV$256, 34)</f>
        <v>17.89173992148196</v>
      </c>
      <c r="S326" s="46">
        <f>VLOOKUP(I326, '[1]Lapse Rates'!$A$4:$F$24, 4)</f>
        <v>1.2298243999999999E-3</v>
      </c>
      <c r="T326" s="33">
        <f t="shared" si="383"/>
        <v>0.88765997159650922</v>
      </c>
      <c r="U326" s="33">
        <f t="shared" si="374"/>
        <v>1.5881781350514806E-2</v>
      </c>
      <c r="V326" s="39">
        <f t="shared" si="369"/>
        <v>1.091665891972694E-3</v>
      </c>
      <c r="W326" s="32">
        <f t="shared" si="375"/>
        <v>0.87068652435402172</v>
      </c>
      <c r="X326" s="31"/>
      <c r="Y326" s="5">
        <f t="shared" si="380"/>
        <v>0</v>
      </c>
      <c r="Z326" s="5">
        <f t="shared" si="370"/>
        <v>5.3457457703459417</v>
      </c>
      <c r="AA326" s="5">
        <f t="shared" si="376"/>
        <v>0</v>
      </c>
      <c r="AB326" s="5">
        <f t="shared" si="361"/>
        <v>5.2435267487519814</v>
      </c>
      <c r="AC326" s="32"/>
      <c r="AD326" s="5">
        <f t="shared" si="381"/>
        <v>10502.947650396174</v>
      </c>
      <c r="AE326" s="5">
        <f t="shared" si="363"/>
        <v>-105.02947650396175</v>
      </c>
      <c r="AF326" s="5">
        <f t="shared" si="363"/>
        <v>-1309.4180918281791</v>
      </c>
      <c r="AG326" s="5">
        <f t="shared" si="384"/>
        <v>-9564.4693009391813</v>
      </c>
      <c r="AH326" s="5">
        <f t="shared" ref="AH326:AH335" si="385">SUM(AD326:AG326)</f>
        <v>-475.96921887514691</v>
      </c>
      <c r="AI326" s="42">
        <f t="shared" si="379"/>
        <v>0</v>
      </c>
      <c r="AJ326" s="42">
        <f t="shared" si="382"/>
        <v>1020.5601905188971</v>
      </c>
      <c r="AK326" s="42">
        <f t="shared" ref="AK326:AK335" si="386">SUM(AH326:AJ326)</f>
        <v>544.59097164375021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12062.834736288705</v>
      </c>
      <c r="K327" s="11">
        <f t="shared" si="367"/>
        <v>120.62834736288706</v>
      </c>
      <c r="L327" s="24">
        <f t="shared" si="373"/>
        <v>1503.8915329482793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L'!$B$136:$AV$256, 34)</f>
        <v>20.397667462511468</v>
      </c>
      <c r="S327" s="46">
        <f>VLOOKUP(I327, '[1]Lapse Rates'!$A$4:$F$24, 4)</f>
        <v>1.0984558E-3</v>
      </c>
      <c r="T327" s="33">
        <f t="shared" si="383"/>
        <v>0.87068652435402172</v>
      </c>
      <c r="U327" s="33">
        <f t="shared" si="374"/>
        <v>1.775997418786323E-2</v>
      </c>
      <c r="V327" s="39">
        <f t="shared" si="369"/>
        <v>9.5641066265851637E-4</v>
      </c>
      <c r="W327" s="32">
        <f t="shared" si="375"/>
        <v>0.85197013950349998</v>
      </c>
      <c r="X327" s="31"/>
      <c r="Y327" s="5">
        <f t="shared" si="380"/>
        <v>0</v>
      </c>
      <c r="Z327" s="5">
        <f t="shared" si="370"/>
        <v>5.2435267487519814</v>
      </c>
      <c r="AA327" s="5">
        <f t="shared" si="376"/>
        <v>0</v>
      </c>
      <c r="AB327" s="5">
        <f t="shared" si="361"/>
        <v>5.1308112514305328</v>
      </c>
      <c r="AC327" s="32"/>
      <c r="AD327" s="5">
        <f t="shared" si="381"/>
        <v>10277.174993083554</v>
      </c>
      <c r="AE327" s="5">
        <f t="shared" si="363"/>
        <v>-102.77174993083554</v>
      </c>
      <c r="AF327" s="5">
        <f t="shared" si="363"/>
        <v>-1281.270679124078</v>
      </c>
      <c r="AG327" s="5">
        <f t="shared" si="384"/>
        <v>-10695.571495182685</v>
      </c>
      <c r="AH327" s="5">
        <f t="shared" si="385"/>
        <v>-1802.4389311540435</v>
      </c>
      <c r="AI327" s="42">
        <f t="shared" si="379"/>
        <v>0</v>
      </c>
      <c r="AJ327" s="42">
        <f t="shared" si="382"/>
        <v>998.62334812733445</v>
      </c>
      <c r="AK327" s="42">
        <f t="shared" si="386"/>
        <v>-803.81558302670908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12062.834736288705</v>
      </c>
      <c r="K328" s="11">
        <f t="shared" si="367"/>
        <v>120.62834736288706</v>
      </c>
      <c r="L328" s="24">
        <f t="shared" si="373"/>
        <v>1503.8915329482793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L'!$B$136:$AV$256, 34)</f>
        <v>23.319989707401856</v>
      </c>
      <c r="S328" s="46">
        <f>VLOOKUP(I328, '[1]Lapse Rates'!$A$4:$F$24, 4)</f>
        <v>9.9047419999999994E-4</v>
      </c>
      <c r="T328" s="33">
        <f t="shared" si="383"/>
        <v>0.85197013950349998</v>
      </c>
      <c r="U328" s="33">
        <f t="shared" si="374"/>
        <v>1.9867934884235341E-2</v>
      </c>
      <c r="V328" s="39">
        <f t="shared" si="369"/>
        <v>8.4385444234861748E-4</v>
      </c>
      <c r="W328" s="32">
        <f t="shared" si="375"/>
        <v>0.83125835017691607</v>
      </c>
      <c r="X328" s="31"/>
      <c r="Y328" s="5">
        <f t="shared" si="380"/>
        <v>0</v>
      </c>
      <c r="Z328" s="5">
        <f t="shared" si="370"/>
        <v>5.1308112514305328</v>
      </c>
      <c r="AA328" s="5">
        <f t="shared" si="376"/>
        <v>0</v>
      </c>
      <c r="AB328" s="5">
        <f t="shared" si="361"/>
        <v>5.0060788496869399</v>
      </c>
      <c r="AC328" s="32"/>
      <c r="AD328" s="5">
        <f t="shared" si="381"/>
        <v>10027.332101344144</v>
      </c>
      <c r="AE328" s="5">
        <f t="shared" si="363"/>
        <v>-100.27332101344143</v>
      </c>
      <c r="AF328" s="5">
        <f t="shared" si="363"/>
        <v>-1250.12239452362</v>
      </c>
      <c r="AG328" s="5">
        <f t="shared" si="384"/>
        <v>-11965.046557398166</v>
      </c>
      <c r="AH328" s="5">
        <f t="shared" si="385"/>
        <v>-3288.1101715910827</v>
      </c>
      <c r="AI328" s="42">
        <f t="shared" si="379"/>
        <v>0</v>
      </c>
      <c r="AJ328" s="42">
        <f t="shared" si="382"/>
        <v>974.34779893420739</v>
      </c>
      <c r="AK328" s="42">
        <f t="shared" si="386"/>
        <v>-2313.7623726568754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12062.834736288705</v>
      </c>
      <c r="K329" s="11">
        <f t="shared" si="367"/>
        <v>120.62834736288706</v>
      </c>
      <c r="L329" s="24">
        <f t="shared" si="373"/>
        <v>1503.8915329482793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L'!$B$136:$AV$256, 34)</f>
        <v>26.628830667364163</v>
      </c>
      <c r="S329" s="46">
        <f>VLOOKUP(I329, '[1]Lapse Rates'!$A$4:$F$24, 4)</f>
        <v>9.2791330000000004E-4</v>
      </c>
      <c r="T329" s="33">
        <f t="shared" si="383"/>
        <v>0.83125835017691607</v>
      </c>
      <c r="U329" s="33">
        <f t="shared" si="374"/>
        <v>2.2135437847693604E-2</v>
      </c>
      <c r="V329" s="39">
        <f t="shared" si="369"/>
        <v>7.7133567886521778E-4</v>
      </c>
      <c r="W329" s="32">
        <f t="shared" si="375"/>
        <v>0.80835157665035728</v>
      </c>
      <c r="X329" s="31"/>
      <c r="Y329" s="5">
        <f t="shared" si="380"/>
        <v>0</v>
      </c>
      <c r="Z329" s="5">
        <f t="shared" si="370"/>
        <v>5.0060788496869399</v>
      </c>
      <c r="AA329" s="5">
        <f t="shared" si="376"/>
        <v>0</v>
      </c>
      <c r="AB329" s="5">
        <f t="shared" si="361"/>
        <v>4.8681276165456797</v>
      </c>
      <c r="AC329" s="32"/>
      <c r="AD329" s="5">
        <f t="shared" si="381"/>
        <v>9751.0114779516716</v>
      </c>
      <c r="AE329" s="5">
        <f t="shared" si="363"/>
        <v>-97.510114779516726</v>
      </c>
      <c r="AF329" s="5">
        <f t="shared" si="363"/>
        <v>-1215.6730917698644</v>
      </c>
      <c r="AG329" s="5">
        <f t="shared" si="384"/>
        <v>-13330.602599578671</v>
      </c>
      <c r="AH329" s="5">
        <f t="shared" si="385"/>
        <v>-4892.7743281763815</v>
      </c>
      <c r="AI329" s="42">
        <f t="shared" si="379"/>
        <v>0</v>
      </c>
      <c r="AJ329" s="42">
        <f t="shared" si="382"/>
        <v>947.4995800623426</v>
      </c>
      <c r="AK329" s="42">
        <f t="shared" si="386"/>
        <v>-3945.2747481140386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12062.834736288705</v>
      </c>
      <c r="K330" s="11">
        <f t="shared" si="367"/>
        <v>120.62834736288706</v>
      </c>
      <c r="L330" s="24">
        <f t="shared" si="373"/>
        <v>1503.8915329482793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L'!$B$136:$AV$256, 34)</f>
        <v>30.358281369989747</v>
      </c>
      <c r="S330" s="46">
        <f>VLOOKUP(I330, '[1]Lapse Rates'!$A$4:$F$24, 4)</f>
        <v>7.1178370000000003E-4</v>
      </c>
      <c r="T330" s="33">
        <f t="shared" si="383"/>
        <v>0.80835157665035728</v>
      </c>
      <c r="U330" s="33">
        <f t="shared" si="374"/>
        <v>2.454016460982638E-2</v>
      </c>
      <c r="V330" s="39">
        <f t="shared" si="369"/>
        <v>5.7537147612902496E-4</v>
      </c>
      <c r="W330" s="32">
        <f t="shared" si="375"/>
        <v>0.78323604056440188</v>
      </c>
      <c r="X330" s="31"/>
      <c r="Y330" s="5">
        <f t="shared" si="380"/>
        <v>0</v>
      </c>
      <c r="Z330" s="5">
        <f t="shared" si="370"/>
        <v>4.8681276165456797</v>
      </c>
      <c r="AA330" s="5">
        <f t="shared" si="376"/>
        <v>0</v>
      </c>
      <c r="AB330" s="5">
        <f t="shared" si="361"/>
        <v>4.7168745747305918</v>
      </c>
      <c r="AC330" s="32"/>
      <c r="AD330" s="5">
        <f t="shared" si="381"/>
        <v>9448.0469168334967</v>
      </c>
      <c r="AE330" s="5">
        <f t="shared" si="363"/>
        <v>-94.480469168334963</v>
      </c>
      <c r="AF330" s="5">
        <f t="shared" si="363"/>
        <v>-1177.9020497047391</v>
      </c>
      <c r="AG330" s="5">
        <f t="shared" si="384"/>
        <v>-14778.798792811131</v>
      </c>
      <c r="AH330" s="5">
        <f t="shared" si="385"/>
        <v>-6603.1343948507074</v>
      </c>
      <c r="AI330" s="42">
        <f t="shared" si="379"/>
        <v>0</v>
      </c>
      <c r="AJ330" s="42">
        <f t="shared" si="382"/>
        <v>918.06243183513561</v>
      </c>
      <c r="AK330" s="42">
        <f t="shared" si="386"/>
        <v>-5685.0719630155718</v>
      </c>
    </row>
    <row r="331" spans="1:37" ht="15" x14ac:dyDescent="0.2">
      <c r="I331" s="2">
        <f t="shared" si="366"/>
        <v>16</v>
      </c>
      <c r="J331" s="11">
        <f t="shared" si="356"/>
        <v>12062.834736288705</v>
      </c>
      <c r="K331" s="11">
        <f t="shared" si="367"/>
        <v>120.62834736288706</v>
      </c>
      <c r="L331" s="24">
        <f t="shared" si="373"/>
        <v>1503.8915329482793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L'!$B$136:$AV$256, 34)</f>
        <v>34.487465620042705</v>
      </c>
      <c r="S331" s="46">
        <f>VLOOKUP(I331, '[1]Lapse Rates'!$A$4:$F$24, 4)</f>
        <v>6.4944269999999999E-4</v>
      </c>
      <c r="T331" s="33">
        <f t="shared" si="383"/>
        <v>0.78323604056440188</v>
      </c>
      <c r="U331" s="33">
        <f t="shared" si="374"/>
        <v>2.7011826021343183E-2</v>
      </c>
      <c r="V331" s="39">
        <f t="shared" si="369"/>
        <v>5.0866692892145469E-4</v>
      </c>
      <c r="W331" s="32">
        <f t="shared" si="375"/>
        <v>0.75571554761413728</v>
      </c>
      <c r="X331" s="31"/>
      <c r="Y331" s="5">
        <f t="shared" si="380"/>
        <v>0</v>
      </c>
      <c r="Z331" s="5">
        <f t="shared" si="370"/>
        <v>4.7168745747305918</v>
      </c>
      <c r="AA331" s="5">
        <f t="shared" si="376"/>
        <v>0</v>
      </c>
      <c r="AB331" s="5">
        <f t="shared" si="361"/>
        <v>4.5511381852411423</v>
      </c>
      <c r="AC331" s="32"/>
      <c r="AD331" s="5">
        <f t="shared" si="381"/>
        <v>9116.071758513257</v>
      </c>
      <c r="AE331" s="5">
        <f t="shared" si="363"/>
        <v>-91.160717585132559</v>
      </c>
      <c r="AF331" s="5">
        <f t="shared" si="363"/>
        <v>-1136.5142133742734</v>
      </c>
      <c r="AG331" s="5">
        <f t="shared" si="384"/>
        <v>-16267.304973007484</v>
      </c>
      <c r="AH331" s="5">
        <f t="shared" si="385"/>
        <v>-8378.9081454536336</v>
      </c>
      <c r="AI331" s="42">
        <f t="shared" si="379"/>
        <v>0</v>
      </c>
      <c r="AJ331" s="42">
        <f t="shared" si="382"/>
        <v>885.80649851083012</v>
      </c>
      <c r="AK331" s="42">
        <f t="shared" si="386"/>
        <v>-7493.1016469428032</v>
      </c>
    </row>
    <row r="332" spans="1:37" ht="15" x14ac:dyDescent="0.2">
      <c r="I332" s="2">
        <f t="shared" si="366"/>
        <v>17</v>
      </c>
      <c r="J332" s="11">
        <f t="shared" si="356"/>
        <v>12062.834736288705</v>
      </c>
      <c r="K332" s="11">
        <f t="shared" si="367"/>
        <v>120.62834736288706</v>
      </c>
      <c r="L332" s="24">
        <f t="shared" si="373"/>
        <v>1503.8915329482793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L'!$B$136:$AV$256, 34)</f>
        <v>39.087155760572522</v>
      </c>
      <c r="S332" s="46">
        <f>VLOOKUP(I332, '[1]Lapse Rates'!$A$4:$F$24, 4)</f>
        <v>5.2983399999999997E-4</v>
      </c>
      <c r="T332" s="33">
        <f t="shared" si="383"/>
        <v>0.75571554761413728</v>
      </c>
      <c r="U332" s="33">
        <f t="shared" si="374"/>
        <v>2.9538771320280145E-2</v>
      </c>
      <c r="V332" s="39">
        <f t="shared" si="369"/>
        <v>4.0040379145458879E-4</v>
      </c>
      <c r="W332" s="32">
        <f t="shared" si="375"/>
        <v>0.72577637250240257</v>
      </c>
      <c r="X332" s="31"/>
      <c r="Y332" s="5">
        <f t="shared" si="380"/>
        <v>0</v>
      </c>
      <c r="Z332" s="5">
        <f t="shared" si="370"/>
        <v>4.5511381852411423</v>
      </c>
      <c r="AA332" s="5">
        <f t="shared" si="376"/>
        <v>0</v>
      </c>
      <c r="AB332" s="5">
        <f t="shared" si="361"/>
        <v>4.3708357903574937</v>
      </c>
      <c r="AC332" s="32"/>
      <c r="AD332" s="5">
        <f t="shared" si="381"/>
        <v>8754.9204369995932</v>
      </c>
      <c r="AE332" s="5">
        <f t="shared" si="363"/>
        <v>-87.54920436999592</v>
      </c>
      <c r="AF332" s="5">
        <f t="shared" si="363"/>
        <v>-1091.4889414202796</v>
      </c>
      <c r="AG332" s="5">
        <f t="shared" si="384"/>
        <v>-17789.104713440993</v>
      </c>
      <c r="AH332" s="5">
        <f t="shared" si="385"/>
        <v>-10213.222422231676</v>
      </c>
      <c r="AI332" s="42">
        <f t="shared" si="379"/>
        <v>0</v>
      </c>
      <c r="AJ332" s="42">
        <f t="shared" si="382"/>
        <v>850.71558457693573</v>
      </c>
      <c r="AK332" s="42">
        <f t="shared" si="386"/>
        <v>-9362.5068376547406</v>
      </c>
    </row>
    <row r="333" spans="1:37" ht="15" x14ac:dyDescent="0.2">
      <c r="I333" s="2">
        <f t="shared" si="366"/>
        <v>18</v>
      </c>
      <c r="J333" s="11">
        <f t="shared" si="356"/>
        <v>12062.834736288705</v>
      </c>
      <c r="K333" s="11">
        <f t="shared" si="367"/>
        <v>120.62834736288706</v>
      </c>
      <c r="L333" s="24">
        <f t="shared" si="373"/>
        <v>1503.8915329482793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L'!$B$136:$AV$256, 34)</f>
        <v>44.318877107957711</v>
      </c>
      <c r="S333" s="46">
        <f>VLOOKUP(I333, '[1]Lapse Rates'!$A$4:$F$24, 4)</f>
        <v>4.565131E-4</v>
      </c>
      <c r="T333" s="33">
        <f t="shared" si="383"/>
        <v>0.72577637250240257</v>
      </c>
      <c r="U333" s="33">
        <f t="shared" si="374"/>
        <v>3.2165593860793318E-2</v>
      </c>
      <c r="V333" s="39">
        <f t="shared" si="369"/>
        <v>3.3132642171782657E-4</v>
      </c>
      <c r="W333" s="32">
        <f t="shared" si="375"/>
        <v>0.6932794522198914</v>
      </c>
      <c r="X333" s="31"/>
      <c r="Y333" s="5">
        <f t="shared" si="380"/>
        <v>0</v>
      </c>
      <c r="Z333" s="5">
        <f t="shared" si="380"/>
        <v>4.3708357903574937</v>
      </c>
      <c r="AA333" s="5">
        <f t="shared" si="376"/>
        <v>0</v>
      </c>
      <c r="AB333" s="5">
        <f t="shared" si="361"/>
        <v>4.1751299123093295</v>
      </c>
      <c r="AC333" s="32"/>
      <c r="AD333" s="5">
        <f t="shared" si="381"/>
        <v>8362.9154581933126</v>
      </c>
      <c r="AE333" s="5">
        <f t="shared" si="363"/>
        <v>-83.629154581933122</v>
      </c>
      <c r="AF333" s="5">
        <f t="shared" si="363"/>
        <v>-1042.6170981605158</v>
      </c>
      <c r="AG333" s="5">
        <f t="shared" si="384"/>
        <v>-19371.053425191698</v>
      </c>
      <c r="AH333" s="5">
        <f t="shared" si="385"/>
        <v>-12134.384219740834</v>
      </c>
      <c r="AI333" s="42">
        <f t="shared" si="379"/>
        <v>0</v>
      </c>
      <c r="AJ333" s="42">
        <f t="shared" si="382"/>
        <v>812.62676537531047</v>
      </c>
      <c r="AK333" s="42">
        <f t="shared" si="386"/>
        <v>-11321.757454365523</v>
      </c>
    </row>
    <row r="334" spans="1:37" ht="15" x14ac:dyDescent="0.2">
      <c r="I334" s="2">
        <f t="shared" si="366"/>
        <v>19</v>
      </c>
      <c r="J334" s="11">
        <f t="shared" si="356"/>
        <v>12062.834736288705</v>
      </c>
      <c r="K334" s="11">
        <f t="shared" si="367"/>
        <v>120.62834736288706</v>
      </c>
      <c r="L334" s="24">
        <f t="shared" si="373"/>
        <v>1503.8915329482793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L'!$B$136:$AV$256, 34)</f>
        <v>50.262662624188174</v>
      </c>
      <c r="S334" s="46">
        <f>VLOOKUP(I334, '[1]Lapse Rates'!$A$4:$F$24, 4)</f>
        <v>3.5534066900000001E-2</v>
      </c>
      <c r="T334" s="33">
        <f t="shared" si="383"/>
        <v>0.6932794522198914</v>
      </c>
      <c r="U334" s="33">
        <f t="shared" si="374"/>
        <v>3.4846071211210389E-2</v>
      </c>
      <c r="V334" s="39">
        <f t="shared" si="369"/>
        <v>2.4635038435576975E-2</v>
      </c>
      <c r="W334" s="32">
        <f t="shared" si="375"/>
        <v>0.63379834257310408</v>
      </c>
      <c r="X334" s="31"/>
      <c r="Y334" s="5">
        <f t="shared" si="380"/>
        <v>0</v>
      </c>
      <c r="Z334" s="5">
        <f t="shared" si="380"/>
        <v>4.1751299123093295</v>
      </c>
      <c r="AA334" s="5">
        <f t="shared" si="376"/>
        <v>0</v>
      </c>
      <c r="AB334" s="5">
        <f t="shared" si="361"/>
        <v>3.8169174204945788</v>
      </c>
      <c r="AC334" s="32"/>
      <c r="AD334" s="5">
        <f t="shared" si="381"/>
        <v>7645.4046625930487</v>
      </c>
      <c r="AE334" s="5">
        <f t="shared" si="363"/>
        <v>-76.454046625930488</v>
      </c>
      <c r="AF334" s="5">
        <f t="shared" si="363"/>
        <v>-953.16396099234419</v>
      </c>
      <c r="AG334" s="5">
        <f t="shared" si="384"/>
        <v>-20985.314619456021</v>
      </c>
      <c r="AH334" s="5">
        <f t="shared" si="385"/>
        <v>-14369.527964481247</v>
      </c>
      <c r="AI334" s="42">
        <f t="shared" si="379"/>
        <v>0</v>
      </c>
      <c r="AJ334" s="42">
        <f t="shared" si="382"/>
        <v>742.92363567077189</v>
      </c>
      <c r="AK334" s="42">
        <f t="shared" si="386"/>
        <v>-13626.604328810476</v>
      </c>
    </row>
    <row r="335" spans="1:37" ht="15" x14ac:dyDescent="0.2">
      <c r="I335" s="2">
        <f t="shared" si="366"/>
        <v>20</v>
      </c>
      <c r="J335" s="11">
        <f t="shared" si="356"/>
        <v>12062.834736288705</v>
      </c>
      <c r="K335" s="11">
        <f t="shared" si="367"/>
        <v>120.62834736288706</v>
      </c>
      <c r="L335" s="24">
        <f t="shared" si="373"/>
        <v>1503.8915329482793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L'!$B$136:$AV$256, 34)</f>
        <v>57.03782077002456</v>
      </c>
      <c r="S335" s="46">
        <f>VLOOKUP(I335, '[1]Lapse Rates'!$A$4:$F$24, 4)</f>
        <v>0</v>
      </c>
      <c r="T335" s="33">
        <f t="shared" si="383"/>
        <v>0.63379834257310408</v>
      </c>
      <c r="U335" s="33">
        <f t="shared" si="374"/>
        <v>3.615047626802334E-2</v>
      </c>
      <c r="V335" s="39">
        <f t="shared" si="369"/>
        <v>0</v>
      </c>
      <c r="W335" s="32">
        <f t="shared" si="375"/>
        <v>0.59764786630508071</v>
      </c>
      <c r="X335" s="31"/>
      <c r="Y335" s="5">
        <f t="shared" si="380"/>
        <v>0</v>
      </c>
      <c r="Z335" s="5">
        <f t="shared" si="380"/>
        <v>3.8169174204945788</v>
      </c>
      <c r="AA335" s="5">
        <f t="shared" si="376"/>
        <v>0</v>
      </c>
      <c r="AB335" s="5">
        <f t="shared" si="361"/>
        <v>3.5992087687704246</v>
      </c>
      <c r="AC335" s="32"/>
      <c r="AD335" s="5">
        <f>$W335*J335</f>
        <v>7209.3274417337552</v>
      </c>
      <c r="AE335" s="5">
        <f t="shared" si="363"/>
        <v>-72.093274417337554</v>
      </c>
      <c r="AF335" s="5">
        <f t="shared" si="363"/>
        <v>-898.79756582081609</v>
      </c>
      <c r="AG335" s="5">
        <f t="shared" si="384"/>
        <v>-21770.86517241543</v>
      </c>
      <c r="AH335" s="5">
        <f t="shared" si="385"/>
        <v>-15532.428570919828</v>
      </c>
      <c r="AI335" s="42">
        <f t="shared" si="379"/>
        <v>0</v>
      </c>
      <c r="AJ335" s="42">
        <f t="shared" si="382"/>
        <v>700.53711141269116</v>
      </c>
      <c r="AK335" s="42">
        <f t="shared" si="386"/>
        <v>-14831.891459507136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217091.20322818492</v>
      </c>
      <c r="AE338" s="21">
        <f t="shared" ref="AE338:AK338" si="387">SUM(AE315:AE335)</f>
        <v>-6755.806768842991</v>
      </c>
      <c r="AF338" s="21">
        <f t="shared" si="387"/>
        <v>-25935.762213316237</v>
      </c>
      <c r="AG338" s="21">
        <f t="shared" si="387"/>
        <v>-212745.79252929156</v>
      </c>
      <c r="AH338" s="21">
        <f t="shared" si="387"/>
        <v>-28346.158283265853</v>
      </c>
      <c r="AI338" s="21">
        <f t="shared" si="387"/>
        <v>0</v>
      </c>
      <c r="AJ338" s="21">
        <f t="shared" si="387"/>
        <v>19934.163067070844</v>
      </c>
      <c r="AK338" s="21">
        <f t="shared" si="387"/>
        <v>-8411.9952161950077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106081.93016552369</v>
      </c>
      <c r="AE340" s="21">
        <f t="shared" ref="AE340:AK340" si="388">AE315+NPV($D$6,AE316:AE335)</f>
        <v>-5656.3996046666298</v>
      </c>
      <c r="AF340" s="21">
        <f t="shared" si="388"/>
        <v>-12229.289716485893</v>
      </c>
      <c r="AG340" s="21">
        <f t="shared" si="388"/>
        <v>-67688.084217388634</v>
      </c>
      <c r="AH340" s="21">
        <f t="shared" si="388"/>
        <v>20508.156626982516</v>
      </c>
      <c r="AI340" s="21">
        <f t="shared" si="388"/>
        <v>0</v>
      </c>
      <c r="AJ340" s="21">
        <f t="shared" si="388"/>
        <v>9146.4079228330647</v>
      </c>
      <c r="AK340" s="21">
        <f t="shared" si="388"/>
        <v>29654.56454981559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159679.54429604165</v>
      </c>
      <c r="AE342" s="21">
        <f t="shared" ref="AE342:AK342" si="389">AE315+NPV($D$7,AE316:AE335)</f>
        <v>-6185.8939334083234</v>
      </c>
      <c r="AF342" s="21">
        <f t="shared" si="389"/>
        <v>-18830.574200167372</v>
      </c>
      <c r="AG342" s="21">
        <f t="shared" si="389"/>
        <v>-133050.2093374244</v>
      </c>
      <c r="AH342" s="21">
        <f t="shared" si="389"/>
        <v>1612.8668250415099</v>
      </c>
      <c r="AI342" s="21">
        <f t="shared" si="389"/>
        <v>0</v>
      </c>
      <c r="AJ342" s="21">
        <f t="shared" si="389"/>
        <v>14355.087663692793</v>
      </c>
      <c r="AK342" s="21">
        <f t="shared" si="389"/>
        <v>15967.9544887343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11790.774387384719</v>
      </c>
    </row>
    <row r="345" spans="1:39" ht="15" x14ac:dyDescent="0.2">
      <c r="G345" s="58" t="s">
        <v>120</v>
      </c>
      <c r="H345" s="57"/>
      <c r="I345" s="57"/>
      <c r="J345" s="11">
        <f>H$344</f>
        <v>11790.774387384719</v>
      </c>
      <c r="K345" s="11">
        <f>J345*$C$10</f>
        <v>4716.3097549538879</v>
      </c>
      <c r="L345" s="24">
        <f>$C$354</f>
        <v>1831.1396825619088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11790.774387384719</v>
      </c>
      <c r="AE345" s="5">
        <f>-$W345*K345</f>
        <v>-4716.3097549538879</v>
      </c>
      <c r="AF345" s="5">
        <f>-$W345*L345</f>
        <v>-1831.1396825619088</v>
      </c>
      <c r="AG345" s="5"/>
      <c r="AH345" s="5">
        <f>SUM(AD345:AG345)</f>
        <v>5243.3249498689229</v>
      </c>
      <c r="AI345" s="42">
        <f>Y345-AA345</f>
        <v>0</v>
      </c>
      <c r="AJ345" s="42"/>
      <c r="AK345" s="42">
        <f>SUM(AH345:AJ345)</f>
        <v>5243.3249498689229</v>
      </c>
      <c r="AL345" s="6" t="s">
        <v>39</v>
      </c>
      <c r="AM345" s="36">
        <f>AK372</f>
        <v>15645.889083955386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11790.774387384719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L'!$B$136:$AV$256, 37)</f>
        <v>5.6729381784127</v>
      </c>
      <c r="S346" s="46">
        <f>AVERAGE(VLOOKUP(I345,'[1]Lapse Rates'!$A$4:$F$24,4),VLOOKUP(I346,'[1]Lapse Rates'!$A$4:$F$24,4))</f>
        <v>2.6703721500000001E-3</v>
      </c>
      <c r="T346" s="33">
        <f>W345</f>
        <v>1</v>
      </c>
      <c r="U346" s="33">
        <f>T346*R346/1000</f>
        <v>5.6729381784127002E-3</v>
      </c>
      <c r="V346" s="39">
        <f>MIN(S346*T346,T346-U346)</f>
        <v>2.6703721500000001E-3</v>
      </c>
      <c r="W346" s="32">
        <f>T346-SUM(U346:V346)</f>
        <v>0.99165668967158727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5.9720441656423029</v>
      </c>
      <c r="AC346" s="32"/>
      <c r="AD346" s="5">
        <f t="shared" ref="AD346:AD348" si="398">$W346*J346</f>
        <v>11692.400297658469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-3416.407886247302</v>
      </c>
      <c r="AH346" s="5">
        <f t="shared" ref="AH346:AH354" si="400">SUM(AD346:AG346)</f>
        <v>8275.9924114111673</v>
      </c>
      <c r="AI346" s="42">
        <f>-M346*$W345*(N346-N345)/1000</f>
        <v>0</v>
      </c>
      <c r="AJ346" s="42">
        <f>$D$6*SUM(Y346:Z346,AD346:AE346)</f>
        <v>1147.6152558492959</v>
      </c>
      <c r="AK346" s="42">
        <f t="shared" ref="AK346" si="401">SUM(AH346:AJ346)</f>
        <v>9423.6076672604631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11790.774387384719</v>
      </c>
      <c r="K347" s="11">
        <f t="shared" ref="K347:K365" si="403">J347*$C$11</f>
        <v>117.9077438738472</v>
      </c>
      <c r="L347" s="24">
        <f>$C$355</f>
        <v>1477.4164509403672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L'!$B$136:$AV$256, 37)</f>
        <v>6.3135972629979351</v>
      </c>
      <c r="S347" s="46">
        <f>VLOOKUP(I347, '[1]Lapse Rates'!$A$4:$F$24, 4)</f>
        <v>2.4152155999999998E-3</v>
      </c>
      <c r="T347" s="33">
        <f t="shared" ref="T347:T349" si="404">W346</f>
        <v>0.99165668967158727</v>
      </c>
      <c r="U347" s="33">
        <f>T347*R347/1000</f>
        <v>6.2609209617441259E-3</v>
      </c>
      <c r="V347" s="39">
        <f t="shared" ref="V347:V365" si="405">MIN(S347*T347,T347-U347)</f>
        <v>2.3950647067391764E-3</v>
      </c>
      <c r="W347" s="32">
        <f>T347-SUM(U347:V347)</f>
        <v>0.98300070400310391</v>
      </c>
      <c r="X347" s="32"/>
      <c r="Y347" s="5">
        <f t="shared" ref="Y347:Z362" si="406">AA346</f>
        <v>0</v>
      </c>
      <c r="Z347" s="5">
        <f t="shared" si="406"/>
        <v>5.9720441656423029</v>
      </c>
      <c r="AA347" s="5">
        <f>O347*W347</f>
        <v>0</v>
      </c>
      <c r="AB347" s="5">
        <f t="shared" si="397"/>
        <v>5.919915309710853</v>
      </c>
      <c r="AC347" s="32"/>
      <c r="AD347" s="5">
        <f t="shared" si="398"/>
        <v>11590.339523540946</v>
      </c>
      <c r="AE347" s="5">
        <f t="shared" si="399"/>
        <v>-115.90339523540946</v>
      </c>
      <c r="AF347" s="5">
        <f t="shared" si="399"/>
        <v>-1452.3014113801482</v>
      </c>
      <c r="AG347" s="5">
        <f t="shared" ref="AG347:AG350" si="407">-U347*M347</f>
        <v>-3770.5081698702033</v>
      </c>
      <c r="AH347" s="5">
        <f t="shared" si="400"/>
        <v>6251.6265470551862</v>
      </c>
      <c r="AI347" s="42">
        <f>-M347*($W346*N347-$W345*N346)/1000</f>
        <v>0</v>
      </c>
      <c r="AJ347" s="42">
        <f t="shared" ref="AJ347:AJ348" si="408">$D$6*SUM(Y347:Z347,AD347:AE347)</f>
        <v>1126.2280417194229</v>
      </c>
      <c r="AK347" s="42">
        <f>SUM(AH347:AJ347)</f>
        <v>7377.8545887746095</v>
      </c>
      <c r="AL347" s="48" t="s">
        <v>59</v>
      </c>
      <c r="AM347" s="54">
        <f>AK372/AD372</f>
        <v>0.10000000106865913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11790.774387384719</v>
      </c>
      <c r="K348" s="11">
        <f t="shared" si="403"/>
        <v>117.9077438738472</v>
      </c>
      <c r="L348" s="24">
        <f t="shared" ref="L348:L365" si="409">$C$355</f>
        <v>1477.4164509403672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L'!$B$136:$AV$256, 37)</f>
        <v>7.0085548010630436</v>
      </c>
      <c r="S348" s="46">
        <f>VLOOKUP(I348, '[1]Lapse Rates'!$A$4:$F$24, 4)</f>
        <v>2.3963082999999999E-3</v>
      </c>
      <c r="T348" s="33">
        <f t="shared" si="404"/>
        <v>0.98300070400310391</v>
      </c>
      <c r="U348" s="33">
        <f t="shared" ref="U348:U365" si="410">T348*R348/1000</f>
        <v>6.8894143034893057E-3</v>
      </c>
      <c r="V348" s="39">
        <f t="shared" si="405"/>
        <v>2.355572745908481E-3</v>
      </c>
      <c r="W348" s="32">
        <f t="shared" ref="W348:W365" si="411">T348-SUM(U348:V348)</f>
        <v>0.97375571695370611</v>
      </c>
      <c r="X348" s="32"/>
      <c r="Y348" s="5">
        <f t="shared" si="406"/>
        <v>0</v>
      </c>
      <c r="Z348" s="5">
        <f t="shared" si="406"/>
        <v>5.919915309710853</v>
      </c>
      <c r="AA348" s="5">
        <f t="shared" ref="AA348:AA365" si="412">O348*W348</f>
        <v>0</v>
      </c>
      <c r="AB348" s="5">
        <f t="shared" si="397"/>
        <v>5.8642393166531344</v>
      </c>
      <c r="AC348" s="32"/>
      <c r="AD348" s="5">
        <f t="shared" si="398"/>
        <v>11481.333967027202</v>
      </c>
      <c r="AE348" s="5">
        <f t="shared" si="399"/>
        <v>-114.81333967027203</v>
      </c>
      <c r="AF348" s="5">
        <f>-$W348*L348</f>
        <v>-1438.6427154246373</v>
      </c>
      <c r="AG348" s="5">
        <f t="shared" si="407"/>
        <v>-4149.0050865760613</v>
      </c>
      <c r="AH348" s="5">
        <f t="shared" si="400"/>
        <v>5778.8728253562304</v>
      </c>
      <c r="AI348" s="42">
        <f>-M348*($W347*N348-$W346*N347)/1000</f>
        <v>0</v>
      </c>
      <c r="AJ348" s="42">
        <f t="shared" si="408"/>
        <v>1115.6364172355975</v>
      </c>
      <c r="AK348" s="42">
        <f t="shared" ref="AK348:AK355" si="413">SUM(AH348:AJ348)</f>
        <v>6894.5092425918283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11790.774387384719</v>
      </c>
      <c r="K349" s="11">
        <f t="shared" si="403"/>
        <v>117.9077438738472</v>
      </c>
      <c r="L349" s="24">
        <f t="shared" si="409"/>
        <v>1477.4164509403672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L'!$B$136:$AV$256, 37)</f>
        <v>7.7595854470374297</v>
      </c>
      <c r="S349" s="46">
        <f>VLOOKUP(I349, '[1]Lapse Rates'!$A$4:$F$24, 4)</f>
        <v>2.1941491999999999E-3</v>
      </c>
      <c r="T349" s="33">
        <f t="shared" si="404"/>
        <v>0.97375571695370611</v>
      </c>
      <c r="U349" s="33">
        <f t="shared" si="410"/>
        <v>7.5559406902434767E-3</v>
      </c>
      <c r="V349" s="39">
        <f t="shared" si="405"/>
        <v>2.1365653273494006E-3</v>
      </c>
      <c r="W349" s="32">
        <f t="shared" si="411"/>
        <v>0.96406321093611325</v>
      </c>
      <c r="X349" s="32"/>
      <c r="Y349" s="5">
        <f>AA348</f>
        <v>0</v>
      </c>
      <c r="Z349" s="5">
        <f t="shared" si="406"/>
        <v>5.8642393166531344</v>
      </c>
      <c r="AA349" s="5">
        <f t="shared" si="412"/>
        <v>0</v>
      </c>
      <c r="AB349" s="5">
        <f t="shared" si="397"/>
        <v>5.8058682345884458</v>
      </c>
      <c r="AC349" s="32"/>
      <c r="AD349" s="5">
        <f>$W349*J349</f>
        <v>11367.051815325396</v>
      </c>
      <c r="AE349" s="5">
        <f t="shared" si="399"/>
        <v>-113.67051815325397</v>
      </c>
      <c r="AF349" s="5">
        <f t="shared" si="399"/>
        <v>-1424.3228475834071</v>
      </c>
      <c r="AG349" s="5">
        <f t="shared" si="407"/>
        <v>-4550.4066059446386</v>
      </c>
      <c r="AH349" s="5">
        <f t="shared" si="400"/>
        <v>5278.6518436440956</v>
      </c>
      <c r="AI349" s="42">
        <f t="shared" ref="AI349:AI365" si="415">-M349*($W348*N349-$W347*N348)/1000</f>
        <v>0</v>
      </c>
      <c r="AJ349" s="42">
        <f>$D$6*SUM(Y349:Z349,AD349:AE349)</f>
        <v>1104.531987129551</v>
      </c>
      <c r="AK349" s="42">
        <f t="shared" si="413"/>
        <v>6383.1838307736471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11790.774387384719</v>
      </c>
      <c r="K350" s="11">
        <f t="shared" si="403"/>
        <v>117.9077438738472</v>
      </c>
      <c r="L350" s="24">
        <f t="shared" si="409"/>
        <v>1477.4164509403672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L'!$B$136:$AV$256, 37)</f>
        <v>8.6121652614479078</v>
      </c>
      <c r="S350" s="46">
        <f>VLOOKUP(I350, '[1]Lapse Rates'!$A$4:$F$24, 4)</f>
        <v>1.9313649E-3</v>
      </c>
      <c r="T350" s="33">
        <f>W349</f>
        <v>0.96406321093611325</v>
      </c>
      <c r="U350" s="33">
        <f t="shared" si="410"/>
        <v>8.3026716950639207E-3</v>
      </c>
      <c r="V350" s="39">
        <f t="shared" si="405"/>
        <v>1.8619578469833051E-3</v>
      </c>
      <c r="W350" s="32">
        <f t="shared" si="411"/>
        <v>0.95389858139406603</v>
      </c>
      <c r="X350" s="32"/>
      <c r="Y350" s="5">
        <f t="shared" ref="Y350:Z365" si="416">AA349</f>
        <v>0</v>
      </c>
      <c r="Z350" s="5">
        <f t="shared" si="406"/>
        <v>5.8058682345884458</v>
      </c>
      <c r="AA350" s="5">
        <f t="shared" si="412"/>
        <v>0</v>
      </c>
      <c r="AB350" s="5">
        <f t="shared" si="397"/>
        <v>5.7446538877436701</v>
      </c>
      <c r="AC350" s="32"/>
      <c r="AD350" s="5">
        <f t="shared" ref="AD350:AD364" si="417">$W350*J350</f>
        <v>11247.202961663772</v>
      </c>
      <c r="AE350" s="5">
        <f t="shared" si="399"/>
        <v>-112.47202961663771</v>
      </c>
      <c r="AF350" s="5">
        <f t="shared" si="399"/>
        <v>-1409.3054566802721</v>
      </c>
      <c r="AG350" s="5">
        <f t="shared" si="407"/>
        <v>-5000.10967224665</v>
      </c>
      <c r="AH350" s="5">
        <f t="shared" si="400"/>
        <v>4725.3158031202111</v>
      </c>
      <c r="AI350" s="42">
        <f t="shared" si="415"/>
        <v>0</v>
      </c>
      <c r="AJ350" s="42">
        <f t="shared" ref="AJ350:AJ365" si="418">$D$6*SUM(Y350:Z350,AD350:AE350)</f>
        <v>1092.886660107637</v>
      </c>
      <c r="AK350" s="42">
        <f t="shared" si="413"/>
        <v>5818.2024632278481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11790.774387384719</v>
      </c>
      <c r="K351" s="11">
        <f t="shared" si="403"/>
        <v>117.9077438738472</v>
      </c>
      <c r="L351" s="24">
        <f t="shared" si="409"/>
        <v>1477.4164509403672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L'!$B$136:$AV$256, 37)</f>
        <v>9.5817255978590534</v>
      </c>
      <c r="S351" s="46">
        <f>VLOOKUP(I351, '[1]Lapse Rates'!$A$4:$F$24, 4)</f>
        <v>1.9726812000000001E-3</v>
      </c>
      <c r="T351" s="33">
        <f t="shared" ref="T351:T365" si="419">W350</f>
        <v>0.95389858139406603</v>
      </c>
      <c r="U351" s="33">
        <f t="shared" si="410"/>
        <v>9.1399944551049592E-3</v>
      </c>
      <c r="V351" s="39">
        <f t="shared" si="405"/>
        <v>1.8817377982227438E-3</v>
      </c>
      <c r="W351" s="32">
        <f t="shared" si="411"/>
        <v>0.94287684914073833</v>
      </c>
      <c r="X351" s="32"/>
      <c r="Y351" s="5">
        <f t="shared" si="416"/>
        <v>0</v>
      </c>
      <c r="Z351" s="5">
        <f t="shared" si="406"/>
        <v>5.7446538877436701</v>
      </c>
      <c r="AA351" s="5">
        <f t="shared" si="412"/>
        <v>0</v>
      </c>
      <c r="AB351" s="5">
        <f t="shared" si="397"/>
        <v>5.6782778198117771</v>
      </c>
      <c r="AC351" s="32"/>
      <c r="AD351" s="5">
        <f t="shared" si="417"/>
        <v>11117.248203306623</v>
      </c>
      <c r="AE351" s="5">
        <f t="shared" si="399"/>
        <v>-111.17248203306623</v>
      </c>
      <c r="AF351" s="5">
        <f t="shared" si="399"/>
        <v>-1393.0217681313457</v>
      </c>
      <c r="AG351" s="5">
        <f>-U351*M351</f>
        <v>-5504.3697207034047</v>
      </c>
      <c r="AH351" s="5">
        <f t="shared" si="400"/>
        <v>4108.6842324388062</v>
      </c>
      <c r="AI351" s="42">
        <f t="shared" si="415"/>
        <v>0</v>
      </c>
      <c r="AJ351" s="42">
        <f t="shared" si="418"/>
        <v>1080.2595788033236</v>
      </c>
      <c r="AK351" s="42">
        <f t="shared" si="413"/>
        <v>5188.9438112421303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11790.774387384719</v>
      </c>
      <c r="K352" s="11">
        <f t="shared" si="403"/>
        <v>117.9077438738472</v>
      </c>
      <c r="L352" s="24">
        <f t="shared" si="409"/>
        <v>1477.4164509403672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L'!$B$136:$AV$256, 37)</f>
        <v>10.700277918372135</v>
      </c>
      <c r="S352" s="46">
        <f>VLOOKUP(I352, '[1]Lapse Rates'!$A$4:$F$24, 4)</f>
        <v>1.7228968999999999E-3</v>
      </c>
      <c r="T352" s="33">
        <f t="shared" si="419"/>
        <v>0.94287684914073833</v>
      </c>
      <c r="U352" s="33">
        <f t="shared" si="410"/>
        <v>1.0089044328604939E-2</v>
      </c>
      <c r="V352" s="39">
        <f t="shared" si="405"/>
        <v>1.6244796004663456E-3</v>
      </c>
      <c r="W352" s="32">
        <f t="shared" si="411"/>
        <v>0.931163325211667</v>
      </c>
      <c r="X352" s="32"/>
      <c r="Y352" s="5">
        <f t="shared" si="416"/>
        <v>0</v>
      </c>
      <c r="Z352" s="5">
        <f t="shared" si="406"/>
        <v>5.6782778198117771</v>
      </c>
      <c r="AA352" s="5">
        <f t="shared" si="412"/>
        <v>0</v>
      </c>
      <c r="AB352" s="5">
        <f t="shared" si="397"/>
        <v>5.6077355817889698</v>
      </c>
      <c r="AC352" s="32"/>
      <c r="AD352" s="5">
        <f t="shared" si="417"/>
        <v>10979.136685377711</v>
      </c>
      <c r="AE352" s="5">
        <f t="shared" si="399"/>
        <v>-109.79136685377712</v>
      </c>
      <c r="AF352" s="5">
        <f t="shared" si="399"/>
        <v>-1375.716015180052</v>
      </c>
      <c r="AG352" s="5">
        <f t="shared" ref="AG352:AG365" si="420">-U352*M352</f>
        <v>-6075.9150769714233</v>
      </c>
      <c r="AH352" s="5">
        <f t="shared" si="400"/>
        <v>3417.7142263724581</v>
      </c>
      <c r="AI352" s="42">
        <f t="shared" si="415"/>
        <v>0</v>
      </c>
      <c r="AJ352" s="42">
        <f t="shared" si="418"/>
        <v>1066.8398148013216</v>
      </c>
      <c r="AK352" s="42">
        <f t="shared" si="413"/>
        <v>4484.5540411737802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11790.774387384719</v>
      </c>
      <c r="K353" s="11">
        <f t="shared" si="403"/>
        <v>117.9077438738472</v>
      </c>
      <c r="L353" s="24">
        <f t="shared" si="409"/>
        <v>1477.4164509403672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L'!$B$136:$AV$256, 37)</f>
        <v>11.999324903117284</v>
      </c>
      <c r="S353" s="46">
        <f>VLOOKUP(I353, '[1]Lapse Rates'!$A$4:$F$24, 4)</f>
        <v>1.5750323E-3</v>
      </c>
      <c r="T353" s="33">
        <f t="shared" si="419"/>
        <v>0.931163325211667</v>
      </c>
      <c r="U353" s="33">
        <f t="shared" si="410"/>
        <v>1.1173331277081854E-2</v>
      </c>
      <c r="V353" s="39">
        <f t="shared" si="405"/>
        <v>1.4666123137837799E-3</v>
      </c>
      <c r="W353" s="32">
        <f t="shared" si="411"/>
        <v>0.91852338162080138</v>
      </c>
      <c r="X353" s="32"/>
      <c r="Y353" s="5">
        <f t="shared" si="416"/>
        <v>0</v>
      </c>
      <c r="Z353" s="5">
        <f t="shared" si="406"/>
        <v>5.6077355817889698</v>
      </c>
      <c r="AA353" s="5">
        <f t="shared" si="412"/>
        <v>0</v>
      </c>
      <c r="AB353" s="5">
        <f t="shared" si="397"/>
        <v>5.5316141759011357</v>
      </c>
      <c r="AC353" s="32"/>
      <c r="AD353" s="5">
        <f t="shared" si="417"/>
        <v>10830.101962228546</v>
      </c>
      <c r="AE353" s="5">
        <f t="shared" si="399"/>
        <v>-108.30101962228545</v>
      </c>
      <c r="AF353" s="5">
        <f t="shared" si="399"/>
        <v>-1357.041554579949</v>
      </c>
      <c r="AG353" s="5">
        <f t="shared" si="420"/>
        <v>-6728.9041216657279</v>
      </c>
      <c r="AH353" s="5">
        <f t="shared" si="400"/>
        <v>2635.8552663605824</v>
      </c>
      <c r="AI353" s="42">
        <f t="shared" si="415"/>
        <v>0</v>
      </c>
      <c r="AJ353" s="42">
        <f t="shared" si="418"/>
        <v>1052.3587913302476</v>
      </c>
      <c r="AK353" s="42">
        <f t="shared" si="413"/>
        <v>3688.21405769083</v>
      </c>
    </row>
    <row r="354" spans="1:37" ht="15" x14ac:dyDescent="0.2">
      <c r="A354" s="12"/>
      <c r="B354" s="13">
        <v>1</v>
      </c>
      <c r="C354" s="10">
        <f>$H$344*0.14+$B$357</f>
        <v>1831.1396825619088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11790.774387384719</v>
      </c>
      <c r="K354" s="11">
        <f t="shared" si="403"/>
        <v>117.9077438738472</v>
      </c>
      <c r="L354" s="24">
        <f t="shared" si="409"/>
        <v>1477.4164509403672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L'!$B$136:$AV$256, 37)</f>
        <v>13.50942047363656</v>
      </c>
      <c r="S354" s="46">
        <f>VLOOKUP(I354, '[1]Lapse Rates'!$A$4:$F$24, 4)</f>
        <v>1.4424080000000001E-3</v>
      </c>
      <c r="T354" s="33">
        <f t="shared" si="419"/>
        <v>0.91852338162080138</v>
      </c>
      <c r="U354" s="33">
        <f t="shared" si="410"/>
        <v>1.2408718577181942E-2</v>
      </c>
      <c r="V354" s="39">
        <f t="shared" si="405"/>
        <v>1.3248854738368968E-3</v>
      </c>
      <c r="W354" s="32">
        <f t="shared" si="411"/>
        <v>0.90478977756978252</v>
      </c>
      <c r="X354" s="32"/>
      <c r="Y354" s="5">
        <f t="shared" si="416"/>
        <v>0</v>
      </c>
      <c r="Z354" s="5">
        <f t="shared" si="406"/>
        <v>5.5316141759011357</v>
      </c>
      <c r="AA354" s="5">
        <f t="shared" si="412"/>
        <v>0</v>
      </c>
      <c r="AB354" s="5">
        <f t="shared" si="397"/>
        <v>5.4489064295607257</v>
      </c>
      <c r="AC354" s="32"/>
      <c r="AD354" s="5">
        <f t="shared" si="417"/>
        <v>10668.172135337309</v>
      </c>
      <c r="AE354" s="5">
        <f t="shared" si="399"/>
        <v>-106.68172135337309</v>
      </c>
      <c r="AF354" s="5">
        <f t="shared" si="399"/>
        <v>-1336.7513020242723</v>
      </c>
      <c r="AG354" s="5">
        <f t="shared" si="420"/>
        <v>-7472.8901800177036</v>
      </c>
      <c r="AH354" s="5">
        <f t="shared" si="400"/>
        <v>1751.8489319419614</v>
      </c>
      <c r="AI354" s="42">
        <f t="shared" si="415"/>
        <v>0</v>
      </c>
      <c r="AJ354" s="42">
        <f t="shared" si="418"/>
        <v>1036.6248609624802</v>
      </c>
      <c r="AK354" s="42">
        <f t="shared" si="413"/>
        <v>2788.4737929044413</v>
      </c>
    </row>
    <row r="355" spans="1:37" ht="15" x14ac:dyDescent="0.2">
      <c r="A355" s="12"/>
      <c r="B355" s="70" t="s">
        <v>49</v>
      </c>
      <c r="C355" s="10">
        <f>$H$344*0.11+$B$357</f>
        <v>1477.4164509403672</v>
      </c>
      <c r="D355" s="1"/>
      <c r="E355" s="1"/>
      <c r="F355" s="1"/>
      <c r="I355" s="2">
        <f t="shared" si="402"/>
        <v>10</v>
      </c>
      <c r="J355" s="11">
        <f t="shared" si="392"/>
        <v>11790.774387384719</v>
      </c>
      <c r="K355" s="11">
        <f t="shared" si="403"/>
        <v>117.9077438738472</v>
      </c>
      <c r="L355" s="24">
        <f t="shared" si="409"/>
        <v>1477.4164509403672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L'!$B$136:$AV$256, 37)</f>
        <v>15.317156312075612</v>
      </c>
      <c r="S355" s="46">
        <f>VLOOKUP(I355, '[1]Lapse Rates'!$A$4:$F$24, 4)</f>
        <v>1.4007732E-3</v>
      </c>
      <c r="T355" s="33">
        <f t="shared" si="419"/>
        <v>0.90478977756978252</v>
      </c>
      <c r="U355" s="33">
        <f t="shared" si="410"/>
        <v>1.3858806452604483E-2</v>
      </c>
      <c r="V355" s="39">
        <f t="shared" si="405"/>
        <v>1.2674052720537126E-3</v>
      </c>
      <c r="W355" s="32">
        <f t="shared" si="411"/>
        <v>0.88966356584512429</v>
      </c>
      <c r="X355" s="32"/>
      <c r="Y355" s="5">
        <f t="shared" si="416"/>
        <v>0</v>
      </c>
      <c r="Z355" s="5">
        <f t="shared" si="406"/>
        <v>5.4489064295607257</v>
      </c>
      <c r="AA355" s="5">
        <f t="shared" si="412"/>
        <v>0</v>
      </c>
      <c r="AB355" s="5">
        <f t="shared" si="397"/>
        <v>5.3578119959534334</v>
      </c>
      <c r="AC355" s="32"/>
      <c r="AD355" s="5">
        <f t="shared" si="417"/>
        <v>10489.82238555605</v>
      </c>
      <c r="AE355" s="5">
        <f t="shared" si="399"/>
        <v>-104.8982238555605</v>
      </c>
      <c r="AF355" s="5">
        <f t="shared" si="399"/>
        <v>-1314.4035879818553</v>
      </c>
      <c r="AG355" s="5">
        <f t="shared" si="420"/>
        <v>-8346.1751511455459</v>
      </c>
      <c r="AH355" s="5">
        <f>SUM(AD355:AG355)</f>
        <v>724.34542257308931</v>
      </c>
      <c r="AI355" s="42">
        <f t="shared" si="415"/>
        <v>0</v>
      </c>
      <c r="AJ355" s="42">
        <f t="shared" si="418"/>
        <v>1019.2955979835581</v>
      </c>
      <c r="AK355" s="42">
        <f t="shared" si="413"/>
        <v>1743.6410205566474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11790.774387384719</v>
      </c>
      <c r="K356" s="11">
        <f t="shared" si="403"/>
        <v>117.9077438738472</v>
      </c>
      <c r="L356" s="24">
        <f t="shared" si="409"/>
        <v>1477.4164509403672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L'!$B$136:$AV$256, 37)</f>
        <v>17.420904660390331</v>
      </c>
      <c r="S356" s="46">
        <f>VLOOKUP(I356, '[1]Lapse Rates'!$A$4:$F$24, 4)</f>
        <v>1.2298243999999999E-3</v>
      </c>
      <c r="T356" s="33">
        <f t="shared" si="419"/>
        <v>0.88966356584512429</v>
      </c>
      <c r="U356" s="33">
        <f t="shared" si="410"/>
        <v>1.5498744160410806E-2</v>
      </c>
      <c r="V356" s="39">
        <f t="shared" si="405"/>
        <v>1.0941299610673404E-3</v>
      </c>
      <c r="W356" s="32">
        <f t="shared" si="411"/>
        <v>0.87307069172364615</v>
      </c>
      <c r="X356" s="31"/>
      <c r="Y356" s="5">
        <f t="shared" si="416"/>
        <v>0</v>
      </c>
      <c r="Z356" s="5">
        <f t="shared" si="406"/>
        <v>5.3578119959534334</v>
      </c>
      <c r="AA356" s="5">
        <f t="shared" si="412"/>
        <v>0</v>
      </c>
      <c r="AB356" s="5">
        <f t="shared" si="397"/>
        <v>5.2578848960603972</v>
      </c>
      <c r="AC356" s="32"/>
      <c r="AD356" s="5">
        <f t="shared" si="417"/>
        <v>10294.179550351428</v>
      </c>
      <c r="AE356" s="5">
        <f t="shared" si="399"/>
        <v>-102.94179550351427</v>
      </c>
      <c r="AF356" s="5">
        <f t="shared" si="399"/>
        <v>-1289.8890027864006</v>
      </c>
      <c r="AG356" s="5">
        <f t="shared" si="420"/>
        <v>-9333.7931969800393</v>
      </c>
      <c r="AH356" s="5">
        <f t="shared" ref="AH356:AH365" si="421">SUM(AD356:AG356)</f>
        <v>-432.44444491852664</v>
      </c>
      <c r="AI356" s="42">
        <f t="shared" si="415"/>
        <v>0</v>
      </c>
      <c r="AJ356" s="42">
        <f t="shared" si="418"/>
        <v>1000.2860251073832</v>
      </c>
      <c r="AK356" s="42">
        <f t="shared" ref="AK356:AK365" si="422">SUM(AH356:AJ356)</f>
        <v>567.8415801888566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11790.774387384719</v>
      </c>
      <c r="K357" s="11">
        <f t="shared" si="403"/>
        <v>117.9077438738472</v>
      </c>
      <c r="L357" s="24">
        <f t="shared" si="409"/>
        <v>1477.4164509403672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L'!$B$136:$AV$256, 37)</f>
        <v>19.860886739813797</v>
      </c>
      <c r="S357" s="46">
        <f>VLOOKUP(I357, '[1]Lapse Rates'!$A$4:$F$24, 4)</f>
        <v>1.0984558E-3</v>
      </c>
      <c r="T357" s="33">
        <f t="shared" si="419"/>
        <v>0.87307069172364615</v>
      </c>
      <c r="U357" s="33">
        <f t="shared" si="410"/>
        <v>1.7339958124174226E-2</v>
      </c>
      <c r="V357" s="39">
        <f t="shared" si="405"/>
        <v>9.5902956513385109E-4</v>
      </c>
      <c r="W357" s="32">
        <f t="shared" si="411"/>
        <v>0.85477170403433811</v>
      </c>
      <c r="X357" s="31"/>
      <c r="Y357" s="5">
        <f t="shared" si="416"/>
        <v>0</v>
      </c>
      <c r="Z357" s="5">
        <f t="shared" si="406"/>
        <v>5.2578848960603972</v>
      </c>
      <c r="AA357" s="5">
        <f t="shared" si="412"/>
        <v>0</v>
      </c>
      <c r="AB357" s="5">
        <f t="shared" si="397"/>
        <v>5.1476830854889544</v>
      </c>
      <c r="AC357" s="32"/>
      <c r="AD357" s="5">
        <f t="shared" si="417"/>
        <v>10078.420314989266</v>
      </c>
      <c r="AE357" s="5">
        <f t="shared" si="399"/>
        <v>-100.78420314989266</v>
      </c>
      <c r="AF357" s="5">
        <f t="shared" si="399"/>
        <v>-1262.8537773386618</v>
      </c>
      <c r="AG357" s="5">
        <f t="shared" si="420"/>
        <v>-10442.62564116332</v>
      </c>
      <c r="AH357" s="5">
        <f t="shared" si="421"/>
        <v>-1727.8433066626094</v>
      </c>
      <c r="AI357" s="42">
        <f t="shared" si="415"/>
        <v>0</v>
      </c>
      <c r="AJ357" s="42">
        <f t="shared" si="418"/>
        <v>979.321901079746</v>
      </c>
      <c r="AK357" s="42">
        <f t="shared" si="422"/>
        <v>-748.52140558286339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11790.774387384719</v>
      </c>
      <c r="K358" s="11">
        <f t="shared" si="403"/>
        <v>117.9077438738472</v>
      </c>
      <c r="L358" s="24">
        <f t="shared" si="409"/>
        <v>1477.4164509403672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L'!$B$136:$AV$256, 37)</f>
        <v>22.706305767733387</v>
      </c>
      <c r="S358" s="46">
        <f>VLOOKUP(I358, '[1]Lapse Rates'!$A$4:$F$24, 4)</f>
        <v>9.9047419999999994E-4</v>
      </c>
      <c r="T358" s="33">
        <f t="shared" si="419"/>
        <v>0.85477170403433811</v>
      </c>
      <c r="U358" s="33">
        <f t="shared" si="410"/>
        <v>1.9408707673410189E-2</v>
      </c>
      <c r="V358" s="39">
        <f t="shared" si="405"/>
        <v>8.4662931973604775E-4</v>
      </c>
      <c r="W358" s="32">
        <f t="shared" si="411"/>
        <v>0.83451636704119192</v>
      </c>
      <c r="X358" s="31"/>
      <c r="Y358" s="5">
        <f t="shared" si="416"/>
        <v>0</v>
      </c>
      <c r="Z358" s="5">
        <f t="shared" si="406"/>
        <v>5.1476830854889544</v>
      </c>
      <c r="AA358" s="5">
        <f t="shared" si="412"/>
        <v>0</v>
      </c>
      <c r="AB358" s="5">
        <f t="shared" si="397"/>
        <v>5.0256995720684996</v>
      </c>
      <c r="AC358" s="32"/>
      <c r="AD358" s="5">
        <f t="shared" si="417"/>
        <v>9839.5942063626317</v>
      </c>
      <c r="AE358" s="5">
        <f t="shared" si="399"/>
        <v>-98.395942063626308</v>
      </c>
      <c r="AF358" s="5">
        <f t="shared" si="399"/>
        <v>-1232.9282092456467</v>
      </c>
      <c r="AG358" s="5">
        <f t="shared" si="420"/>
        <v>-11688.486613450144</v>
      </c>
      <c r="AH358" s="5">
        <f t="shared" si="421"/>
        <v>-3180.2165583967853</v>
      </c>
      <c r="AI358" s="42">
        <f t="shared" si="415"/>
        <v>0</v>
      </c>
      <c r="AJ358" s="42">
        <f t="shared" si="418"/>
        <v>956.11653743841896</v>
      </c>
      <c r="AK358" s="42">
        <f t="shared" si="422"/>
        <v>-2224.1000209583663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11790.774387384719</v>
      </c>
      <c r="K359" s="11">
        <f t="shared" si="403"/>
        <v>117.9077438738472</v>
      </c>
      <c r="L359" s="24">
        <f t="shared" si="409"/>
        <v>1477.4164509403672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L'!$B$136:$AV$256, 37)</f>
        <v>25.928071965591428</v>
      </c>
      <c r="S359" s="46">
        <f>VLOOKUP(I359, '[1]Lapse Rates'!$A$4:$F$24, 4)</f>
        <v>9.2791330000000004E-4</v>
      </c>
      <c r="T359" s="33">
        <f t="shared" si="419"/>
        <v>0.83451636704119192</v>
      </c>
      <c r="U359" s="33">
        <f t="shared" si="410"/>
        <v>2.1637400421107934E-2</v>
      </c>
      <c r="V359" s="39">
        <f t="shared" si="405"/>
        <v>7.7435883604520361E-4</v>
      </c>
      <c r="W359" s="32">
        <f t="shared" si="411"/>
        <v>0.81210460778403881</v>
      </c>
      <c r="X359" s="31"/>
      <c r="Y359" s="5">
        <f t="shared" si="416"/>
        <v>0</v>
      </c>
      <c r="Z359" s="5">
        <f t="shared" si="406"/>
        <v>5.0256995720684996</v>
      </c>
      <c r="AA359" s="5">
        <f t="shared" si="412"/>
        <v>0</v>
      </c>
      <c r="AB359" s="5">
        <f t="shared" si="397"/>
        <v>4.8907294584117391</v>
      </c>
      <c r="AC359" s="32"/>
      <c r="AD359" s="5">
        <f t="shared" si="417"/>
        <v>9575.3422093371573</v>
      </c>
      <c r="AE359" s="5">
        <f t="shared" si="399"/>
        <v>-95.753422093371583</v>
      </c>
      <c r="AF359" s="5">
        <f t="shared" si="399"/>
        <v>-1199.8167074246135</v>
      </c>
      <c r="AG359" s="5">
        <f t="shared" si="420"/>
        <v>-13030.670018203411</v>
      </c>
      <c r="AH359" s="5">
        <f t="shared" si="421"/>
        <v>-4750.8979383842398</v>
      </c>
      <c r="AI359" s="42">
        <f t="shared" si="415"/>
        <v>0</v>
      </c>
      <c r="AJ359" s="42">
        <f t="shared" si="418"/>
        <v>930.44068115663526</v>
      </c>
      <c r="AK359" s="42">
        <f t="shared" si="422"/>
        <v>-3820.4572572276047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11790.774387384719</v>
      </c>
      <c r="K360" s="11">
        <f t="shared" si="403"/>
        <v>117.9077438738472</v>
      </c>
      <c r="L360" s="24">
        <f t="shared" si="409"/>
        <v>1477.4164509403672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L'!$B$136:$AV$256, 37)</f>
        <v>29.559379228674231</v>
      </c>
      <c r="S360" s="46">
        <f>VLOOKUP(I360, '[1]Lapse Rates'!$A$4:$F$24, 4)</f>
        <v>7.1178370000000003E-4</v>
      </c>
      <c r="T360" s="33">
        <f t="shared" si="419"/>
        <v>0.81210460778403881</v>
      </c>
      <c r="U360" s="33">
        <f t="shared" si="410"/>
        <v>2.4005308074842153E-2</v>
      </c>
      <c r="V360" s="39">
        <f t="shared" si="405"/>
        <v>5.78042822515572E-4</v>
      </c>
      <c r="W360" s="32">
        <f t="shared" si="411"/>
        <v>0.78752125688668106</v>
      </c>
      <c r="X360" s="31"/>
      <c r="Y360" s="5">
        <f t="shared" si="416"/>
        <v>0</v>
      </c>
      <c r="Z360" s="5">
        <f t="shared" si="406"/>
        <v>4.8907294584117391</v>
      </c>
      <c r="AA360" s="5">
        <f t="shared" si="412"/>
        <v>0</v>
      </c>
      <c r="AB360" s="5">
        <f t="shared" si="397"/>
        <v>4.7426813901360907</v>
      </c>
      <c r="AC360" s="32"/>
      <c r="AD360" s="5">
        <f t="shared" si="417"/>
        <v>9285.4854652205013</v>
      </c>
      <c r="AE360" s="5">
        <f t="shared" si="399"/>
        <v>-92.854854652205006</v>
      </c>
      <c r="AF360" s="5">
        <f t="shared" si="399"/>
        <v>-1163.4968603896175</v>
      </c>
      <c r="AG360" s="5">
        <f t="shared" si="420"/>
        <v>-14456.692676604114</v>
      </c>
      <c r="AH360" s="5">
        <f t="shared" si="421"/>
        <v>-6427.5589264254359</v>
      </c>
      <c r="AI360" s="42">
        <f t="shared" si="415"/>
        <v>0</v>
      </c>
      <c r="AJ360" s="42">
        <f t="shared" si="418"/>
        <v>902.2768434566201</v>
      </c>
      <c r="AK360" s="42">
        <f t="shared" si="422"/>
        <v>-5525.2820829688153</v>
      </c>
    </row>
    <row r="361" spans="1:37" ht="15" x14ac:dyDescent="0.2">
      <c r="I361" s="2">
        <f t="shared" si="402"/>
        <v>16</v>
      </c>
      <c r="J361" s="11">
        <f t="shared" si="392"/>
        <v>11790.774387384719</v>
      </c>
      <c r="K361" s="11">
        <f t="shared" si="403"/>
        <v>117.9077438738472</v>
      </c>
      <c r="L361" s="24">
        <f t="shared" si="409"/>
        <v>1477.4164509403672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L'!$B$136:$AV$256, 37)</f>
        <v>33.57990073530474</v>
      </c>
      <c r="S361" s="46">
        <f>VLOOKUP(I361, '[1]Lapse Rates'!$A$4:$F$24, 4)</f>
        <v>6.4944269999999999E-4</v>
      </c>
      <c r="T361" s="33">
        <f t="shared" si="419"/>
        <v>0.78752125688668106</v>
      </c>
      <c r="U361" s="33">
        <f t="shared" si="410"/>
        <v>2.6444885633197173E-2</v>
      </c>
      <c r="V361" s="39">
        <f t="shared" si="405"/>
        <v>5.1144993137987977E-4</v>
      </c>
      <c r="W361" s="32">
        <f t="shared" si="411"/>
        <v>0.76056492132210396</v>
      </c>
      <c r="X361" s="31"/>
      <c r="Y361" s="5">
        <f t="shared" si="416"/>
        <v>0</v>
      </c>
      <c r="Z361" s="5">
        <f t="shared" si="406"/>
        <v>4.7426813901360907</v>
      </c>
      <c r="AA361" s="5">
        <f t="shared" si="412"/>
        <v>0</v>
      </c>
      <c r="AB361" s="5">
        <f t="shared" si="397"/>
        <v>4.5803425200288936</v>
      </c>
      <c r="AC361" s="32"/>
      <c r="AD361" s="5">
        <f t="shared" si="417"/>
        <v>8967.6493942679372</v>
      </c>
      <c r="AE361" s="5">
        <f t="shared" si="399"/>
        <v>-89.676493942679372</v>
      </c>
      <c r="AF361" s="5">
        <f t="shared" si="399"/>
        <v>-1123.6711267694425</v>
      </c>
      <c r="AG361" s="5">
        <f t="shared" si="420"/>
        <v>-15925.877029994701</v>
      </c>
      <c r="AH361" s="5">
        <f t="shared" si="421"/>
        <v>-8171.5752564388858</v>
      </c>
      <c r="AI361" s="42">
        <f t="shared" si="415"/>
        <v>0</v>
      </c>
      <c r="AJ361" s="42">
        <f t="shared" si="418"/>
        <v>871.3943985662803</v>
      </c>
      <c r="AK361" s="42">
        <f t="shared" si="422"/>
        <v>-7300.1808578726059</v>
      </c>
    </row>
    <row r="362" spans="1:37" ht="15" x14ac:dyDescent="0.2">
      <c r="I362" s="2">
        <f t="shared" si="402"/>
        <v>17</v>
      </c>
      <c r="J362" s="11">
        <f t="shared" si="392"/>
        <v>11790.774387384719</v>
      </c>
      <c r="K362" s="11">
        <f t="shared" si="403"/>
        <v>117.9077438738472</v>
      </c>
      <c r="L362" s="24">
        <f t="shared" si="409"/>
        <v>1477.4164509403672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L'!$B$136:$AV$256, 37)</f>
        <v>38.058546398452201</v>
      </c>
      <c r="S362" s="46">
        <f>VLOOKUP(I362, '[1]Lapse Rates'!$A$4:$F$24, 4)</f>
        <v>5.2983399999999997E-4</v>
      </c>
      <c r="T362" s="33">
        <f t="shared" si="419"/>
        <v>0.76056492132210396</v>
      </c>
      <c r="U362" s="33">
        <f t="shared" si="410"/>
        <v>2.8945995347172442E-2</v>
      </c>
      <c r="V362" s="39">
        <f t="shared" si="405"/>
        <v>4.029731545237756E-4</v>
      </c>
      <c r="W362" s="32">
        <f t="shared" si="411"/>
        <v>0.73121595282040774</v>
      </c>
      <c r="X362" s="31"/>
      <c r="Y362" s="5">
        <f t="shared" si="416"/>
        <v>0</v>
      </c>
      <c r="Z362" s="5">
        <f t="shared" si="406"/>
        <v>4.5803425200288936</v>
      </c>
      <c r="AA362" s="5">
        <f t="shared" si="412"/>
        <v>0</v>
      </c>
      <c r="AB362" s="5">
        <f t="shared" si="397"/>
        <v>4.4035945205108131</v>
      </c>
      <c r="AC362" s="32"/>
      <c r="AD362" s="5">
        <f t="shared" si="417"/>
        <v>8621.6023281619764</v>
      </c>
      <c r="AE362" s="5">
        <f t="shared" si="399"/>
        <v>-86.216023281619769</v>
      </c>
      <c r="AF362" s="5">
        <f t="shared" si="399"/>
        <v>-1080.3104778869058</v>
      </c>
      <c r="AG362" s="5">
        <f t="shared" si="420"/>
        <v>-17432.117831932312</v>
      </c>
      <c r="AH362" s="5">
        <f t="shared" si="421"/>
        <v>-9977.0420049388613</v>
      </c>
      <c r="AI362" s="42">
        <f t="shared" si="415"/>
        <v>0</v>
      </c>
      <c r="AJ362" s="42">
        <f t="shared" si="418"/>
        <v>837.77072810997777</v>
      </c>
      <c r="AK362" s="42">
        <f t="shared" si="422"/>
        <v>-9139.2712768288839</v>
      </c>
    </row>
    <row r="363" spans="1:37" ht="15" x14ac:dyDescent="0.2">
      <c r="I363" s="2">
        <f t="shared" si="402"/>
        <v>18</v>
      </c>
      <c r="J363" s="11">
        <f t="shared" si="392"/>
        <v>11790.774387384719</v>
      </c>
      <c r="K363" s="11">
        <f t="shared" si="403"/>
        <v>117.9077438738472</v>
      </c>
      <c r="L363" s="24">
        <f t="shared" si="409"/>
        <v>1477.4164509403672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L'!$B$136:$AV$256, 37)</f>
        <v>43.152590868274615</v>
      </c>
      <c r="S363" s="46">
        <f>VLOOKUP(I363, '[1]Lapse Rates'!$A$4:$F$24, 4)</f>
        <v>4.565131E-4</v>
      </c>
      <c r="T363" s="33">
        <f t="shared" si="419"/>
        <v>0.73121595282040774</v>
      </c>
      <c r="U363" s="33">
        <f t="shared" si="410"/>
        <v>3.1553862848414646E-2</v>
      </c>
      <c r="V363" s="39">
        <f t="shared" si="405"/>
        <v>3.3380966139149806E-4</v>
      </c>
      <c r="W363" s="32">
        <f t="shared" si="411"/>
        <v>0.69932828031060157</v>
      </c>
      <c r="X363" s="31"/>
      <c r="Y363" s="5">
        <f t="shared" si="416"/>
        <v>0</v>
      </c>
      <c r="Z363" s="5">
        <f t="shared" si="416"/>
        <v>4.4035945205108131</v>
      </c>
      <c r="AA363" s="5">
        <f t="shared" si="412"/>
        <v>0</v>
      </c>
      <c r="AB363" s="5">
        <f t="shared" si="397"/>
        <v>4.2115577092317329</v>
      </c>
      <c r="AC363" s="32"/>
      <c r="AD363" s="5">
        <f t="shared" si="417"/>
        <v>8245.6219758600419</v>
      </c>
      <c r="AE363" s="5">
        <f t="shared" si="399"/>
        <v>-82.456219758600426</v>
      </c>
      <c r="AF363" s="5">
        <f t="shared" si="399"/>
        <v>-1033.1991059387192</v>
      </c>
      <c r="AG363" s="5">
        <f t="shared" si="420"/>
        <v>-19002.651269337905</v>
      </c>
      <c r="AH363" s="5">
        <f t="shared" si="421"/>
        <v>-11872.684619175183</v>
      </c>
      <c r="AI363" s="42">
        <f t="shared" si="415"/>
        <v>0</v>
      </c>
      <c r="AJ363" s="42">
        <f t="shared" si="418"/>
        <v>801.23855329601361</v>
      </c>
      <c r="AK363" s="42">
        <f t="shared" si="422"/>
        <v>-11071.446065879169</v>
      </c>
    </row>
    <row r="364" spans="1:37" ht="15" x14ac:dyDescent="0.2">
      <c r="I364" s="2">
        <f t="shared" si="402"/>
        <v>19</v>
      </c>
      <c r="J364" s="11">
        <f t="shared" si="392"/>
        <v>11790.774387384719</v>
      </c>
      <c r="K364" s="11">
        <f t="shared" si="403"/>
        <v>117.9077438738472</v>
      </c>
      <c r="L364" s="24">
        <f t="shared" si="409"/>
        <v>1477.4164509403672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L'!$B$136:$AV$256, 37)</f>
        <v>48.939960976183222</v>
      </c>
      <c r="S364" s="46">
        <f>VLOOKUP(I364, '[1]Lapse Rates'!$A$4:$F$24, 4)</f>
        <v>3.5534066900000001E-2</v>
      </c>
      <c r="T364" s="33">
        <f t="shared" si="419"/>
        <v>0.69932828031060157</v>
      </c>
      <c r="U364" s="33">
        <f t="shared" si="410"/>
        <v>3.4225098747942162E-2</v>
      </c>
      <c r="V364" s="39">
        <f t="shared" si="405"/>
        <v>2.484997789761887E-2</v>
      </c>
      <c r="W364" s="32">
        <f t="shared" si="411"/>
        <v>0.64025320366504057</v>
      </c>
      <c r="X364" s="31"/>
      <c r="Y364" s="5">
        <f t="shared" si="416"/>
        <v>0</v>
      </c>
      <c r="Z364" s="5">
        <f t="shared" si="416"/>
        <v>4.2115577092317329</v>
      </c>
      <c r="AA364" s="5">
        <f t="shared" si="412"/>
        <v>0</v>
      </c>
      <c r="AB364" s="5">
        <f t="shared" si="397"/>
        <v>3.8557904658999371</v>
      </c>
      <c r="AC364" s="32"/>
      <c r="AD364" s="5">
        <f t="shared" si="417"/>
        <v>7549.0810752147727</v>
      </c>
      <c r="AE364" s="5">
        <f t="shared" si="399"/>
        <v>-75.490810752147723</v>
      </c>
      <c r="AF364" s="5">
        <f t="shared" si="399"/>
        <v>-945.9206158620043</v>
      </c>
      <c r="AG364" s="5">
        <f t="shared" si="420"/>
        <v>-20611.34699387446</v>
      </c>
      <c r="AH364" s="5">
        <f t="shared" si="421"/>
        <v>-14083.67734527384</v>
      </c>
      <c r="AI364" s="42">
        <f t="shared" si="415"/>
        <v>0</v>
      </c>
      <c r="AJ364" s="42">
        <f t="shared" si="418"/>
        <v>733.57235875505921</v>
      </c>
      <c r="AK364" s="42">
        <f t="shared" si="422"/>
        <v>-13350.104986518782</v>
      </c>
    </row>
    <row r="365" spans="1:37" ht="15" x14ac:dyDescent="0.2">
      <c r="I365" s="2">
        <f t="shared" si="402"/>
        <v>20</v>
      </c>
      <c r="J365" s="11">
        <f t="shared" si="392"/>
        <v>11790.774387384719</v>
      </c>
      <c r="K365" s="11">
        <f t="shared" si="403"/>
        <v>117.9077438738472</v>
      </c>
      <c r="L365" s="24">
        <f t="shared" si="409"/>
        <v>1477.4164509403672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L'!$B$136:$AV$256, 37)</f>
        <v>55.536825486602865</v>
      </c>
      <c r="S365" s="46">
        <f>VLOOKUP(I365, '[1]Lapse Rates'!$A$4:$F$24, 4)</f>
        <v>0</v>
      </c>
      <c r="T365" s="33">
        <f t="shared" si="419"/>
        <v>0.64025320366504057</v>
      </c>
      <c r="U365" s="33">
        <f t="shared" si="410"/>
        <v>3.5557630439183759E-2</v>
      </c>
      <c r="V365" s="39">
        <f t="shared" si="405"/>
        <v>0</v>
      </c>
      <c r="W365" s="32">
        <f t="shared" si="411"/>
        <v>0.60469557322585676</v>
      </c>
      <c r="X365" s="31"/>
      <c r="Y365" s="5">
        <f t="shared" si="416"/>
        <v>0</v>
      </c>
      <c r="Z365" s="5">
        <f t="shared" si="416"/>
        <v>3.8557904658999371</v>
      </c>
      <c r="AA365" s="5">
        <f t="shared" si="412"/>
        <v>0</v>
      </c>
      <c r="AB365" s="5">
        <f t="shared" si="397"/>
        <v>3.641652103682345</v>
      </c>
      <c r="AC365" s="32"/>
      <c r="AD365" s="5">
        <f>$W365*J365</f>
        <v>7129.8290769563528</v>
      </c>
      <c r="AE365" s="5">
        <f t="shared" si="399"/>
        <v>-71.298290769563536</v>
      </c>
      <c r="AF365" s="5">
        <f t="shared" si="399"/>
        <v>-893.38718769469619</v>
      </c>
      <c r="AG365" s="5">
        <f t="shared" si="420"/>
        <v>-21413.836221759197</v>
      </c>
      <c r="AH365" s="5">
        <f t="shared" si="421"/>
        <v>-15248.692623267103</v>
      </c>
      <c r="AI365" s="42">
        <f t="shared" si="415"/>
        <v>0</v>
      </c>
      <c r="AJ365" s="42">
        <f t="shared" si="418"/>
        <v>692.82012316962891</v>
      </c>
      <c r="AK365" s="42">
        <f t="shared" si="422"/>
        <v>-14555.872500097474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212840.38992112878</v>
      </c>
      <c r="AE368" s="21">
        <f t="shared" ref="AE368:AK368" si="423">SUM(AE345:AE365)</f>
        <v>-6609.8819073147451</v>
      </c>
      <c r="AF368" s="21">
        <f t="shared" si="423"/>
        <v>-25558.119412864551</v>
      </c>
      <c r="AG368" s="21">
        <f t="shared" si="423"/>
        <v>-208352.78916468832</v>
      </c>
      <c r="AH368" s="21">
        <f t="shared" si="423"/>
        <v>-27680.40056373876</v>
      </c>
      <c r="AI368" s="21">
        <f t="shared" si="423"/>
        <v>0</v>
      </c>
      <c r="AJ368" s="21">
        <f t="shared" si="423"/>
        <v>19547.515156058202</v>
      </c>
      <c r="AK368" s="21">
        <f t="shared" si="423"/>
        <v>-8132.8854076805474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103860.69331087226</v>
      </c>
      <c r="AE370" s="21">
        <f t="shared" ref="AE370:AK370" si="424">AE345+NPV($D$6,AE346:AE365)</f>
        <v>-5530.5304786787146</v>
      </c>
      <c r="AF370" s="21">
        <f t="shared" si="424"/>
        <v>-12033.549230951647</v>
      </c>
      <c r="AG370" s="21">
        <f t="shared" si="424"/>
        <v>-66283.246717909526</v>
      </c>
      <c r="AH370" s="21">
        <f t="shared" si="424"/>
        <v>20013.366883332357</v>
      </c>
      <c r="AI370" s="21">
        <f t="shared" si="424"/>
        <v>0</v>
      </c>
      <c r="AJ370" s="21">
        <f t="shared" si="424"/>
        <v>8956.8730533514117</v>
      </c>
      <c r="AK370" s="21">
        <f t="shared" si="424"/>
        <v>28970.239936683782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156458.88916754167</v>
      </c>
      <c r="AE372" s="21">
        <f t="shared" ref="AE372:AK372" si="425">AE345+NPV($D$7,AE346:AE365)</f>
        <v>-6050.1762250943575</v>
      </c>
      <c r="AF372" s="21">
        <f t="shared" si="425"/>
        <v>-18544.853316602515</v>
      </c>
      <c r="AG372" s="21">
        <f t="shared" si="425"/>
        <v>-130286.45575719784</v>
      </c>
      <c r="AH372" s="21">
        <f t="shared" si="425"/>
        <v>1577.4038686469544</v>
      </c>
      <c r="AI372" s="21">
        <f t="shared" si="425"/>
        <v>0</v>
      </c>
      <c r="AJ372" s="21">
        <f t="shared" si="425"/>
        <v>14068.485215308434</v>
      </c>
      <c r="AK372" s="21">
        <f t="shared" si="425"/>
        <v>15645.889083955386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11602.74018502282</v>
      </c>
    </row>
    <row r="375" spans="1:39" ht="15" x14ac:dyDescent="0.2">
      <c r="G375" s="58" t="s">
        <v>121</v>
      </c>
      <c r="H375" s="57"/>
      <c r="I375" s="57"/>
      <c r="J375" s="11">
        <f>H$374</f>
        <v>11602.74018502282</v>
      </c>
      <c r="K375" s="11">
        <f>J375*$C$10</f>
        <v>4641.0960740091277</v>
      </c>
      <c r="L375" s="24">
        <f>$C$384</f>
        <v>1802.845854758657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11602.74018502282</v>
      </c>
      <c r="AE375" s="5">
        <f>-$W375*K375</f>
        <v>-4641.0960740091277</v>
      </c>
      <c r="AF375" s="5">
        <f>-$W375*L375</f>
        <v>-1802.845854758657</v>
      </c>
      <c r="AG375" s="5"/>
      <c r="AH375" s="5">
        <f>SUM(AD375:AG375)</f>
        <v>5158.7982562550351</v>
      </c>
      <c r="AI375" s="42">
        <f>Y375-AA375</f>
        <v>0</v>
      </c>
      <c r="AJ375" s="42"/>
      <c r="AK375" s="42">
        <f>SUM(AH375:AJ375)</f>
        <v>5158.7982562550351</v>
      </c>
      <c r="AL375" s="6" t="s">
        <v>39</v>
      </c>
      <c r="AM375" s="36">
        <f>AK402</f>
        <v>15425.068635065016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11602.74018502282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L'!$B$136:$AV$256, 40)</f>
        <v>5.525970868091127</v>
      </c>
      <c r="S376" s="46">
        <f>AVERAGE(VLOOKUP(I375,'[1]Lapse Rates'!$A$4:$F$24,4),VLOOKUP(I376,'[1]Lapse Rates'!$A$4:$F$24,4))</f>
        <v>2.6703721500000001E-3</v>
      </c>
      <c r="T376" s="33">
        <f>W375</f>
        <v>1</v>
      </c>
      <c r="U376" s="33">
        <f>T376*R376/1000</f>
        <v>5.5259708680911266E-3</v>
      </c>
      <c r="V376" s="39">
        <f>MIN(S376*T376,T376-U376)</f>
        <v>2.6703721500000001E-3</v>
      </c>
      <c r="W376" s="32">
        <f>T376-SUM(U376:V376)</f>
        <v>0.99180365698190887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5.97292924540558</v>
      </c>
      <c r="AC376" s="32"/>
      <c r="AD376" s="5">
        <f t="shared" ref="AD376:AD378" si="434">$W376*J376</f>
        <v>11507.640146516582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-3327.8999099196512</v>
      </c>
      <c r="AH376" s="5">
        <f t="shared" ref="AH376:AH384" si="436">SUM(AD376:AG376)</f>
        <v>8179.7402365969301</v>
      </c>
      <c r="AI376" s="42">
        <f>-M376*$W375*(N376-N375)/1000</f>
        <v>0</v>
      </c>
      <c r="AJ376" s="42">
        <f>$D$6*SUM(Y376:Z376,AD376:AE376)</f>
        <v>1129.4902850222768</v>
      </c>
      <c r="AK376" s="42">
        <f t="shared" ref="AK376" si="437">SUM(AH376:AJ376)</f>
        <v>9309.2305216192071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11602.74018502282</v>
      </c>
      <c r="K377" s="11">
        <f t="shared" ref="K377:K395" si="439">J377*$C$11</f>
        <v>116.0274018502282</v>
      </c>
      <c r="L377" s="24">
        <f>$C$385</f>
        <v>1454.7636492079721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L'!$B$136:$AV$256, 40)</f>
        <v>6.1500325670653453</v>
      </c>
      <c r="S377" s="46">
        <f>VLOOKUP(I377, '[1]Lapse Rates'!$A$4:$F$24, 4)</f>
        <v>2.4152155999999998E-3</v>
      </c>
      <c r="T377" s="33">
        <f t="shared" ref="T377:T379" si="440">W376</f>
        <v>0.99180365698190887</v>
      </c>
      <c r="U377" s="33">
        <f>T377*R377/1000</f>
        <v>6.0996247905732463E-3</v>
      </c>
      <c r="V377" s="39">
        <f t="shared" ref="V377:V395" si="441">MIN(S377*T377,T377-U377)</f>
        <v>2.3954196644797553E-3</v>
      </c>
      <c r="W377" s="32">
        <f>T377-SUM(U377:V377)</f>
        <v>0.98330861252685586</v>
      </c>
      <c r="X377" s="32"/>
      <c r="Y377" s="5">
        <f t="shared" ref="Y377:Z392" si="442">AA376</f>
        <v>0</v>
      </c>
      <c r="Z377" s="5">
        <f t="shared" si="442"/>
        <v>5.97292924540558</v>
      </c>
      <c r="AA377" s="5">
        <f>O377*W377</f>
        <v>0</v>
      </c>
      <c r="AB377" s="5">
        <f t="shared" si="433"/>
        <v>5.9217696241343587</v>
      </c>
      <c r="AC377" s="32"/>
      <c r="AD377" s="5">
        <f t="shared" si="434"/>
        <v>11409.074352844384</v>
      </c>
      <c r="AE377" s="5">
        <f t="shared" si="435"/>
        <v>-114.09074352844384</v>
      </c>
      <c r="AF377" s="5">
        <f t="shared" si="435"/>
        <v>-1430.4816254571967</v>
      </c>
      <c r="AG377" s="5">
        <f t="shared" ref="AG377:AG380" si="443">-U377*M377</f>
        <v>-3673.3709380021355</v>
      </c>
      <c r="AH377" s="5">
        <f t="shared" si="436"/>
        <v>6191.1310458566077</v>
      </c>
      <c r="AI377" s="42">
        <f>-M377*($W376*N377-$W375*N376)/1000</f>
        <v>0</v>
      </c>
      <c r="AJ377" s="42">
        <f t="shared" ref="AJ377:AJ378" si="444">$D$6*SUM(Y377:Z377,AD377:AE377)</f>
        <v>1108.6238364328678</v>
      </c>
      <c r="AK377" s="42">
        <f>SUM(AH377:AJ377)</f>
        <v>7299.7548822894751</v>
      </c>
      <c r="AL377" s="48" t="s">
        <v>59</v>
      </c>
      <c r="AM377" s="54">
        <f>AK402/AD402</f>
        <v>9.9999999887641203E-2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11602.74018502282</v>
      </c>
      <c r="K378" s="11">
        <f t="shared" si="439"/>
        <v>116.0274018502282</v>
      </c>
      <c r="L378" s="24">
        <f t="shared" ref="L378:L395" si="445">$C$385</f>
        <v>1454.7636492079721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L'!$B$136:$AV$256, 40)</f>
        <v>6.8269860238334301</v>
      </c>
      <c r="S378" s="46">
        <f>VLOOKUP(I378, '[1]Lapse Rates'!$A$4:$F$24, 4)</f>
        <v>2.3963082999999999E-3</v>
      </c>
      <c r="T378" s="33">
        <f t="shared" si="440"/>
        <v>0.98330861252685586</v>
      </c>
      <c r="U378" s="33">
        <f t="shared" ref="U378:U395" si="446">T378*R378/1000</f>
        <v>6.7130341548358868E-3</v>
      </c>
      <c r="V378" s="39">
        <f t="shared" si="441"/>
        <v>2.3563105896595884E-3</v>
      </c>
      <c r="W378" s="32">
        <f t="shared" ref="W378:W395" si="447">T378-SUM(U378:V378)</f>
        <v>0.97423926778236036</v>
      </c>
      <c r="X378" s="32"/>
      <c r="Y378" s="5">
        <f t="shared" si="442"/>
        <v>0</v>
      </c>
      <c r="Z378" s="5">
        <f t="shared" si="442"/>
        <v>5.9217696241343587</v>
      </c>
      <c r="AA378" s="5">
        <f t="shared" ref="AA378:AA395" si="448">O378*W378</f>
        <v>0</v>
      </c>
      <c r="AB378" s="5">
        <f t="shared" si="433"/>
        <v>5.8671513999730305</v>
      </c>
      <c r="AC378" s="32"/>
      <c r="AD378" s="5">
        <f t="shared" si="434"/>
        <v>11303.845102125601</v>
      </c>
      <c r="AE378" s="5">
        <f t="shared" si="435"/>
        <v>-113.03845102125601</v>
      </c>
      <c r="AF378" s="5">
        <f>-$W378*L378</f>
        <v>-1417.2878724007692</v>
      </c>
      <c r="AG378" s="5">
        <f t="shared" si="443"/>
        <v>-4042.7838460326611</v>
      </c>
      <c r="AH378" s="5">
        <f t="shared" si="436"/>
        <v>5730.7349326709145</v>
      </c>
      <c r="AI378" s="42">
        <f>-M378*($W377*N378-$W376*N377)/1000</f>
        <v>0</v>
      </c>
      <c r="AJ378" s="42">
        <f t="shared" si="444"/>
        <v>1098.3990580734639</v>
      </c>
      <c r="AK378" s="42">
        <f t="shared" ref="AK378:AK385" si="449">SUM(AH378:AJ378)</f>
        <v>6829.133990744378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11602.74018502282</v>
      </c>
      <c r="K379" s="11">
        <f t="shared" si="439"/>
        <v>116.0274018502282</v>
      </c>
      <c r="L379" s="24">
        <f t="shared" si="445"/>
        <v>1454.7636492079721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L'!$B$136:$AV$256, 40)</f>
        <v>7.5585599173214355</v>
      </c>
      <c r="S379" s="46">
        <f>VLOOKUP(I379, '[1]Lapse Rates'!$A$4:$F$24, 4)</f>
        <v>2.1941491999999999E-3</v>
      </c>
      <c r="T379" s="33">
        <f t="shared" si="440"/>
        <v>0.97423926778236036</v>
      </c>
      <c r="U379" s="33">
        <f t="shared" si="446"/>
        <v>7.3638458793403331E-3</v>
      </c>
      <c r="V379" s="39">
        <f t="shared" si="441"/>
        <v>2.1376263100132517E-3</v>
      </c>
      <c r="W379" s="32">
        <f t="shared" si="447"/>
        <v>0.96473779559300676</v>
      </c>
      <c r="X379" s="32"/>
      <c r="Y379" s="5">
        <f>AA378</f>
        <v>0</v>
      </c>
      <c r="Z379" s="5">
        <f t="shared" si="442"/>
        <v>5.8671513999730305</v>
      </c>
      <c r="AA379" s="5">
        <f t="shared" si="448"/>
        <v>0</v>
      </c>
      <c r="AB379" s="5">
        <f t="shared" si="433"/>
        <v>5.8099307790218084</v>
      </c>
      <c r="AC379" s="32"/>
      <c r="AD379" s="5">
        <f>$W379*J379</f>
        <v>11193.601988937311</v>
      </c>
      <c r="AE379" s="5">
        <f t="shared" si="435"/>
        <v>-111.93601988937311</v>
      </c>
      <c r="AF379" s="5">
        <f t="shared" si="435"/>
        <v>-1403.4654760457372</v>
      </c>
      <c r="AG379" s="5">
        <f t="shared" si="443"/>
        <v>-4434.7215400692494</v>
      </c>
      <c r="AH379" s="5">
        <f t="shared" si="436"/>
        <v>5243.4789529329501</v>
      </c>
      <c r="AI379" s="42">
        <f t="shared" ref="AI379:AI395" si="451">-M379*($W378*N379-$W377*N378)/1000</f>
        <v>0</v>
      </c>
      <c r="AJ379" s="42">
        <f>$D$6*SUM(Y379:Z379,AD379:AE379)</f>
        <v>1087.6869991159401</v>
      </c>
      <c r="AK379" s="42">
        <f t="shared" si="449"/>
        <v>6331.1659520488902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11602.74018502282</v>
      </c>
      <c r="K380" s="11">
        <f t="shared" si="439"/>
        <v>116.0274018502282</v>
      </c>
      <c r="L380" s="24">
        <f t="shared" si="445"/>
        <v>1454.7636492079721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L'!$B$136:$AV$256, 40)</f>
        <v>8.3890521717730913</v>
      </c>
      <c r="S380" s="46">
        <f>VLOOKUP(I380, '[1]Lapse Rates'!$A$4:$F$24, 4)</f>
        <v>1.9313649E-3</v>
      </c>
      <c r="T380" s="33">
        <f>W379</f>
        <v>0.96473779559300676</v>
      </c>
      <c r="U380" s="33">
        <f t="shared" si="446"/>
        <v>8.0932356993110976E-3</v>
      </c>
      <c r="V380" s="39">
        <f t="shared" si="441"/>
        <v>1.863260716111708E-3</v>
      </c>
      <c r="W380" s="32">
        <f t="shared" si="447"/>
        <v>0.95478129917758392</v>
      </c>
      <c r="X380" s="32"/>
      <c r="Y380" s="5">
        <f t="shared" ref="Y380:Z395" si="452">AA379</f>
        <v>0</v>
      </c>
      <c r="Z380" s="5">
        <f t="shared" si="442"/>
        <v>5.8099307790218084</v>
      </c>
      <c r="AA380" s="5">
        <f t="shared" si="448"/>
        <v>0</v>
      </c>
      <c r="AB380" s="5">
        <f t="shared" si="433"/>
        <v>5.7499698702241719</v>
      </c>
      <c r="AC380" s="32"/>
      <c r="AD380" s="5">
        <f t="shared" ref="AD380:AD394" si="453">$W380*J380</f>
        <v>11078.079347876048</v>
      </c>
      <c r="AE380" s="5">
        <f t="shared" si="435"/>
        <v>-110.78079347876049</v>
      </c>
      <c r="AF380" s="5">
        <f t="shared" si="435"/>
        <v>-1388.9811269871107</v>
      </c>
      <c r="AG380" s="5">
        <f t="shared" si="443"/>
        <v>-4873.9812419604232</v>
      </c>
      <c r="AH380" s="5">
        <f t="shared" si="436"/>
        <v>4704.3361854497534</v>
      </c>
      <c r="AI380" s="42">
        <f t="shared" si="451"/>
        <v>0</v>
      </c>
      <c r="AJ380" s="42">
        <f t="shared" ref="AJ380:AJ395" si="454">$D$6*SUM(Y380:Z380,AD380:AE380)</f>
        <v>1076.4619423957961</v>
      </c>
      <c r="AK380" s="42">
        <f t="shared" si="449"/>
        <v>5780.79812784555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11602.74018502282</v>
      </c>
      <c r="K381" s="11">
        <f t="shared" si="439"/>
        <v>116.0274018502282</v>
      </c>
      <c r="L381" s="24">
        <f t="shared" si="445"/>
        <v>1454.7636492079721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L'!$B$136:$AV$256, 40)</f>
        <v>9.4327868579959588</v>
      </c>
      <c r="S381" s="46">
        <f>VLOOKUP(I381, '[1]Lapse Rates'!$A$4:$F$24, 4)</f>
        <v>1.9726812000000001E-3</v>
      </c>
      <c r="T381" s="33">
        <f t="shared" ref="T381:T395" si="455">W380</f>
        <v>0.95478129917758392</v>
      </c>
      <c r="U381" s="33">
        <f t="shared" si="446"/>
        <v>9.006248491142621E-3</v>
      </c>
      <c r="V381" s="39">
        <f t="shared" si="441"/>
        <v>1.8834791189991952E-3</v>
      </c>
      <c r="W381" s="32">
        <f t="shared" si="447"/>
        <v>0.94389157156744208</v>
      </c>
      <c r="X381" s="32"/>
      <c r="Y381" s="5">
        <f t="shared" si="452"/>
        <v>0</v>
      </c>
      <c r="Z381" s="5">
        <f t="shared" si="442"/>
        <v>5.7499698702241719</v>
      </c>
      <c r="AA381" s="5">
        <f t="shared" si="448"/>
        <v>0</v>
      </c>
      <c r="AB381" s="5">
        <f t="shared" si="433"/>
        <v>5.6843887725348905</v>
      </c>
      <c r="AC381" s="32"/>
      <c r="AD381" s="5">
        <f t="shared" si="453"/>
        <v>10951.728667729903</v>
      </c>
      <c r="AE381" s="5">
        <f t="shared" si="435"/>
        <v>-109.51728667729904</v>
      </c>
      <c r="AF381" s="5">
        <f t="shared" si="435"/>
        <v>-1373.1391471100999</v>
      </c>
      <c r="AG381" s="5">
        <f>-U381*M381</f>
        <v>-5423.8240225723293</v>
      </c>
      <c r="AH381" s="5">
        <f t="shared" si="436"/>
        <v>4045.2482113701753</v>
      </c>
      <c r="AI381" s="42">
        <f t="shared" si="451"/>
        <v>0</v>
      </c>
      <c r="AJ381" s="42">
        <f t="shared" si="454"/>
        <v>1064.1850085255296</v>
      </c>
      <c r="AK381" s="42">
        <f t="shared" si="449"/>
        <v>5109.4332198957054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11602.74018502282</v>
      </c>
      <c r="K382" s="11">
        <f t="shared" si="439"/>
        <v>116.0274018502282</v>
      </c>
      <c r="L382" s="24">
        <f t="shared" si="445"/>
        <v>1454.7636492079721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L'!$B$136:$AV$256, 40)</f>
        <v>10.533952354874122</v>
      </c>
      <c r="S382" s="46">
        <f>VLOOKUP(I382, '[1]Lapse Rates'!$A$4:$F$24, 4)</f>
        <v>1.7228968999999999E-3</v>
      </c>
      <c r="T382" s="33">
        <f t="shared" si="455"/>
        <v>0.94389157156744208</v>
      </c>
      <c r="U382" s="33">
        <f t="shared" si="446"/>
        <v>9.9429088430586926E-3</v>
      </c>
      <c r="V382" s="39">
        <f t="shared" si="441"/>
        <v>1.626227862589674E-3</v>
      </c>
      <c r="W382" s="32">
        <f t="shared" si="447"/>
        <v>0.93232243486179367</v>
      </c>
      <c r="X382" s="32"/>
      <c r="Y382" s="5">
        <f t="shared" si="452"/>
        <v>0</v>
      </c>
      <c r="Z382" s="5">
        <f t="shared" si="442"/>
        <v>5.6843887725348905</v>
      </c>
      <c r="AA382" s="5">
        <f t="shared" si="448"/>
        <v>0</v>
      </c>
      <c r="AB382" s="5">
        <f t="shared" si="433"/>
        <v>5.6147160762438313</v>
      </c>
      <c r="AC382" s="32"/>
      <c r="AD382" s="5">
        <f t="shared" si="453"/>
        <v>10817.494980369254</v>
      </c>
      <c r="AE382" s="5">
        <f t="shared" si="435"/>
        <v>-108.17494980369254</v>
      </c>
      <c r="AF382" s="5">
        <f t="shared" si="435"/>
        <v>-1356.3087875780047</v>
      </c>
      <c r="AG382" s="5">
        <f t="shared" ref="AG382:AG395" si="456">-U382*M382</f>
        <v>-5987.908049646393</v>
      </c>
      <c r="AH382" s="5">
        <f t="shared" si="436"/>
        <v>3365.1031933411623</v>
      </c>
      <c r="AI382" s="42">
        <f t="shared" si="451"/>
        <v>0</v>
      </c>
      <c r="AJ382" s="42">
        <f t="shared" si="454"/>
        <v>1051.1419335370674</v>
      </c>
      <c r="AK382" s="42">
        <f t="shared" si="449"/>
        <v>4416.2451268782297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11602.74018502282</v>
      </c>
      <c r="K383" s="11">
        <f t="shared" si="439"/>
        <v>116.0274018502282</v>
      </c>
      <c r="L383" s="24">
        <f t="shared" si="445"/>
        <v>1454.7636492079721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L'!$B$136:$AV$256, 40)</f>
        <v>11.812806899441886</v>
      </c>
      <c r="S383" s="46">
        <f>VLOOKUP(I383, '[1]Lapse Rates'!$A$4:$F$24, 4)</f>
        <v>1.5750323E-3</v>
      </c>
      <c r="T383" s="33">
        <f t="shared" si="455"/>
        <v>0.93232243486179367</v>
      </c>
      <c r="U383" s="33">
        <f t="shared" si="446"/>
        <v>1.1013344891039856E-2</v>
      </c>
      <c r="V383" s="39">
        <f t="shared" si="441"/>
        <v>1.4684379489219711E-3</v>
      </c>
      <c r="W383" s="32">
        <f t="shared" si="447"/>
        <v>0.91984065202183185</v>
      </c>
      <c r="X383" s="32"/>
      <c r="Y383" s="5">
        <f t="shared" si="452"/>
        <v>0</v>
      </c>
      <c r="Z383" s="5">
        <f t="shared" si="442"/>
        <v>5.6147160762438313</v>
      </c>
      <c r="AA383" s="5">
        <f t="shared" si="448"/>
        <v>0</v>
      </c>
      <c r="AB383" s="5">
        <f t="shared" si="433"/>
        <v>5.5395471602645578</v>
      </c>
      <c r="AC383" s="32"/>
      <c r="AD383" s="5">
        <f t="shared" si="453"/>
        <v>10672.6720970313</v>
      </c>
      <c r="AE383" s="5">
        <f t="shared" si="435"/>
        <v>-106.72672097031301</v>
      </c>
      <c r="AF383" s="5">
        <f t="shared" si="435"/>
        <v>-1338.1507436251204</v>
      </c>
      <c r="AG383" s="5">
        <f t="shared" si="456"/>
        <v>-6632.5556803860418</v>
      </c>
      <c r="AH383" s="5">
        <f t="shared" si="436"/>
        <v>2595.2389520498255</v>
      </c>
      <c r="AI383" s="42">
        <f t="shared" si="451"/>
        <v>0</v>
      </c>
      <c r="AJ383" s="42">
        <f t="shared" si="454"/>
        <v>1037.0700450386623</v>
      </c>
      <c r="AK383" s="42">
        <f t="shared" si="449"/>
        <v>3632.3089970884876</v>
      </c>
    </row>
    <row r="384" spans="1:39" ht="15" x14ac:dyDescent="0.2">
      <c r="A384" s="12"/>
      <c r="B384" s="13">
        <v>1</v>
      </c>
      <c r="C384" s="10">
        <f>$H$374*0.14+$B$387</f>
        <v>1802.845854758657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11602.74018502282</v>
      </c>
      <c r="K384" s="11">
        <f t="shared" si="439"/>
        <v>116.0274018502282</v>
      </c>
      <c r="L384" s="24">
        <f t="shared" si="445"/>
        <v>1454.7636492079721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L'!$B$136:$AV$256, 40)</f>
        <v>13.299429481818374</v>
      </c>
      <c r="S384" s="46">
        <f>VLOOKUP(I384, '[1]Lapse Rates'!$A$4:$F$24, 4)</f>
        <v>1.4424080000000001E-3</v>
      </c>
      <c r="T384" s="33">
        <f t="shared" si="455"/>
        <v>0.91984065202183185</v>
      </c>
      <c r="U384" s="33">
        <f t="shared" si="446"/>
        <v>1.2233355886074186E-2</v>
      </c>
      <c r="V384" s="39">
        <f t="shared" si="441"/>
        <v>1.3267855152015065E-3</v>
      </c>
      <c r="W384" s="32">
        <f t="shared" si="447"/>
        <v>0.90628051062055615</v>
      </c>
      <c r="X384" s="32"/>
      <c r="Y384" s="5">
        <f t="shared" si="452"/>
        <v>0</v>
      </c>
      <c r="Z384" s="5">
        <f t="shared" si="442"/>
        <v>5.5395471602645578</v>
      </c>
      <c r="AA384" s="5">
        <f t="shared" si="448"/>
        <v>0</v>
      </c>
      <c r="AB384" s="5">
        <f t="shared" si="433"/>
        <v>5.457884056305069</v>
      </c>
      <c r="AC384" s="32"/>
      <c r="AD384" s="5">
        <f t="shared" si="453"/>
        <v>10515.337299480127</v>
      </c>
      <c r="AE384" s="5">
        <f t="shared" si="435"/>
        <v>-105.15337299480127</v>
      </c>
      <c r="AF384" s="5">
        <f t="shared" si="435"/>
        <v>-1318.4239428364247</v>
      </c>
      <c r="AG384" s="5">
        <f t="shared" si="456"/>
        <v>-7367.281681914571</v>
      </c>
      <c r="AH384" s="5">
        <f t="shared" si="436"/>
        <v>1724.4783017343298</v>
      </c>
      <c r="AI384" s="42">
        <f t="shared" si="451"/>
        <v>0</v>
      </c>
      <c r="AJ384" s="42">
        <f t="shared" si="454"/>
        <v>1021.7824727646325</v>
      </c>
      <c r="AK384" s="42">
        <f t="shared" si="449"/>
        <v>2746.2607744989623</v>
      </c>
    </row>
    <row r="385" spans="1:37" ht="15" x14ac:dyDescent="0.2">
      <c r="A385" s="12"/>
      <c r="B385" s="70" t="s">
        <v>49</v>
      </c>
      <c r="C385" s="10">
        <f>$H$374*0.11+$B$387</f>
        <v>1454.7636492079721</v>
      </c>
      <c r="D385" s="1"/>
      <c r="E385" s="1"/>
      <c r="F385" s="1"/>
      <c r="I385" s="2">
        <f t="shared" si="438"/>
        <v>10</v>
      </c>
      <c r="J385" s="11">
        <f t="shared" si="428"/>
        <v>11602.74018502282</v>
      </c>
      <c r="K385" s="11">
        <f t="shared" si="439"/>
        <v>116.0274018502282</v>
      </c>
      <c r="L385" s="24">
        <f t="shared" si="445"/>
        <v>1454.7636492079721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L'!$B$136:$AV$256, 40)</f>
        <v>15.079065799452673</v>
      </c>
      <c r="S385" s="46">
        <f>VLOOKUP(I385, '[1]Lapse Rates'!$A$4:$F$24, 4)</f>
        <v>1.4007732E-3</v>
      </c>
      <c r="T385" s="33">
        <f t="shared" si="455"/>
        <v>0.90628051062055615</v>
      </c>
      <c r="U385" s="33">
        <f t="shared" si="446"/>
        <v>1.3665863452408934E-2</v>
      </c>
      <c r="V385" s="39">
        <f t="shared" si="441"/>
        <v>1.2694934509595904E-3</v>
      </c>
      <c r="W385" s="32">
        <f t="shared" si="447"/>
        <v>0.89134515371718759</v>
      </c>
      <c r="X385" s="32"/>
      <c r="Y385" s="5">
        <f t="shared" si="452"/>
        <v>0</v>
      </c>
      <c r="Z385" s="5">
        <f t="shared" si="442"/>
        <v>5.457884056305069</v>
      </c>
      <c r="AA385" s="5">
        <f t="shared" si="448"/>
        <v>0</v>
      </c>
      <c r="AB385" s="5">
        <f t="shared" si="433"/>
        <v>5.3679390057794816</v>
      </c>
      <c r="AC385" s="32"/>
      <c r="AD385" s="5">
        <f t="shared" si="453"/>
        <v>10342.046233759755</v>
      </c>
      <c r="AE385" s="5">
        <f t="shared" si="435"/>
        <v>-103.42046233759756</v>
      </c>
      <c r="AF385" s="5">
        <f t="shared" si="435"/>
        <v>-1296.6965285254566</v>
      </c>
      <c r="AG385" s="5">
        <f t="shared" si="456"/>
        <v>-8229.9792810807794</v>
      </c>
      <c r="AH385" s="5">
        <f>SUM(AD385:AG385)</f>
        <v>711.94996181592069</v>
      </c>
      <c r="AI385" s="42">
        <f t="shared" si="451"/>
        <v>0</v>
      </c>
      <c r="AJ385" s="42">
        <f t="shared" si="454"/>
        <v>1004.9446066024371</v>
      </c>
      <c r="AK385" s="42">
        <f t="shared" si="449"/>
        <v>1716.8945684183577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11602.74018502282</v>
      </c>
      <c r="K386" s="11">
        <f t="shared" si="439"/>
        <v>116.0274018502282</v>
      </c>
      <c r="L386" s="24">
        <f t="shared" si="445"/>
        <v>1454.7636492079721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L'!$B$136:$AV$256, 40)</f>
        <v>17.150113396239185</v>
      </c>
      <c r="S386" s="46">
        <f>VLOOKUP(I386, '[1]Lapse Rates'!$A$4:$F$24, 4)</f>
        <v>1.2298243999999999E-3</v>
      </c>
      <c r="T386" s="33">
        <f t="shared" si="455"/>
        <v>0.89134515371718759</v>
      </c>
      <c r="U386" s="33">
        <f t="shared" si="446"/>
        <v>1.5286670461438013E-2</v>
      </c>
      <c r="V386" s="39">
        <f t="shared" si="441"/>
        <v>1.0961980188631479E-3</v>
      </c>
      <c r="W386" s="32">
        <f t="shared" si="447"/>
        <v>0.87496228523688646</v>
      </c>
      <c r="X386" s="31"/>
      <c r="Y386" s="5">
        <f t="shared" si="452"/>
        <v>0</v>
      </c>
      <c r="Z386" s="5">
        <f t="shared" si="442"/>
        <v>5.3679390057794816</v>
      </c>
      <c r="AA386" s="5">
        <f t="shared" si="448"/>
        <v>0</v>
      </c>
      <c r="AB386" s="5">
        <f t="shared" si="433"/>
        <v>5.269276620759249</v>
      </c>
      <c r="AC386" s="32"/>
      <c r="AD386" s="5">
        <f t="shared" si="453"/>
        <v>10151.960067297421</v>
      </c>
      <c r="AE386" s="5">
        <f t="shared" si="435"/>
        <v>-101.51960067297422</v>
      </c>
      <c r="AF386" s="5">
        <f t="shared" si="435"/>
        <v>-1272.8633269905595</v>
      </c>
      <c r="AG386" s="5">
        <f t="shared" si="456"/>
        <v>-9206.0762653213533</v>
      </c>
      <c r="AH386" s="5">
        <f t="shared" ref="AH386:AH395" si="457">SUM(AD386:AG386)</f>
        <v>-428.49912568746731</v>
      </c>
      <c r="AI386" s="42">
        <f t="shared" si="451"/>
        <v>0</v>
      </c>
      <c r="AJ386" s="42">
        <f t="shared" si="454"/>
        <v>986.47480459232509</v>
      </c>
      <c r="AK386" s="42">
        <f t="shared" ref="AK386:AK395" si="458">SUM(AH386:AJ386)</f>
        <v>557.97567890485777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11602.74018502282</v>
      </c>
      <c r="K387" s="11">
        <f t="shared" si="439"/>
        <v>116.0274018502282</v>
      </c>
      <c r="L387" s="24">
        <f t="shared" si="445"/>
        <v>1454.7636492079721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L'!$B$136:$AV$256, 40)</f>
        <v>19.552168293080943</v>
      </c>
      <c r="S387" s="46">
        <f>VLOOKUP(I387, '[1]Lapse Rates'!$A$4:$F$24, 4)</f>
        <v>1.0984558E-3</v>
      </c>
      <c r="T387" s="33">
        <f t="shared" si="455"/>
        <v>0.87496228523688646</v>
      </c>
      <c r="U387" s="33">
        <f t="shared" si="446"/>
        <v>1.7107409851050297E-2</v>
      </c>
      <c r="V387" s="39">
        <f t="shared" si="441"/>
        <v>9.6110739699971229E-4</v>
      </c>
      <c r="W387" s="32">
        <f t="shared" si="447"/>
        <v>0.85689376798883643</v>
      </c>
      <c r="X387" s="31"/>
      <c r="Y387" s="5">
        <f t="shared" si="452"/>
        <v>0</v>
      </c>
      <c r="Z387" s="5">
        <f t="shared" si="442"/>
        <v>5.269276620759249</v>
      </c>
      <c r="AA387" s="5">
        <f t="shared" si="448"/>
        <v>0</v>
      </c>
      <c r="AB387" s="5">
        <f t="shared" si="433"/>
        <v>5.16046277002149</v>
      </c>
      <c r="AC387" s="32"/>
      <c r="AD387" s="5">
        <f t="shared" si="453"/>
        <v>9942.3157561396929</v>
      </c>
      <c r="AE387" s="5">
        <f t="shared" si="435"/>
        <v>-99.423157561396934</v>
      </c>
      <c r="AF387" s="5">
        <f t="shared" si="435"/>
        <v>-1246.5779049030091</v>
      </c>
      <c r="AG387" s="5">
        <f t="shared" si="456"/>
        <v>-10302.578327188168</v>
      </c>
      <c r="AH387" s="5">
        <f t="shared" si="457"/>
        <v>-1706.2636335128827</v>
      </c>
      <c r="AI387" s="42">
        <f t="shared" si="451"/>
        <v>0</v>
      </c>
      <c r="AJ387" s="42">
        <f t="shared" si="454"/>
        <v>966.10467995702743</v>
      </c>
      <c r="AK387" s="42">
        <f t="shared" si="458"/>
        <v>-740.15895355585531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11602.74018502282</v>
      </c>
      <c r="K388" s="11">
        <f t="shared" si="439"/>
        <v>116.0274018502282</v>
      </c>
      <c r="L388" s="24">
        <f t="shared" si="445"/>
        <v>1454.7636492079721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L'!$B$136:$AV$256, 40)</f>
        <v>22.353358009685717</v>
      </c>
      <c r="S388" s="46">
        <f>VLOOKUP(I388, '[1]Lapse Rates'!$A$4:$F$24, 4)</f>
        <v>9.9047419999999994E-4</v>
      </c>
      <c r="T388" s="33">
        <f t="shared" si="455"/>
        <v>0.85689376798883643</v>
      </c>
      <c r="U388" s="33">
        <f t="shared" si="446"/>
        <v>1.9154453172123029E-2</v>
      </c>
      <c r="V388" s="39">
        <f t="shared" si="441"/>
        <v>8.4873116933372828E-4</v>
      </c>
      <c r="W388" s="32">
        <f t="shared" si="447"/>
        <v>0.83689058364737967</v>
      </c>
      <c r="X388" s="31"/>
      <c r="Y388" s="5">
        <f t="shared" si="452"/>
        <v>0</v>
      </c>
      <c r="Z388" s="5">
        <f t="shared" si="442"/>
        <v>5.16046277002149</v>
      </c>
      <c r="AA388" s="5">
        <f t="shared" si="448"/>
        <v>0</v>
      </c>
      <c r="AB388" s="5">
        <f t="shared" si="433"/>
        <v>5.0399977929937778</v>
      </c>
      <c r="AC388" s="32"/>
      <c r="AD388" s="5">
        <f t="shared" si="453"/>
        <v>9710.224005352653</v>
      </c>
      <c r="AE388" s="5">
        <f t="shared" si="435"/>
        <v>-97.102240053526543</v>
      </c>
      <c r="AF388" s="5">
        <f t="shared" si="435"/>
        <v>-1217.4779994546516</v>
      </c>
      <c r="AG388" s="5">
        <f t="shared" si="456"/>
        <v>-11535.36717939448</v>
      </c>
      <c r="AH388" s="5">
        <f t="shared" si="457"/>
        <v>-3139.7234135500039</v>
      </c>
      <c r="AI388" s="42">
        <f t="shared" si="451"/>
        <v>0</v>
      </c>
      <c r="AJ388" s="42">
        <f t="shared" si="454"/>
        <v>943.55348657358354</v>
      </c>
      <c r="AK388" s="42">
        <f t="shared" si="458"/>
        <v>-2196.1699269764204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11602.74018502282</v>
      </c>
      <c r="K389" s="11">
        <f t="shared" si="439"/>
        <v>116.0274018502282</v>
      </c>
      <c r="L389" s="24">
        <f t="shared" si="445"/>
        <v>1454.7636492079721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L'!$B$136:$AV$256, 40)</f>
        <v>25.525044940219537</v>
      </c>
      <c r="S389" s="46">
        <f>VLOOKUP(I389, '[1]Lapse Rates'!$A$4:$F$24, 4)</f>
        <v>9.2791330000000004E-4</v>
      </c>
      <c r="T389" s="33">
        <f t="shared" si="455"/>
        <v>0.83689058364737967</v>
      </c>
      <c r="U389" s="33">
        <f t="shared" si="446"/>
        <v>2.1361669757645925E-2</v>
      </c>
      <c r="V389" s="39">
        <f t="shared" si="441"/>
        <v>7.7656190321116617E-4</v>
      </c>
      <c r="W389" s="32">
        <f t="shared" si="447"/>
        <v>0.81475235198652263</v>
      </c>
      <c r="X389" s="31"/>
      <c r="Y389" s="5">
        <f t="shared" si="452"/>
        <v>0</v>
      </c>
      <c r="Z389" s="5">
        <f t="shared" si="442"/>
        <v>5.0399977929937778</v>
      </c>
      <c r="AA389" s="5">
        <f t="shared" si="448"/>
        <v>0</v>
      </c>
      <c r="AB389" s="5">
        <f t="shared" si="433"/>
        <v>4.9066749418449156</v>
      </c>
      <c r="AC389" s="32"/>
      <c r="AD389" s="5">
        <f t="shared" si="453"/>
        <v>9453.3598552358835</v>
      </c>
      <c r="AE389" s="5">
        <f t="shared" si="435"/>
        <v>-94.533598552358839</v>
      </c>
      <c r="AF389" s="5">
        <f t="shared" si="435"/>
        <v>-1185.2721047766918</v>
      </c>
      <c r="AG389" s="5">
        <f t="shared" si="456"/>
        <v>-12864.617016477348</v>
      </c>
      <c r="AH389" s="5">
        <f t="shared" si="457"/>
        <v>-4691.0628645705146</v>
      </c>
      <c r="AI389" s="42">
        <f t="shared" si="451"/>
        <v>0</v>
      </c>
      <c r="AJ389" s="42">
        <f t="shared" si="454"/>
        <v>918.59527956414661</v>
      </c>
      <c r="AK389" s="42">
        <f t="shared" si="458"/>
        <v>-3772.4675850063682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11602.74018502282</v>
      </c>
      <c r="K390" s="11">
        <f t="shared" si="439"/>
        <v>116.0274018502282</v>
      </c>
      <c r="L390" s="24">
        <f t="shared" si="445"/>
        <v>1454.7636492079721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L'!$B$136:$AV$256, 40)</f>
        <v>29.099907012684476</v>
      </c>
      <c r="S390" s="46">
        <f>VLOOKUP(I390, '[1]Lapse Rates'!$A$4:$F$24, 4)</f>
        <v>7.1178370000000003E-4</v>
      </c>
      <c r="T390" s="33">
        <f t="shared" si="455"/>
        <v>0.81475235198652263</v>
      </c>
      <c r="U390" s="33">
        <f t="shared" si="446"/>
        <v>2.3709217681173778E-2</v>
      </c>
      <c r="V390" s="39">
        <f t="shared" si="441"/>
        <v>5.799274436806694E-4</v>
      </c>
      <c r="W390" s="32">
        <f t="shared" si="447"/>
        <v>0.79046320686166816</v>
      </c>
      <c r="X390" s="31"/>
      <c r="Y390" s="5">
        <f t="shared" si="452"/>
        <v>0</v>
      </c>
      <c r="Z390" s="5">
        <f t="shared" si="442"/>
        <v>4.9066749418449156</v>
      </c>
      <c r="AA390" s="5">
        <f t="shared" si="448"/>
        <v>0</v>
      </c>
      <c r="AB390" s="5">
        <f t="shared" si="433"/>
        <v>4.7603986660509552</v>
      </c>
      <c r="AC390" s="32"/>
      <c r="AD390" s="5">
        <f t="shared" si="453"/>
        <v>9171.5392150358839</v>
      </c>
      <c r="AE390" s="5">
        <f t="shared" si="435"/>
        <v>-91.715392150358838</v>
      </c>
      <c r="AF390" s="5">
        <f t="shared" si="435"/>
        <v>-1149.9371393787164</v>
      </c>
      <c r="AG390" s="5">
        <f t="shared" si="456"/>
        <v>-14278.378454915603</v>
      </c>
      <c r="AH390" s="5">
        <f t="shared" si="457"/>
        <v>-6348.4917714087951</v>
      </c>
      <c r="AI390" s="42">
        <f t="shared" si="451"/>
        <v>0</v>
      </c>
      <c r="AJ390" s="42">
        <f t="shared" si="454"/>
        <v>891.21206183686502</v>
      </c>
      <c r="AK390" s="42">
        <f t="shared" si="458"/>
        <v>-5457.2797095719297</v>
      </c>
    </row>
    <row r="391" spans="1:37" ht="15" x14ac:dyDescent="0.2">
      <c r="I391" s="2">
        <f t="shared" si="438"/>
        <v>16</v>
      </c>
      <c r="J391" s="11">
        <f t="shared" si="428"/>
        <v>11602.74018502282</v>
      </c>
      <c r="K391" s="11">
        <f t="shared" si="439"/>
        <v>116.0274018502282</v>
      </c>
      <c r="L391" s="24">
        <f t="shared" si="445"/>
        <v>1454.7636492079721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L'!$B$136:$AV$256, 40)</f>
        <v>33.057933366362178</v>
      </c>
      <c r="S391" s="46">
        <f>VLOOKUP(I391, '[1]Lapse Rates'!$A$4:$F$24, 4)</f>
        <v>6.4944269999999999E-4</v>
      </c>
      <c r="T391" s="33">
        <f t="shared" si="455"/>
        <v>0.79046320686166816</v>
      </c>
      <c r="U391" s="33">
        <f t="shared" si="446"/>
        <v>2.6131080020993989E-2</v>
      </c>
      <c r="V391" s="39">
        <f t="shared" si="441"/>
        <v>5.1336055931490031E-4</v>
      </c>
      <c r="W391" s="32">
        <f t="shared" si="447"/>
        <v>0.76381876628135925</v>
      </c>
      <c r="X391" s="31"/>
      <c r="Y391" s="5">
        <f t="shared" si="452"/>
        <v>0</v>
      </c>
      <c r="Z391" s="5">
        <f t="shared" si="442"/>
        <v>4.7603986660509552</v>
      </c>
      <c r="AA391" s="5">
        <f t="shared" si="448"/>
        <v>0</v>
      </c>
      <c r="AB391" s="5">
        <f t="shared" si="433"/>
        <v>4.5999381179885672</v>
      </c>
      <c r="AC391" s="32"/>
      <c r="AD391" s="5">
        <f t="shared" si="453"/>
        <v>8862.3906936072799</v>
      </c>
      <c r="AE391" s="5">
        <f t="shared" si="435"/>
        <v>-88.6239069360728</v>
      </c>
      <c r="AF391" s="5">
        <f t="shared" si="435"/>
        <v>-1111.1757757690013</v>
      </c>
      <c r="AG391" s="5">
        <f t="shared" si="456"/>
        <v>-15736.894189963188</v>
      </c>
      <c r="AH391" s="5">
        <f t="shared" si="457"/>
        <v>-8074.3031790609821</v>
      </c>
      <c r="AI391" s="42">
        <f t="shared" si="451"/>
        <v>0</v>
      </c>
      <c r="AJ391" s="42">
        <f t="shared" si="454"/>
        <v>861.1735168815851</v>
      </c>
      <c r="AK391" s="42">
        <f t="shared" si="458"/>
        <v>-7213.1296621793972</v>
      </c>
    </row>
    <row r="392" spans="1:37" ht="15" x14ac:dyDescent="0.2">
      <c r="I392" s="2">
        <f t="shared" si="438"/>
        <v>17</v>
      </c>
      <c r="J392" s="11">
        <f t="shared" si="428"/>
        <v>11602.74018502282</v>
      </c>
      <c r="K392" s="11">
        <f t="shared" si="439"/>
        <v>116.0274018502282</v>
      </c>
      <c r="L392" s="24">
        <f t="shared" si="445"/>
        <v>1454.7636492079721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L'!$B$136:$AV$256, 40)</f>
        <v>37.466962775678326</v>
      </c>
      <c r="S392" s="46">
        <f>VLOOKUP(I392, '[1]Lapse Rates'!$A$4:$F$24, 4)</f>
        <v>5.2983399999999997E-4</v>
      </c>
      <c r="T392" s="33">
        <f t="shared" si="455"/>
        <v>0.76381876628135925</v>
      </c>
      <c r="U392" s="33">
        <f t="shared" si="446"/>
        <v>2.8617969283628232E-2</v>
      </c>
      <c r="V392" s="39">
        <f t="shared" si="441"/>
        <v>4.0469715221391766E-4</v>
      </c>
      <c r="W392" s="32">
        <f t="shared" si="447"/>
        <v>0.73479609984551708</v>
      </c>
      <c r="X392" s="31"/>
      <c r="Y392" s="5">
        <f t="shared" si="452"/>
        <v>0</v>
      </c>
      <c r="Z392" s="5">
        <f t="shared" si="442"/>
        <v>4.5999381179885672</v>
      </c>
      <c r="AA392" s="5">
        <f t="shared" si="448"/>
        <v>0</v>
      </c>
      <c r="AB392" s="5">
        <f t="shared" si="433"/>
        <v>4.425155204138659</v>
      </c>
      <c r="AC392" s="32"/>
      <c r="AD392" s="5">
        <f t="shared" si="453"/>
        <v>8525.6482354756208</v>
      </c>
      <c r="AE392" s="5">
        <f t="shared" si="435"/>
        <v>-85.256482354756216</v>
      </c>
      <c r="AF392" s="5">
        <f t="shared" si="435"/>
        <v>-1068.9546556350499</v>
      </c>
      <c r="AG392" s="5">
        <f t="shared" si="456"/>
        <v>-17234.571023710145</v>
      </c>
      <c r="AH392" s="5">
        <f t="shared" si="457"/>
        <v>-9863.1339262243309</v>
      </c>
      <c r="AI392" s="42">
        <f t="shared" si="451"/>
        <v>0</v>
      </c>
      <c r="AJ392" s="42">
        <f t="shared" si="454"/>
        <v>828.45368491053148</v>
      </c>
      <c r="AK392" s="42">
        <f t="shared" si="458"/>
        <v>-9034.6802413137993</v>
      </c>
    </row>
    <row r="393" spans="1:37" ht="15" x14ac:dyDescent="0.2">
      <c r="I393" s="2">
        <f t="shared" si="438"/>
        <v>18</v>
      </c>
      <c r="J393" s="11">
        <f t="shared" si="428"/>
        <v>11602.74018502282</v>
      </c>
      <c r="K393" s="11">
        <f t="shared" si="439"/>
        <v>116.0274018502282</v>
      </c>
      <c r="L393" s="24">
        <f t="shared" si="445"/>
        <v>1454.7636492079721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L'!$B$136:$AV$256, 40)</f>
        <v>42.481825207109729</v>
      </c>
      <c r="S393" s="46">
        <f>VLOOKUP(I393, '[1]Lapse Rates'!$A$4:$F$24, 4)</f>
        <v>4.565131E-4</v>
      </c>
      <c r="T393" s="33">
        <f t="shared" si="455"/>
        <v>0.73479609984551708</v>
      </c>
      <c r="U393" s="33">
        <f t="shared" si="446"/>
        <v>3.1215479476503206E-2</v>
      </c>
      <c r="V393" s="39">
        <f t="shared" si="441"/>
        <v>3.3544404540838653E-4</v>
      </c>
      <c r="W393" s="32">
        <f t="shared" si="447"/>
        <v>0.7032451763236055</v>
      </c>
      <c r="X393" s="31"/>
      <c r="Y393" s="5">
        <f t="shared" si="452"/>
        <v>0</v>
      </c>
      <c r="Z393" s="5">
        <f t="shared" si="452"/>
        <v>4.425155204138659</v>
      </c>
      <c r="AA393" s="5">
        <f t="shared" si="448"/>
        <v>0</v>
      </c>
      <c r="AB393" s="5">
        <f t="shared" si="433"/>
        <v>4.2351463929218864</v>
      </c>
      <c r="AC393" s="32"/>
      <c r="AD393" s="5">
        <f t="shared" si="453"/>
        <v>8159.571067253356</v>
      </c>
      <c r="AE393" s="5">
        <f t="shared" si="435"/>
        <v>-81.595710672533556</v>
      </c>
      <c r="AF393" s="5">
        <f t="shared" si="435"/>
        <v>-1023.0555189964322</v>
      </c>
      <c r="AG393" s="5">
        <f t="shared" si="456"/>
        <v>-18798.866989655049</v>
      </c>
      <c r="AH393" s="5">
        <f t="shared" si="457"/>
        <v>-11743.947152070659</v>
      </c>
      <c r="AI393" s="42">
        <f t="shared" si="451"/>
        <v>0</v>
      </c>
      <c r="AJ393" s="42">
        <f t="shared" si="454"/>
        <v>792.88349020610474</v>
      </c>
      <c r="AK393" s="42">
        <f t="shared" si="458"/>
        <v>-10951.063661864555</v>
      </c>
    </row>
    <row r="394" spans="1:37" ht="15" x14ac:dyDescent="0.2">
      <c r="I394" s="2">
        <f t="shared" si="438"/>
        <v>19</v>
      </c>
      <c r="J394" s="11">
        <f t="shared" si="428"/>
        <v>11602.74018502282</v>
      </c>
      <c r="K394" s="11">
        <f t="shared" si="439"/>
        <v>116.0274018502282</v>
      </c>
      <c r="L394" s="24">
        <f t="shared" si="445"/>
        <v>1454.7636492079721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L'!$B$136:$AV$256, 40)</f>
        <v>48.179236194170024</v>
      </c>
      <c r="S394" s="46">
        <f>VLOOKUP(I394, '[1]Lapse Rates'!$A$4:$F$24, 4)</f>
        <v>3.5534066900000001E-2</v>
      </c>
      <c r="T394" s="33">
        <f t="shared" si="455"/>
        <v>0.7032451763236055</v>
      </c>
      <c r="U394" s="33">
        <f t="shared" si="446"/>
        <v>3.3881815452505737E-2</v>
      </c>
      <c r="V394" s="39">
        <f t="shared" si="441"/>
        <v>2.4989161142585294E-2</v>
      </c>
      <c r="W394" s="32">
        <f t="shared" si="447"/>
        <v>0.64437419972851451</v>
      </c>
      <c r="X394" s="31"/>
      <c r="Y394" s="5">
        <f t="shared" si="452"/>
        <v>0</v>
      </c>
      <c r="Z394" s="5">
        <f t="shared" si="452"/>
        <v>4.2351463929218864</v>
      </c>
      <c r="AA394" s="5">
        <f t="shared" si="448"/>
        <v>0</v>
      </c>
      <c r="AB394" s="5">
        <f t="shared" si="433"/>
        <v>3.8806082992830357</v>
      </c>
      <c r="AC394" s="32"/>
      <c r="AD394" s="5">
        <f t="shared" si="453"/>
        <v>7476.506421381956</v>
      </c>
      <c r="AE394" s="5">
        <f t="shared" si="435"/>
        <v>-74.765064213819556</v>
      </c>
      <c r="AF394" s="5">
        <f t="shared" si="435"/>
        <v>-937.41216225252037</v>
      </c>
      <c r="AG394" s="5">
        <f t="shared" si="456"/>
        <v>-20404.611838147077</v>
      </c>
      <c r="AH394" s="5">
        <f t="shared" si="457"/>
        <v>-13940.282643231461</v>
      </c>
      <c r="AI394" s="42">
        <f t="shared" si="451"/>
        <v>0</v>
      </c>
      <c r="AJ394" s="42">
        <f t="shared" si="454"/>
        <v>726.52629499933983</v>
      </c>
      <c r="AK394" s="42">
        <f t="shared" si="458"/>
        <v>-13213.756348232122</v>
      </c>
    </row>
    <row r="395" spans="1:37" ht="15" x14ac:dyDescent="0.2">
      <c r="I395" s="2">
        <f t="shared" si="438"/>
        <v>20</v>
      </c>
      <c r="J395" s="11">
        <f t="shared" si="428"/>
        <v>11602.74018502282</v>
      </c>
      <c r="K395" s="11">
        <f t="shared" si="439"/>
        <v>116.0274018502282</v>
      </c>
      <c r="L395" s="24">
        <f t="shared" si="445"/>
        <v>1454.7636492079721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L'!$B$136:$AV$256, 40)</f>
        <v>54.673558769194536</v>
      </c>
      <c r="S395" s="46">
        <f>VLOOKUP(I395, '[1]Lapse Rates'!$A$4:$F$24, 4)</f>
        <v>0</v>
      </c>
      <c r="T395" s="33">
        <f t="shared" si="455"/>
        <v>0.64437419972851451</v>
      </c>
      <c r="U395" s="33">
        <f t="shared" si="446"/>
        <v>3.5230230678209636E-2</v>
      </c>
      <c r="V395" s="39">
        <f t="shared" si="441"/>
        <v>0</v>
      </c>
      <c r="W395" s="32">
        <f t="shared" si="447"/>
        <v>0.60914396905030488</v>
      </c>
      <c r="X395" s="31"/>
      <c r="Y395" s="5">
        <f t="shared" si="452"/>
        <v>0</v>
      </c>
      <c r="Z395" s="5">
        <f t="shared" si="452"/>
        <v>3.8806082992830357</v>
      </c>
      <c r="AA395" s="5">
        <f t="shared" si="448"/>
        <v>0</v>
      </c>
      <c r="AB395" s="5">
        <f t="shared" si="433"/>
        <v>3.6684416333719607</v>
      </c>
      <c r="AC395" s="32"/>
      <c r="AD395" s="5">
        <f>$W395*J395</f>
        <v>7067.7392081642693</v>
      </c>
      <c r="AE395" s="5">
        <f t="shared" si="435"/>
        <v>-70.677392081642694</v>
      </c>
      <c r="AF395" s="5">
        <f t="shared" si="435"/>
        <v>-886.16050330864948</v>
      </c>
      <c r="AG395" s="5">
        <f t="shared" si="456"/>
        <v>-21216.666591107511</v>
      </c>
      <c r="AH395" s="5">
        <f t="shared" si="457"/>
        <v>-15105.765278333534</v>
      </c>
      <c r="AI395" s="42">
        <f t="shared" si="451"/>
        <v>0</v>
      </c>
      <c r="AJ395" s="42">
        <f t="shared" si="454"/>
        <v>686.79245183186538</v>
      </c>
      <c r="AK395" s="42">
        <f t="shared" si="458"/>
        <v>-14418.972826501669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209915.51492663712</v>
      </c>
      <c r="AE398" s="21">
        <f t="shared" ref="AE398:AK398" si="459">SUM(AE375:AE395)</f>
        <v>-6509.1474199601043</v>
      </c>
      <c r="AF398" s="21">
        <f t="shared" si="459"/>
        <v>-25224.668196789862</v>
      </c>
      <c r="AG398" s="21">
        <f t="shared" si="459"/>
        <v>-205572.93406746414</v>
      </c>
      <c r="AH398" s="21">
        <f t="shared" si="459"/>
        <v>-27391.234757577022</v>
      </c>
      <c r="AI398" s="21">
        <f t="shared" si="459"/>
        <v>0</v>
      </c>
      <c r="AJ398" s="21">
        <f t="shared" si="459"/>
        <v>19281.555938862046</v>
      </c>
      <c r="AK398" s="21">
        <f t="shared" si="459"/>
        <v>-8109.6788187149723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102343.00075844291</v>
      </c>
      <c r="AE400" s="21">
        <f t="shared" ref="AE400:AK400" si="460">AE375+NPV($D$6,AE376:AE395)</f>
        <v>-5443.7027581832108</v>
      </c>
      <c r="AF400" s="21">
        <f t="shared" si="460"/>
        <v>-11866.012056264899</v>
      </c>
      <c r="AG400" s="21">
        <f t="shared" si="460"/>
        <v>-65244.252476857451</v>
      </c>
      <c r="AH400" s="21">
        <f t="shared" si="460"/>
        <v>19789.033467137389</v>
      </c>
      <c r="AI400" s="21">
        <f t="shared" si="460"/>
        <v>0</v>
      </c>
      <c r="AJ400" s="21">
        <f t="shared" si="460"/>
        <v>8827.5789665173797</v>
      </c>
      <c r="AK400" s="21">
        <f t="shared" si="460"/>
        <v>28616.612433654765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154250.68652396437</v>
      </c>
      <c r="AE402" s="21">
        <f t="shared" ref="AE402:AK402" si="461">AE375+NPV($D$7,AE376:AE395)</f>
        <v>-5956.5435268002411</v>
      </c>
      <c r="AF402" s="21">
        <f t="shared" si="461"/>
        <v>-18296.063028008386</v>
      </c>
      <c r="AG402" s="21">
        <f t="shared" si="461"/>
        <v>-128445.13778787736</v>
      </c>
      <c r="AH402" s="21">
        <f t="shared" si="461"/>
        <v>1552.9421812783544</v>
      </c>
      <c r="AI402" s="21">
        <f t="shared" si="461"/>
        <v>0</v>
      </c>
      <c r="AJ402" s="21">
        <f t="shared" si="461"/>
        <v>13872.12645378665</v>
      </c>
      <c r="AK402" s="21">
        <f t="shared" si="461"/>
        <v>15425.068635065016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12827.14081354575</v>
      </c>
    </row>
    <row r="405" spans="1:39" ht="15" x14ac:dyDescent="0.2">
      <c r="G405" s="58" t="s">
        <v>122</v>
      </c>
      <c r="H405" s="57"/>
      <c r="I405" s="57"/>
      <c r="J405" s="11">
        <f>H$404</f>
        <v>12827.14081354575</v>
      </c>
      <c r="K405" s="11">
        <f>J405*$C$10</f>
        <v>5130.8563254183</v>
      </c>
      <c r="L405" s="24">
        <f>$C$414</f>
        <v>1787.505880966421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12827.14081354575</v>
      </c>
      <c r="AE405" s="5">
        <f>-$W405*K405</f>
        <v>-5130.8563254183</v>
      </c>
      <c r="AF405" s="5">
        <f>-$W405*L405</f>
        <v>-1787.505880966421</v>
      </c>
      <c r="AG405" s="5"/>
      <c r="AH405" s="5">
        <f>SUM(AD405:AG405)</f>
        <v>5908.778607161028</v>
      </c>
      <c r="AI405" s="42">
        <f>Y405-AA405</f>
        <v>0</v>
      </c>
      <c r="AJ405" s="42"/>
      <c r="AK405" s="42">
        <f>SUM(AH405:AJ405)</f>
        <v>5908.778607161028</v>
      </c>
      <c r="AL405" s="6" t="s">
        <v>39</v>
      </c>
      <c r="AM405" s="36">
        <f>AK432</f>
        <v>16803.989070006905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12827.14081354575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L'!$B$136:$AV$256, 43)</f>
        <v>6.5730672211022361</v>
      </c>
      <c r="S406" s="46">
        <f>AVERAGE(VLOOKUP(I405,'[1]Lapse Rates'!$A$4:$F$24,4),VLOOKUP(I406,'[1]Lapse Rates'!$A$4:$F$24,4))</f>
        <v>2.6703721500000001E-3</v>
      </c>
      <c r="T406" s="33">
        <f>W405</f>
        <v>1</v>
      </c>
      <c r="U406" s="33">
        <f>T406*R406/1000</f>
        <v>6.5730672211022365E-3</v>
      </c>
      <c r="V406" s="39">
        <f>MIN(S406*T406,T406-U406)</f>
        <v>2.6703721500000001E-3</v>
      </c>
      <c r="W406" s="32">
        <f>T406-SUM(U406:V406)</f>
        <v>0.99075656062889772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5.9666233275098044</v>
      </c>
      <c r="AC406" s="32"/>
      <c r="AD406" s="5">
        <f t="shared" ref="AD406:AD408" si="470">$W406*J406</f>
        <v>12708.573915131148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-3958.4916994971786</v>
      </c>
      <c r="AH406" s="5">
        <f t="shared" ref="AH406:AH414" si="472">SUM(AD406:AG406)</f>
        <v>8750.0822156339691</v>
      </c>
      <c r="AI406" s="42">
        <f>-M406*$W405*(N406-N405)/1000</f>
        <v>0</v>
      </c>
      <c r="AJ406" s="42">
        <f>$D$6*SUM(Y406:Z406,AD406:AE406)</f>
        <v>1247.3018877233658</v>
      </c>
      <c r="AK406" s="42">
        <f t="shared" ref="AK406" si="473">SUM(AH406:AJ406)</f>
        <v>9997.3841033573353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12827.14081354575</v>
      </c>
      <c r="K407" s="11">
        <f t="shared" ref="K407:K425" si="475">J407*$C$11</f>
        <v>128.27140813545751</v>
      </c>
      <c r="L407" s="24">
        <f>$C$415</f>
        <v>1402.6916565600484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L'!$B$136:$AV$256, 43)</f>
        <v>7.2845692608452746</v>
      </c>
      <c r="S407" s="46">
        <f>VLOOKUP(I407, '[1]Lapse Rates'!$A$4:$F$24, 4)</f>
        <v>2.4152155999999998E-3</v>
      </c>
      <c r="T407" s="33">
        <f t="shared" ref="T407:T409" si="476">W406</f>
        <v>0.99075656062889772</v>
      </c>
      <c r="U407" s="33">
        <f>T407*R407/1000</f>
        <v>7.2172347865380555E-3</v>
      </c>
      <c r="V407" s="39">
        <f t="shared" ref="V407:V425" si="477">MIN(S407*T407,T407-U407)</f>
        <v>2.3928907010332596E-3</v>
      </c>
      <c r="W407" s="32">
        <f>T407-SUM(U407:V407)</f>
        <v>0.98114643514132638</v>
      </c>
      <c r="X407" s="32"/>
      <c r="Y407" s="5">
        <f t="shared" ref="Y407:Z422" si="478">AA406</f>
        <v>0</v>
      </c>
      <c r="Z407" s="5">
        <f t="shared" si="478"/>
        <v>5.9666233275098044</v>
      </c>
      <c r="AA407" s="5">
        <f>O407*W407</f>
        <v>0</v>
      </c>
      <c r="AB407" s="5">
        <f t="shared" si="469"/>
        <v>5.9087483648872583</v>
      </c>
      <c r="AC407" s="32"/>
      <c r="AD407" s="5">
        <f t="shared" si="470"/>
        <v>12585.303482266225</v>
      </c>
      <c r="AE407" s="5">
        <f t="shared" si="471"/>
        <v>-125.85303482266227</v>
      </c>
      <c r="AF407" s="5">
        <f t="shared" si="471"/>
        <v>-1376.2459184363731</v>
      </c>
      <c r="AG407" s="5">
        <f t="shared" ref="AG407:AG410" si="479">-U407*M407</f>
        <v>-4346.4280882620269</v>
      </c>
      <c r="AH407" s="5">
        <f t="shared" si="472"/>
        <v>6736.7764407451641</v>
      </c>
      <c r="AI407" s="42">
        <f>-M407*($W406*N407-$W405*N406)/1000</f>
        <v>0</v>
      </c>
      <c r="AJ407" s="42">
        <f t="shared" ref="AJ407:AJ408" si="480">$D$6*SUM(Y407:Z407,AD407:AE407)</f>
        <v>1222.8574146426424</v>
      </c>
      <c r="AK407" s="42">
        <f>SUM(AH407:AJ407)</f>
        <v>7959.6338553878068</v>
      </c>
      <c r="AL407" s="48" t="s">
        <v>59</v>
      </c>
      <c r="AM407" s="54">
        <f>AK432/AD432</f>
        <v>0.10000000047041328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12827.14081354575</v>
      </c>
      <c r="K408" s="11">
        <f t="shared" si="475"/>
        <v>128.27140813545751</v>
      </c>
      <c r="L408" s="24">
        <f t="shared" ref="L408:L425" si="481">$C$415</f>
        <v>1402.6916565600484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L'!$B$136:$AV$256, 43)</f>
        <v>8.0524893268535038</v>
      </c>
      <c r="S408" s="46">
        <f>VLOOKUP(I408, '[1]Lapse Rates'!$A$4:$F$24, 4)</f>
        <v>2.3963082999999999E-3</v>
      </c>
      <c r="T408" s="33">
        <f t="shared" si="476"/>
        <v>0.98114643514132638</v>
      </c>
      <c r="U408" s="33">
        <f t="shared" ref="U408:U425" si="482">T408*R408/1000</f>
        <v>7.9006711970558939E-3</v>
      </c>
      <c r="V408" s="39">
        <f t="shared" si="477"/>
        <v>2.3511293460445719E-3</v>
      </c>
      <c r="W408" s="32">
        <f t="shared" ref="W408:W425" si="483">T408-SUM(U408:V408)</f>
        <v>0.97089463459822589</v>
      </c>
      <c r="X408" s="32"/>
      <c r="Y408" s="5">
        <f t="shared" si="478"/>
        <v>0</v>
      </c>
      <c r="Z408" s="5">
        <f t="shared" si="478"/>
        <v>5.9087483648872583</v>
      </c>
      <c r="AA408" s="5">
        <f t="shared" ref="AA408:AA425" si="484">O408*W408</f>
        <v>0</v>
      </c>
      <c r="AB408" s="5">
        <f t="shared" si="469"/>
        <v>5.8470090489945497</v>
      </c>
      <c r="AC408" s="32"/>
      <c r="AD408" s="5">
        <f t="shared" si="470"/>
        <v>12453.802193107491</v>
      </c>
      <c r="AE408" s="5">
        <f t="shared" si="471"/>
        <v>-124.53802193107491</v>
      </c>
      <c r="AF408" s="5">
        <f>-$W408*L408</f>
        <v>-1361.8658033498484</v>
      </c>
      <c r="AG408" s="5">
        <f t="shared" si="479"/>
        <v>-4758.0133143317744</v>
      </c>
      <c r="AH408" s="5">
        <f t="shared" si="472"/>
        <v>6209.3850534947924</v>
      </c>
      <c r="AI408" s="42">
        <f>-M408*($W407*N408-$W406*N407)/1000</f>
        <v>0</v>
      </c>
      <c r="AJ408" s="42">
        <f t="shared" si="480"/>
        <v>1210.0804634070018</v>
      </c>
      <c r="AK408" s="42">
        <f t="shared" ref="AK408:AK415" si="485">SUM(AH408:AJ408)</f>
        <v>7419.4655169017942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12827.14081354575</v>
      </c>
      <c r="K409" s="11">
        <f t="shared" si="475"/>
        <v>128.27140813545751</v>
      </c>
      <c r="L409" s="24">
        <f t="shared" si="481"/>
        <v>1402.6916565600484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L'!$B$136:$AV$256, 43)</f>
        <v>8.8781509864194419</v>
      </c>
      <c r="S409" s="46">
        <f>VLOOKUP(I409, '[1]Lapse Rates'!$A$4:$F$24, 4)</f>
        <v>2.1941491999999999E-3</v>
      </c>
      <c r="T409" s="33">
        <f t="shared" si="476"/>
        <v>0.97089463459822589</v>
      </c>
      <c r="U409" s="33">
        <f t="shared" si="482"/>
        <v>8.6197491578675831E-3</v>
      </c>
      <c r="V409" s="39">
        <f t="shared" si="477"/>
        <v>2.1302876857879896E-3</v>
      </c>
      <c r="W409" s="32">
        <f t="shared" si="483"/>
        <v>0.96014459775457028</v>
      </c>
      <c r="X409" s="32"/>
      <c r="Y409" s="5">
        <f>AA408</f>
        <v>0</v>
      </c>
      <c r="Z409" s="5">
        <f t="shared" si="478"/>
        <v>5.8470090489945497</v>
      </c>
      <c r="AA409" s="5">
        <f t="shared" si="484"/>
        <v>0</v>
      </c>
      <c r="AB409" s="5">
        <f t="shared" si="469"/>
        <v>5.7822692096113713</v>
      </c>
      <c r="AC409" s="32"/>
      <c r="AD409" s="5">
        <f>$W409*J409</f>
        <v>12315.909956763115</v>
      </c>
      <c r="AE409" s="5">
        <f t="shared" si="471"/>
        <v>-123.15909956763116</v>
      </c>
      <c r="AF409" s="5">
        <f t="shared" si="471"/>
        <v>-1346.7868163615394</v>
      </c>
      <c r="AG409" s="5">
        <f t="shared" si="479"/>
        <v>-5191.0629155934366</v>
      </c>
      <c r="AH409" s="5">
        <f t="shared" si="472"/>
        <v>5654.9011252405071</v>
      </c>
      <c r="AI409" s="42">
        <f t="shared" ref="AI409:AI425" si="487">-M409*($W408*N409-$W407*N408)/1000</f>
        <v>0</v>
      </c>
      <c r="AJ409" s="42">
        <f>$D$6*SUM(Y409:Z409,AD409:AE409)</f>
        <v>1196.6824506785833</v>
      </c>
      <c r="AK409" s="42">
        <f t="shared" si="485"/>
        <v>6851.5835759190904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12827.14081354575</v>
      </c>
      <c r="K410" s="11">
        <f t="shared" si="475"/>
        <v>128.27140813545751</v>
      </c>
      <c r="L410" s="24">
        <f t="shared" si="481"/>
        <v>1402.6916565600484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L'!$B$136:$AV$256, 43)</f>
        <v>9.8126489039527733</v>
      </c>
      <c r="S410" s="46">
        <f>VLOOKUP(I410, '[1]Lapse Rates'!$A$4:$F$24, 4)</f>
        <v>1.9313649E-3</v>
      </c>
      <c r="T410" s="33">
        <f>W409</f>
        <v>0.96014459775457028</v>
      </c>
      <c r="U410" s="33">
        <f t="shared" si="482"/>
        <v>9.4215618347925616E-3</v>
      </c>
      <c r="V410" s="39">
        <f t="shared" si="477"/>
        <v>1.8543895750277959E-3</v>
      </c>
      <c r="W410" s="32">
        <f t="shared" si="483"/>
        <v>0.94886864634474988</v>
      </c>
      <c r="X410" s="32"/>
      <c r="Y410" s="5">
        <f t="shared" ref="Y410:Z425" si="488">AA409</f>
        <v>0</v>
      </c>
      <c r="Z410" s="5">
        <f t="shared" si="478"/>
        <v>5.7822692096113713</v>
      </c>
      <c r="AA410" s="5">
        <f t="shared" si="484"/>
        <v>0</v>
      </c>
      <c r="AB410" s="5">
        <f t="shared" si="469"/>
        <v>5.7143621601955239</v>
      </c>
      <c r="AC410" s="32"/>
      <c r="AD410" s="5">
        <f t="shared" ref="AD410:AD424" si="489">$W410*J410</f>
        <v>12171.27174022265</v>
      </c>
      <c r="AE410" s="5">
        <f t="shared" si="471"/>
        <v>-121.7127174022265</v>
      </c>
      <c r="AF410" s="5">
        <f t="shared" si="471"/>
        <v>-1330.970133399208</v>
      </c>
      <c r="AG410" s="5">
        <f t="shared" si="479"/>
        <v>-5673.9377622052898</v>
      </c>
      <c r="AH410" s="5">
        <f t="shared" si="472"/>
        <v>5044.651127215925</v>
      </c>
      <c r="AI410" s="42">
        <f t="shared" si="487"/>
        <v>0</v>
      </c>
      <c r="AJ410" s="42">
        <f t="shared" ref="AJ410:AJ425" si="490">$D$6*SUM(Y410:Z410,AD410:AE410)</f>
        <v>1182.6289807481464</v>
      </c>
      <c r="AK410" s="42">
        <f t="shared" si="485"/>
        <v>6227.2801079640712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12827.14081354575</v>
      </c>
      <c r="K411" s="11">
        <f t="shared" si="475"/>
        <v>128.27140813545751</v>
      </c>
      <c r="L411" s="24">
        <f t="shared" si="481"/>
        <v>1402.6916565600484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L'!$B$136:$AV$256, 43)</f>
        <v>10.987801306893999</v>
      </c>
      <c r="S411" s="46">
        <f>VLOOKUP(I411, '[1]Lapse Rates'!$A$4:$F$24, 4)</f>
        <v>1.9726812000000001E-3</v>
      </c>
      <c r="T411" s="33">
        <f t="shared" ref="T411:T425" si="491">W410</f>
        <v>0.94886864634474988</v>
      </c>
      <c r="U411" s="33">
        <f t="shared" si="482"/>
        <v>1.0425980152377584E-2</v>
      </c>
      <c r="V411" s="39">
        <f t="shared" si="477"/>
        <v>1.8718153399137369E-3</v>
      </c>
      <c r="W411" s="32">
        <f t="shared" si="483"/>
        <v>0.9365708508524585</v>
      </c>
      <c r="X411" s="32"/>
      <c r="Y411" s="5">
        <f t="shared" si="488"/>
        <v>0</v>
      </c>
      <c r="Z411" s="5">
        <f t="shared" si="478"/>
        <v>5.7143621601955239</v>
      </c>
      <c r="AA411" s="5">
        <f t="shared" si="484"/>
        <v>0</v>
      </c>
      <c r="AB411" s="5">
        <f t="shared" si="469"/>
        <v>5.6403012693802523</v>
      </c>
      <c r="AC411" s="32"/>
      <c r="AD411" s="5">
        <f t="shared" si="489"/>
        <v>12013.526185746839</v>
      </c>
      <c r="AE411" s="5">
        <f t="shared" si="471"/>
        <v>-120.13526185746841</v>
      </c>
      <c r="AF411" s="5">
        <f t="shared" si="471"/>
        <v>-1313.720118268089</v>
      </c>
      <c r="AG411" s="5">
        <f>-U411*M411</f>
        <v>-6278.8276011861999</v>
      </c>
      <c r="AH411" s="5">
        <f t="shared" si="472"/>
        <v>4300.8432044350811</v>
      </c>
      <c r="AI411" s="42">
        <f t="shared" si="487"/>
        <v>0</v>
      </c>
      <c r="AJ411" s="42">
        <f t="shared" si="490"/>
        <v>1167.3022285614625</v>
      </c>
      <c r="AK411" s="42">
        <f t="shared" si="485"/>
        <v>5468.1454329965436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12827.14081354575</v>
      </c>
      <c r="K412" s="11">
        <f t="shared" si="475"/>
        <v>128.27140813545751</v>
      </c>
      <c r="L412" s="24">
        <f t="shared" si="481"/>
        <v>1402.6916565600484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L'!$B$136:$AV$256, 43)</f>
        <v>12.219881323397296</v>
      </c>
      <c r="S412" s="46">
        <f>VLOOKUP(I412, '[1]Lapse Rates'!$A$4:$F$24, 4)</f>
        <v>1.7228968999999999E-3</v>
      </c>
      <c r="T412" s="33">
        <f t="shared" si="491"/>
        <v>0.9365708508524585</v>
      </c>
      <c r="U412" s="33">
        <f t="shared" si="482"/>
        <v>1.1444784648370272E-2</v>
      </c>
      <c r="V412" s="39">
        <f t="shared" si="477"/>
        <v>1.6136150155640629E-3</v>
      </c>
      <c r="W412" s="32">
        <f t="shared" si="483"/>
        <v>0.92351245118852421</v>
      </c>
      <c r="X412" s="32"/>
      <c r="Y412" s="5">
        <f t="shared" si="488"/>
        <v>0</v>
      </c>
      <c r="Z412" s="5">
        <f t="shared" si="478"/>
        <v>5.6403012693802523</v>
      </c>
      <c r="AA412" s="5">
        <f t="shared" si="484"/>
        <v>0</v>
      </c>
      <c r="AB412" s="5">
        <f t="shared" si="469"/>
        <v>5.5616597996681376</v>
      </c>
      <c r="AC412" s="32"/>
      <c r="AD412" s="5">
        <f t="shared" si="489"/>
        <v>11846.024254457996</v>
      </c>
      <c r="AE412" s="5">
        <f t="shared" si="471"/>
        <v>-118.46024254457997</v>
      </c>
      <c r="AF412" s="5">
        <f t="shared" si="471"/>
        <v>-1295.4032100114619</v>
      </c>
      <c r="AG412" s="5">
        <f t="shared" ref="AG412:AG425" si="492">-U412*M412</f>
        <v>-6892.3812140033806</v>
      </c>
      <c r="AH412" s="5">
        <f t="shared" si="472"/>
        <v>3539.7795878985744</v>
      </c>
      <c r="AI412" s="42">
        <f t="shared" si="487"/>
        <v>0</v>
      </c>
      <c r="AJ412" s="42">
        <f t="shared" si="490"/>
        <v>1151.0273431232326</v>
      </c>
      <c r="AK412" s="42">
        <f t="shared" si="485"/>
        <v>4690.806931021807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12827.14081354575</v>
      </c>
      <c r="K413" s="11">
        <f t="shared" si="475"/>
        <v>128.27140813545751</v>
      </c>
      <c r="L413" s="24">
        <f t="shared" si="481"/>
        <v>1402.6916565600484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L'!$B$136:$AV$256, 43)</f>
        <v>13.647119520094666</v>
      </c>
      <c r="S413" s="46">
        <f>VLOOKUP(I413, '[1]Lapse Rates'!$A$4:$F$24, 4)</f>
        <v>1.5750323E-3</v>
      </c>
      <c r="T413" s="33">
        <f t="shared" si="491"/>
        <v>0.92351245118852421</v>
      </c>
      <c r="U413" s="33">
        <f t="shared" si="482"/>
        <v>1.2603284799665382E-2</v>
      </c>
      <c r="V413" s="39">
        <f t="shared" si="477"/>
        <v>1.4545619400740989E-3</v>
      </c>
      <c r="W413" s="32">
        <f t="shared" si="483"/>
        <v>0.90945460444878468</v>
      </c>
      <c r="X413" s="32"/>
      <c r="Y413" s="5">
        <f t="shared" si="488"/>
        <v>0</v>
      </c>
      <c r="Z413" s="5">
        <f t="shared" si="478"/>
        <v>5.5616597996681376</v>
      </c>
      <c r="AA413" s="5">
        <f t="shared" si="484"/>
        <v>0</v>
      </c>
      <c r="AB413" s="5">
        <f t="shared" si="469"/>
        <v>5.4769993698258714</v>
      </c>
      <c r="AC413" s="32"/>
      <c r="AD413" s="5">
        <f t="shared" si="489"/>
        <v>11665.702274792111</v>
      </c>
      <c r="AE413" s="5">
        <f t="shared" si="471"/>
        <v>-116.65702274792113</v>
      </c>
      <c r="AF413" s="5">
        <f t="shared" si="471"/>
        <v>-1275.6843856804294</v>
      </c>
      <c r="AG413" s="5">
        <f t="shared" si="492"/>
        <v>-7590.0636016176832</v>
      </c>
      <c r="AH413" s="5">
        <f t="shared" si="472"/>
        <v>2683.2972647460774</v>
      </c>
      <c r="AI413" s="42">
        <f t="shared" si="487"/>
        <v>0</v>
      </c>
      <c r="AJ413" s="42">
        <f t="shared" si="490"/>
        <v>1133.5069380518826</v>
      </c>
      <c r="AK413" s="42">
        <f t="shared" si="485"/>
        <v>3816.80420279796</v>
      </c>
    </row>
    <row r="414" spans="1:39" ht="15" x14ac:dyDescent="0.2">
      <c r="A414" s="12"/>
      <c r="B414" s="13">
        <v>1</v>
      </c>
      <c r="C414" s="10">
        <f>$H$404*0.14+$B$417</f>
        <v>1787.505880966421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12827.14081354575</v>
      </c>
      <c r="K414" s="11">
        <f t="shared" si="475"/>
        <v>128.27140813545751</v>
      </c>
      <c r="L414" s="24">
        <f t="shared" si="481"/>
        <v>1402.6916565600484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L'!$B$136:$AV$256, 43)</f>
        <v>15.301728157748494</v>
      </c>
      <c r="S414" s="46">
        <f>VLOOKUP(I414, '[1]Lapse Rates'!$A$4:$F$24, 4)</f>
        <v>1.4424080000000001E-3</v>
      </c>
      <c r="T414" s="33">
        <f t="shared" si="491"/>
        <v>0.90945460444878468</v>
      </c>
      <c r="U414" s="33">
        <f t="shared" si="482"/>
        <v>1.3916227129087988E-2</v>
      </c>
      <c r="V414" s="39">
        <f t="shared" si="477"/>
        <v>1.3118045970937626E-3</v>
      </c>
      <c r="W414" s="32">
        <f t="shared" si="483"/>
        <v>0.89422657272260297</v>
      </c>
      <c r="X414" s="32"/>
      <c r="Y414" s="5">
        <f t="shared" si="488"/>
        <v>0</v>
      </c>
      <c r="Z414" s="5">
        <f t="shared" si="478"/>
        <v>5.4769993698258714</v>
      </c>
      <c r="AA414" s="5">
        <f t="shared" si="484"/>
        <v>0</v>
      </c>
      <c r="AB414" s="5">
        <f t="shared" si="469"/>
        <v>5.385291746641605</v>
      </c>
      <c r="AC414" s="32"/>
      <c r="AD414" s="5">
        <f t="shared" si="489"/>
        <v>11470.370167527237</v>
      </c>
      <c r="AE414" s="5">
        <f t="shared" si="471"/>
        <v>-114.70370167527238</v>
      </c>
      <c r="AF414" s="5">
        <f t="shared" si="471"/>
        <v>-1254.3241526322824</v>
      </c>
      <c r="AG414" s="5">
        <f t="shared" si="492"/>
        <v>-8380.755547723531</v>
      </c>
      <c r="AH414" s="5">
        <f t="shared" si="472"/>
        <v>1720.5867654961512</v>
      </c>
      <c r="AI414" s="42">
        <f t="shared" si="487"/>
        <v>0</v>
      </c>
      <c r="AJ414" s="42">
        <f t="shared" si="490"/>
        <v>1114.5281739382576</v>
      </c>
      <c r="AK414" s="42">
        <f t="shared" si="485"/>
        <v>2835.1149394344088</v>
      </c>
    </row>
    <row r="415" spans="1:39" ht="15" x14ac:dyDescent="0.2">
      <c r="A415" s="12"/>
      <c r="B415" s="70" t="s">
        <v>49</v>
      </c>
      <c r="C415" s="10">
        <f>$H$404*0.11+$B$417</f>
        <v>1402.6916565600484</v>
      </c>
      <c r="D415" s="1"/>
      <c r="E415" s="1"/>
      <c r="F415" s="1"/>
      <c r="I415" s="2">
        <f t="shared" si="474"/>
        <v>10</v>
      </c>
      <c r="J415" s="11">
        <f t="shared" si="464"/>
        <v>12827.14081354575</v>
      </c>
      <c r="K415" s="11">
        <f t="shared" si="475"/>
        <v>128.27140813545751</v>
      </c>
      <c r="L415" s="24">
        <f t="shared" si="481"/>
        <v>1402.6916565600484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L'!$B$136:$AV$256, 43)</f>
        <v>17.27860822631115</v>
      </c>
      <c r="S415" s="46">
        <f>VLOOKUP(I415, '[1]Lapse Rates'!$A$4:$F$24, 4)</f>
        <v>1.4007732E-3</v>
      </c>
      <c r="T415" s="33">
        <f t="shared" si="491"/>
        <v>0.89422657272260297</v>
      </c>
      <c r="U415" s="33">
        <f t="shared" si="482"/>
        <v>1.5450990615630794E-2</v>
      </c>
      <c r="V415" s="39">
        <f t="shared" si="477"/>
        <v>1.2526086177976732E-3</v>
      </c>
      <c r="W415" s="32">
        <f t="shared" si="483"/>
        <v>0.87752297348917452</v>
      </c>
      <c r="X415" s="32"/>
      <c r="Y415" s="5">
        <f t="shared" si="488"/>
        <v>0</v>
      </c>
      <c r="Z415" s="5">
        <f t="shared" si="478"/>
        <v>5.385291746641605</v>
      </c>
      <c r="AA415" s="5">
        <f t="shared" si="484"/>
        <v>0</v>
      </c>
      <c r="AB415" s="5">
        <f t="shared" si="469"/>
        <v>5.2846978280141208</v>
      </c>
      <c r="AC415" s="32"/>
      <c r="AD415" s="5">
        <f t="shared" si="489"/>
        <v>11256.110748067014</v>
      </c>
      <c r="AE415" s="5">
        <f t="shared" si="471"/>
        <v>-112.56110748067016</v>
      </c>
      <c r="AF415" s="5">
        <f t="shared" si="471"/>
        <v>-1230.8941533530297</v>
      </c>
      <c r="AG415" s="5">
        <f t="shared" si="492"/>
        <v>-9305.0346274607182</v>
      </c>
      <c r="AH415" s="5">
        <f>SUM(AD415:AG415)</f>
        <v>607.6208597725963</v>
      </c>
      <c r="AI415" s="42">
        <f t="shared" si="487"/>
        <v>0</v>
      </c>
      <c r="AJ415" s="42">
        <f t="shared" si="490"/>
        <v>1093.7105168618659</v>
      </c>
      <c r="AK415" s="42">
        <f t="shared" si="485"/>
        <v>1701.3313766344622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12827.14081354575</v>
      </c>
      <c r="K416" s="11">
        <f t="shared" si="475"/>
        <v>128.27140813545751</v>
      </c>
      <c r="L416" s="24">
        <f t="shared" si="481"/>
        <v>1402.6916565600484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L'!$B$136:$AV$256, 43)</f>
        <v>19.572007670629844</v>
      </c>
      <c r="S416" s="46">
        <f>VLOOKUP(I416, '[1]Lapse Rates'!$A$4:$F$24, 4)</f>
        <v>1.2298243999999999E-3</v>
      </c>
      <c r="T416" s="33">
        <f t="shared" si="491"/>
        <v>0.87752297348917452</v>
      </c>
      <c r="U416" s="33">
        <f t="shared" si="482"/>
        <v>1.7174886368284032E-2</v>
      </c>
      <c r="V416" s="39">
        <f t="shared" si="477"/>
        <v>1.0791991643575398E-3</v>
      </c>
      <c r="W416" s="32">
        <f t="shared" si="483"/>
        <v>0.85926888795653289</v>
      </c>
      <c r="X416" s="31"/>
      <c r="Y416" s="5">
        <f t="shared" si="488"/>
        <v>0</v>
      </c>
      <c r="Z416" s="5">
        <f t="shared" si="478"/>
        <v>5.2846978280141208</v>
      </c>
      <c r="AA416" s="5">
        <f t="shared" si="484"/>
        <v>0</v>
      </c>
      <c r="AB416" s="5">
        <f t="shared" si="469"/>
        <v>5.1747664312517481</v>
      </c>
      <c r="AC416" s="32"/>
      <c r="AD416" s="5">
        <f t="shared" si="489"/>
        <v>11021.963022517313</v>
      </c>
      <c r="AE416" s="5">
        <f t="shared" si="471"/>
        <v>-110.21963022517313</v>
      </c>
      <c r="AF416" s="5">
        <f t="shared" si="471"/>
        <v>-1205.2892998782597</v>
      </c>
      <c r="AG416" s="5">
        <f t="shared" si="492"/>
        <v>-10343.214642685325</v>
      </c>
      <c r="AH416" s="5">
        <f t="shared" ref="AH416:AH425" si="493">SUM(AD416:AG416)</f>
        <v>-636.76055027144321</v>
      </c>
      <c r="AI416" s="42">
        <f t="shared" si="487"/>
        <v>0</v>
      </c>
      <c r="AJ416" s="42">
        <f t="shared" si="490"/>
        <v>1070.9604556407874</v>
      </c>
      <c r="AK416" s="42">
        <f t="shared" ref="AK416:AK425" si="494">SUM(AH416:AJ416)</f>
        <v>434.19990536934415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12827.14081354575</v>
      </c>
      <c r="K417" s="11">
        <f t="shared" si="475"/>
        <v>128.27140813545751</v>
      </c>
      <c r="L417" s="24">
        <f t="shared" si="481"/>
        <v>1402.6916565600484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L'!$B$136:$AV$256, 43)</f>
        <v>22.223093823186591</v>
      </c>
      <c r="S417" s="46">
        <f>VLOOKUP(I417, '[1]Lapse Rates'!$A$4:$F$24, 4)</f>
        <v>1.0984558E-3</v>
      </c>
      <c r="T417" s="33">
        <f t="shared" si="491"/>
        <v>0.85926888795653289</v>
      </c>
      <c r="U417" s="33">
        <f t="shared" si="482"/>
        <v>1.9095613116403235E-2</v>
      </c>
      <c r="V417" s="39">
        <f t="shared" si="477"/>
        <v>9.4386889373540366E-4</v>
      </c>
      <c r="W417" s="32">
        <f t="shared" si="483"/>
        <v>0.83922940594639428</v>
      </c>
      <c r="X417" s="31"/>
      <c r="Y417" s="5">
        <f t="shared" si="488"/>
        <v>0</v>
      </c>
      <c r="Z417" s="5">
        <f t="shared" si="478"/>
        <v>5.1747664312517481</v>
      </c>
      <c r="AA417" s="5">
        <f t="shared" si="484"/>
        <v>0</v>
      </c>
      <c r="AB417" s="5">
        <f t="shared" si="469"/>
        <v>5.0540828591369111</v>
      </c>
      <c r="AC417" s="32"/>
      <c r="AD417" s="5">
        <f t="shared" si="489"/>
        <v>10764.913764942748</v>
      </c>
      <c r="AE417" s="5">
        <f t="shared" si="471"/>
        <v>-107.64913764942749</v>
      </c>
      <c r="AF417" s="5">
        <f t="shared" si="471"/>
        <v>-1177.1800856608531</v>
      </c>
      <c r="AG417" s="5">
        <f t="shared" si="492"/>
        <v>-11499.931991478405</v>
      </c>
      <c r="AH417" s="5">
        <f t="shared" si="493"/>
        <v>-2019.8474498459364</v>
      </c>
      <c r="AI417" s="42">
        <f t="shared" si="487"/>
        <v>0</v>
      </c>
      <c r="AJ417" s="42">
        <f t="shared" si="490"/>
        <v>1045.9853045243808</v>
      </c>
      <c r="AK417" s="42">
        <f t="shared" si="494"/>
        <v>-973.86214532155554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12827.14081354575</v>
      </c>
      <c r="K418" s="11">
        <f t="shared" si="475"/>
        <v>128.27140813545751</v>
      </c>
      <c r="L418" s="24">
        <f t="shared" si="481"/>
        <v>1402.6916565600484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L'!$B$136:$AV$256, 43)</f>
        <v>25.30466968249991</v>
      </c>
      <c r="S418" s="46">
        <f>VLOOKUP(I418, '[1]Lapse Rates'!$A$4:$F$24, 4)</f>
        <v>9.9047419999999994E-4</v>
      </c>
      <c r="T418" s="33">
        <f t="shared" si="491"/>
        <v>0.83922940594639428</v>
      </c>
      <c r="U418" s="33">
        <f t="shared" si="482"/>
        <v>2.1236422905314131E-2</v>
      </c>
      <c r="V418" s="39">
        <f t="shared" si="477"/>
        <v>8.3123507447123001E-4</v>
      </c>
      <c r="W418" s="32">
        <f t="shared" si="483"/>
        <v>0.8171617479666089</v>
      </c>
      <c r="X418" s="31"/>
      <c r="Y418" s="5">
        <f t="shared" si="488"/>
        <v>0</v>
      </c>
      <c r="Z418" s="5">
        <f t="shared" si="478"/>
        <v>5.0540828591369111</v>
      </c>
      <c r="AA418" s="5">
        <f t="shared" si="484"/>
        <v>0</v>
      </c>
      <c r="AB418" s="5">
        <f t="shared" si="469"/>
        <v>4.9211850231618293</v>
      </c>
      <c r="AC418" s="32"/>
      <c r="AD418" s="5">
        <f t="shared" si="489"/>
        <v>10481.848808610874</v>
      </c>
      <c r="AE418" s="5">
        <f t="shared" si="471"/>
        <v>-104.81848808610876</v>
      </c>
      <c r="AF418" s="5">
        <f t="shared" si="471"/>
        <v>-1146.2259659327874</v>
      </c>
      <c r="AG418" s="5">
        <f t="shared" si="492"/>
        <v>-12789.189729844424</v>
      </c>
      <c r="AH418" s="5">
        <f t="shared" si="493"/>
        <v>-3558.3853752524446</v>
      </c>
      <c r="AI418" s="42">
        <f t="shared" si="487"/>
        <v>0</v>
      </c>
      <c r="AJ418" s="42">
        <f t="shared" si="490"/>
        <v>1018.4824799719609</v>
      </c>
      <c r="AK418" s="42">
        <f t="shared" si="494"/>
        <v>-2539.9028952804838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12827.14081354575</v>
      </c>
      <c r="K419" s="11">
        <f t="shared" si="475"/>
        <v>128.27140813545751</v>
      </c>
      <c r="L419" s="24">
        <f t="shared" si="481"/>
        <v>1402.6916565600484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L'!$B$136:$AV$256, 43)</f>
        <v>28.779268882769887</v>
      </c>
      <c r="S419" s="46">
        <f>VLOOKUP(I419, '[1]Lapse Rates'!$A$4:$F$24, 4)</f>
        <v>9.2791330000000004E-4</v>
      </c>
      <c r="T419" s="33">
        <f t="shared" si="491"/>
        <v>0.8171617479666089</v>
      </c>
      <c r="U419" s="33">
        <f t="shared" si="482"/>
        <v>2.3517317665445275E-2</v>
      </c>
      <c r="V419" s="39">
        <f t="shared" si="477"/>
        <v>7.582552541894644E-4</v>
      </c>
      <c r="W419" s="32">
        <f t="shared" si="483"/>
        <v>0.79288617504697412</v>
      </c>
      <c r="X419" s="31"/>
      <c r="Y419" s="5">
        <f t="shared" si="488"/>
        <v>0</v>
      </c>
      <c r="Z419" s="5">
        <f t="shared" si="478"/>
        <v>4.9211850231618293</v>
      </c>
      <c r="AA419" s="5">
        <f t="shared" si="484"/>
        <v>0</v>
      </c>
      <c r="AB419" s="5">
        <f t="shared" si="469"/>
        <v>4.7749904831236414</v>
      </c>
      <c r="AC419" s="32"/>
      <c r="AD419" s="5">
        <f t="shared" si="489"/>
        <v>10170.462616441222</v>
      </c>
      <c r="AE419" s="5">
        <f t="shared" si="471"/>
        <v>-101.70462616441222</v>
      </c>
      <c r="AF419" s="5">
        <f t="shared" si="471"/>
        <v>-1112.1748223402005</v>
      </c>
      <c r="AG419" s="5">
        <f t="shared" si="492"/>
        <v>-14162.810700343442</v>
      </c>
      <c r="AH419" s="5">
        <f t="shared" si="493"/>
        <v>-5206.2275324068323</v>
      </c>
      <c r="AI419" s="42">
        <f t="shared" si="487"/>
        <v>0</v>
      </c>
      <c r="AJ419" s="42">
        <f t="shared" si="490"/>
        <v>988.22792709692737</v>
      </c>
      <c r="AK419" s="42">
        <f t="shared" si="494"/>
        <v>-4217.9996053099048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12827.14081354575</v>
      </c>
      <c r="K420" s="11">
        <f t="shared" si="475"/>
        <v>128.27140813545751</v>
      </c>
      <c r="L420" s="24">
        <f t="shared" si="481"/>
        <v>1402.6916565600484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L'!$B$136:$AV$256, 43)</f>
        <v>32.678880174084831</v>
      </c>
      <c r="S420" s="46">
        <f>VLOOKUP(I420, '[1]Lapse Rates'!$A$4:$F$24, 4)</f>
        <v>7.1178370000000003E-4</v>
      </c>
      <c r="T420" s="33">
        <f t="shared" si="491"/>
        <v>0.79288617504697412</v>
      </c>
      <c r="U420" s="33">
        <f t="shared" si="482"/>
        <v>2.5910632306048516E-2</v>
      </c>
      <c r="V420" s="39">
        <f t="shared" si="477"/>
        <v>5.6436345535378291E-4</v>
      </c>
      <c r="W420" s="32">
        <f t="shared" si="483"/>
        <v>0.76641117928557179</v>
      </c>
      <c r="X420" s="31"/>
      <c r="Y420" s="5">
        <f t="shared" si="488"/>
        <v>0</v>
      </c>
      <c r="Z420" s="5">
        <f t="shared" si="478"/>
        <v>4.7749904831236414</v>
      </c>
      <c r="AA420" s="5">
        <f t="shared" si="484"/>
        <v>0</v>
      </c>
      <c r="AB420" s="5">
        <f t="shared" si="469"/>
        <v>4.6155503808997063</v>
      </c>
      <c r="AC420" s="32"/>
      <c r="AD420" s="5">
        <f t="shared" si="489"/>
        <v>9830.8641177716872</v>
      </c>
      <c r="AE420" s="5">
        <f t="shared" si="471"/>
        <v>-98.308641177716879</v>
      </c>
      <c r="AF420" s="5">
        <f t="shared" si="471"/>
        <v>-1075.038566678219</v>
      </c>
      <c r="AG420" s="5">
        <f t="shared" si="492"/>
        <v>-15604.134183039292</v>
      </c>
      <c r="AH420" s="5">
        <f t="shared" si="493"/>
        <v>-6946.6172731235401</v>
      </c>
      <c r="AI420" s="42">
        <f t="shared" si="487"/>
        <v>0</v>
      </c>
      <c r="AJ420" s="42">
        <f t="shared" si="490"/>
        <v>955.23211882026294</v>
      </c>
      <c r="AK420" s="42">
        <f t="shared" si="494"/>
        <v>-5991.385154303277</v>
      </c>
    </row>
    <row r="421" spans="1:37" ht="15" x14ac:dyDescent="0.2">
      <c r="I421" s="2">
        <f t="shared" si="474"/>
        <v>16</v>
      </c>
      <c r="J421" s="11">
        <f t="shared" si="464"/>
        <v>12827.14081354575</v>
      </c>
      <c r="K421" s="11">
        <f t="shared" si="475"/>
        <v>128.27140813545751</v>
      </c>
      <c r="L421" s="24">
        <f t="shared" si="481"/>
        <v>1402.6916565600484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L'!$B$136:$AV$256, 43)</f>
        <v>36.976049786943548</v>
      </c>
      <c r="S421" s="46">
        <f>VLOOKUP(I421, '[1]Lapse Rates'!$A$4:$F$24, 4)</f>
        <v>6.4944269999999999E-4</v>
      </c>
      <c r="T421" s="33">
        <f t="shared" si="491"/>
        <v>0.76641117928557179</v>
      </c>
      <c r="U421" s="33">
        <f t="shared" si="482"/>
        <v>2.833885792253342E-2</v>
      </c>
      <c r="V421" s="39">
        <f t="shared" si="477"/>
        <v>4.9774014558540581E-4</v>
      </c>
      <c r="W421" s="32">
        <f t="shared" si="483"/>
        <v>0.73757458121745301</v>
      </c>
      <c r="X421" s="31"/>
      <c r="Y421" s="5">
        <f t="shared" si="488"/>
        <v>0</v>
      </c>
      <c r="Z421" s="5">
        <f t="shared" si="478"/>
        <v>4.6155503808997063</v>
      </c>
      <c r="AA421" s="5">
        <f t="shared" si="484"/>
        <v>0</v>
      </c>
      <c r="AB421" s="5">
        <f t="shared" si="469"/>
        <v>4.441888024720055</v>
      </c>
      <c r="AC421" s="32"/>
      <c r="AD421" s="5">
        <f t="shared" si="489"/>
        <v>9460.9730137683055</v>
      </c>
      <c r="AE421" s="5">
        <f t="shared" si="471"/>
        <v>-94.609730137683059</v>
      </c>
      <c r="AF421" s="5">
        <f t="shared" si="471"/>
        <v>-1034.5897111644931</v>
      </c>
      <c r="AG421" s="5">
        <f t="shared" si="492"/>
        <v>-17066.48206782938</v>
      </c>
      <c r="AH421" s="5">
        <f t="shared" si="493"/>
        <v>-8734.7084953632511</v>
      </c>
      <c r="AI421" s="42">
        <f t="shared" si="487"/>
        <v>0</v>
      </c>
      <c r="AJ421" s="42">
        <f t="shared" si="490"/>
        <v>919.29302361653049</v>
      </c>
      <c r="AK421" s="42">
        <f t="shared" si="494"/>
        <v>-7815.4154717467209</v>
      </c>
    </row>
    <row r="422" spans="1:37" ht="15" x14ac:dyDescent="0.2">
      <c r="I422" s="2">
        <f t="shared" si="474"/>
        <v>17</v>
      </c>
      <c r="J422" s="11">
        <f t="shared" si="464"/>
        <v>12827.14081354575</v>
      </c>
      <c r="K422" s="11">
        <f t="shared" si="475"/>
        <v>128.27140813545751</v>
      </c>
      <c r="L422" s="24">
        <f t="shared" si="481"/>
        <v>1402.6916565600484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L'!$B$136:$AV$256, 43)</f>
        <v>41.741631533786318</v>
      </c>
      <c r="S422" s="46">
        <f>VLOOKUP(I422, '[1]Lapse Rates'!$A$4:$F$24, 4)</f>
        <v>5.2983399999999997E-4</v>
      </c>
      <c r="T422" s="33">
        <f t="shared" si="491"/>
        <v>0.73757458121745301</v>
      </c>
      <c r="U422" s="33">
        <f t="shared" si="482"/>
        <v>3.0787566397865673E-2</v>
      </c>
      <c r="V422" s="39">
        <f t="shared" si="477"/>
        <v>3.9079209066476795E-4</v>
      </c>
      <c r="W422" s="32">
        <f t="shared" si="483"/>
        <v>0.70639622272892255</v>
      </c>
      <c r="X422" s="31"/>
      <c r="Y422" s="5">
        <f t="shared" si="488"/>
        <v>0</v>
      </c>
      <c r="Z422" s="5">
        <f t="shared" si="478"/>
        <v>4.441888024720055</v>
      </c>
      <c r="AA422" s="5">
        <f t="shared" si="484"/>
        <v>0</v>
      </c>
      <c r="AB422" s="5">
        <f t="shared" si="469"/>
        <v>4.2541229081781626</v>
      </c>
      <c r="AC422" s="32"/>
      <c r="AD422" s="5">
        <f t="shared" si="489"/>
        <v>9061.0438191007161</v>
      </c>
      <c r="AE422" s="5">
        <f t="shared" si="471"/>
        <v>-90.610438191007162</v>
      </c>
      <c r="AF422" s="5">
        <f t="shared" si="471"/>
        <v>-990.85608784739327</v>
      </c>
      <c r="AG422" s="5">
        <f t="shared" si="492"/>
        <v>-18541.165324220248</v>
      </c>
      <c r="AH422" s="5">
        <f t="shared" si="493"/>
        <v>-10561.588031157931</v>
      </c>
      <c r="AI422" s="42">
        <f t="shared" si="487"/>
        <v>0</v>
      </c>
      <c r="AJ422" s="42">
        <f t="shared" si="490"/>
        <v>880.43526388246755</v>
      </c>
      <c r="AK422" s="42">
        <f t="shared" si="494"/>
        <v>-9681.1527672754637</v>
      </c>
    </row>
    <row r="423" spans="1:37" ht="15" x14ac:dyDescent="0.2">
      <c r="I423" s="2">
        <f t="shared" si="474"/>
        <v>18</v>
      </c>
      <c r="J423" s="11">
        <f t="shared" si="464"/>
        <v>12827.14081354575</v>
      </c>
      <c r="K423" s="11">
        <f t="shared" si="475"/>
        <v>128.27140813545751</v>
      </c>
      <c r="L423" s="24">
        <f t="shared" si="481"/>
        <v>1402.6916565600484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L'!$B$136:$AV$256, 43)</f>
        <v>47.141894646401511</v>
      </c>
      <c r="S423" s="46">
        <f>VLOOKUP(I423, '[1]Lapse Rates'!$A$4:$F$24, 4)</f>
        <v>4.565131E-4</v>
      </c>
      <c r="T423" s="33">
        <f t="shared" si="491"/>
        <v>0.70639622272892255</v>
      </c>
      <c r="U423" s="33">
        <f t="shared" si="482"/>
        <v>3.3300856310502842E-2</v>
      </c>
      <c r="V423" s="39">
        <f t="shared" si="477"/>
        <v>3.224791294662709E-4</v>
      </c>
      <c r="W423" s="32">
        <f t="shared" si="483"/>
        <v>0.67277288728895346</v>
      </c>
      <c r="X423" s="31"/>
      <c r="Y423" s="5">
        <f t="shared" si="488"/>
        <v>0</v>
      </c>
      <c r="Z423" s="5">
        <f t="shared" si="488"/>
        <v>4.2541229081781626</v>
      </c>
      <c r="AA423" s="5">
        <f t="shared" si="484"/>
        <v>0</v>
      </c>
      <c r="AB423" s="5">
        <f t="shared" si="469"/>
        <v>4.0516334313913918</v>
      </c>
      <c r="AC423" s="32"/>
      <c r="AD423" s="5">
        <f t="shared" si="489"/>
        <v>8629.7525607911484</v>
      </c>
      <c r="AE423" s="5">
        <f t="shared" si="471"/>
        <v>-86.297525607911496</v>
      </c>
      <c r="AF423" s="5">
        <f t="shared" si="471"/>
        <v>-943.69291576002888</v>
      </c>
      <c r="AG423" s="5">
        <f t="shared" si="492"/>
        <v>-20054.741395017816</v>
      </c>
      <c r="AH423" s="5">
        <f t="shared" si="493"/>
        <v>-12454.979275594607</v>
      </c>
      <c r="AI423" s="42">
        <f t="shared" si="487"/>
        <v>0</v>
      </c>
      <c r="AJ423" s="42">
        <f t="shared" si="490"/>
        <v>838.53026840876782</v>
      </c>
      <c r="AK423" s="42">
        <f t="shared" si="494"/>
        <v>-11616.44900718584</v>
      </c>
    </row>
    <row r="424" spans="1:37" ht="15" x14ac:dyDescent="0.2">
      <c r="I424" s="2">
        <f t="shared" si="474"/>
        <v>19</v>
      </c>
      <c r="J424" s="11">
        <f t="shared" si="464"/>
        <v>12827.14081354575</v>
      </c>
      <c r="K424" s="11">
        <f t="shared" si="475"/>
        <v>128.27140813545751</v>
      </c>
      <c r="L424" s="24">
        <f t="shared" si="481"/>
        <v>1402.6916565600484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L'!$B$136:$AV$256, 43)</f>
        <v>53.254151809007965</v>
      </c>
      <c r="S424" s="46">
        <f>VLOOKUP(I424, '[1]Lapse Rates'!$A$4:$F$24, 4)</f>
        <v>3.5534066900000001E-2</v>
      </c>
      <c r="T424" s="33">
        <f t="shared" si="491"/>
        <v>0.67277288728895346</v>
      </c>
      <c r="U424" s="33">
        <f t="shared" si="482"/>
        <v>3.5827949472670532E-2</v>
      </c>
      <c r="V424" s="39">
        <f t="shared" si="477"/>
        <v>2.3906356785431834E-2</v>
      </c>
      <c r="W424" s="32">
        <f t="shared" si="483"/>
        <v>0.61303858103085107</v>
      </c>
      <c r="X424" s="31"/>
      <c r="Y424" s="5">
        <f t="shared" si="488"/>
        <v>0</v>
      </c>
      <c r="Z424" s="5">
        <f t="shared" si="488"/>
        <v>4.0516334313913918</v>
      </c>
      <c r="AA424" s="5">
        <f t="shared" si="484"/>
        <v>0</v>
      </c>
      <c r="AB424" s="5">
        <f t="shared" si="469"/>
        <v>3.691896116156284</v>
      </c>
      <c r="AC424" s="32"/>
      <c r="AD424" s="5">
        <f t="shared" si="489"/>
        <v>7863.5322030190027</v>
      </c>
      <c r="AE424" s="5">
        <f t="shared" si="471"/>
        <v>-78.635322030190039</v>
      </c>
      <c r="AF424" s="5">
        <f t="shared" si="471"/>
        <v>-859.90410276138596</v>
      </c>
      <c r="AG424" s="5">
        <f t="shared" si="492"/>
        <v>-21576.630182976904</v>
      </c>
      <c r="AH424" s="5">
        <f t="shared" si="493"/>
        <v>-14651.637404749476</v>
      </c>
      <c r="AI424" s="42">
        <f t="shared" si="487"/>
        <v>0</v>
      </c>
      <c r="AJ424" s="42">
        <f t="shared" si="490"/>
        <v>764.09584926462207</v>
      </c>
      <c r="AK424" s="42">
        <f t="shared" si="494"/>
        <v>-13887.541555484853</v>
      </c>
    </row>
    <row r="425" spans="1:37" ht="15" x14ac:dyDescent="0.2">
      <c r="I425" s="2">
        <f t="shared" si="474"/>
        <v>20</v>
      </c>
      <c r="J425" s="11">
        <f t="shared" si="464"/>
        <v>12827.14081354575</v>
      </c>
      <c r="K425" s="11">
        <f t="shared" si="475"/>
        <v>128.27140813545751</v>
      </c>
      <c r="L425" s="24">
        <f t="shared" si="481"/>
        <v>1402.6916565600484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L'!$B$136:$AV$256, 43)</f>
        <v>60.195955141519271</v>
      </c>
      <c r="S425" s="46">
        <f>VLOOKUP(I425, '[1]Lapse Rates'!$A$4:$F$24, 4)</f>
        <v>0</v>
      </c>
      <c r="T425" s="33">
        <f t="shared" si="491"/>
        <v>0.61303858103085107</v>
      </c>
      <c r="U425" s="33">
        <f t="shared" si="482"/>
        <v>3.6902442923753741E-2</v>
      </c>
      <c r="V425" s="39">
        <f t="shared" si="477"/>
        <v>0</v>
      </c>
      <c r="W425" s="32">
        <f t="shared" si="483"/>
        <v>0.5761361381070973</v>
      </c>
      <c r="X425" s="31"/>
      <c r="Y425" s="5">
        <f t="shared" si="488"/>
        <v>0</v>
      </c>
      <c r="Z425" s="5">
        <f t="shared" si="488"/>
        <v>3.691896116156284</v>
      </c>
      <c r="AA425" s="5">
        <f t="shared" si="484"/>
        <v>0</v>
      </c>
      <c r="AB425" s="5">
        <f t="shared" si="469"/>
        <v>3.4696589031609908</v>
      </c>
      <c r="AC425" s="32"/>
      <c r="AD425" s="5">
        <f>$W425*J425</f>
        <v>7390.1793712721783</v>
      </c>
      <c r="AE425" s="5">
        <f t="shared" si="471"/>
        <v>-73.901793712721783</v>
      </c>
      <c r="AF425" s="5">
        <f t="shared" si="471"/>
        <v>-808.14135396555309</v>
      </c>
      <c r="AG425" s="5">
        <f t="shared" si="492"/>
        <v>-22223.72129952929</v>
      </c>
      <c r="AH425" s="5">
        <f t="shared" si="493"/>
        <v>-15715.585075935387</v>
      </c>
      <c r="AI425" s="42">
        <f t="shared" si="487"/>
        <v>0</v>
      </c>
      <c r="AJ425" s="42">
        <f t="shared" si="490"/>
        <v>718.08900536757767</v>
      </c>
      <c r="AK425" s="42">
        <f t="shared" si="494"/>
        <v>-14997.49607056781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227989.26902986274</v>
      </c>
      <c r="AE428" s="21">
        <f t="shared" ref="AE428:AK428" si="495">SUM(AE405:AE425)</f>
        <v>-7155.3918684301589</v>
      </c>
      <c r="AF428" s="21">
        <f t="shared" si="495"/>
        <v>-23926.493484447852</v>
      </c>
      <c r="AG428" s="21">
        <f t="shared" si="495"/>
        <v>-226237.01788884573</v>
      </c>
      <c r="AH428" s="21">
        <f t="shared" si="495"/>
        <v>-29329.634211860983</v>
      </c>
      <c r="AI428" s="21">
        <f t="shared" si="495"/>
        <v>0</v>
      </c>
      <c r="AJ428" s="21">
        <f t="shared" si="495"/>
        <v>20918.958094330726</v>
      </c>
      <c r="AK428" s="21">
        <f t="shared" si="495"/>
        <v>-8410.6761175302472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111948.67764538624</v>
      </c>
      <c r="AE430" s="21">
        <f t="shared" ref="AE430:AK430" si="496">AE405+NPV($D$6,AE406:AE425)</f>
        <v>-6006.3393021955781</v>
      </c>
      <c r="AF430" s="21">
        <f t="shared" si="496"/>
        <v>-11361.211236169287</v>
      </c>
      <c r="AG430" s="21">
        <f t="shared" si="496"/>
        <v>-73199.453587433629</v>
      </c>
      <c r="AH430" s="21">
        <f t="shared" si="496"/>
        <v>21381.673519587748</v>
      </c>
      <c r="AI430" s="21">
        <f t="shared" si="496"/>
        <v>0</v>
      </c>
      <c r="AJ430" s="21">
        <f t="shared" si="496"/>
        <v>9642.5856450302472</v>
      </c>
      <c r="AK430" s="21">
        <f t="shared" si="496"/>
        <v>31024.259164617997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168039.88990958707</v>
      </c>
      <c r="AE432" s="21">
        <f t="shared" ref="AE432:AK432" si="497">AE405+NPV($D$7,AE406:AE425)</f>
        <v>-6560.3645394749874</v>
      </c>
      <c r="AF432" s="21">
        <f t="shared" si="497"/>
        <v>-17419.666422338803</v>
      </c>
      <c r="AG432" s="21">
        <f t="shared" si="497"/>
        <v>-142349.31273952231</v>
      </c>
      <c r="AH432" s="21">
        <f t="shared" si="497"/>
        <v>1710.5462082509293</v>
      </c>
      <c r="AI432" s="21">
        <f t="shared" si="497"/>
        <v>0</v>
      </c>
      <c r="AJ432" s="21">
        <f t="shared" si="497"/>
        <v>15093.442861755975</v>
      </c>
      <c r="AK432" s="21">
        <f t="shared" si="497"/>
        <v>16803.989070006905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11224.330742564525</v>
      </c>
    </row>
    <row r="436" spans="1:39" ht="15" x14ac:dyDescent="0.2">
      <c r="G436" s="58" t="s">
        <v>123</v>
      </c>
      <c r="H436" s="57"/>
      <c r="I436" s="57"/>
      <c r="J436" s="11">
        <f>H$435</f>
        <v>11224.330742564525</v>
      </c>
      <c r="K436" s="11">
        <f>J436*$C$10</f>
        <v>4489.7322970258101</v>
      </c>
      <c r="L436" s="24">
        <f>$C$445</f>
        <v>1747.2660960290495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11224.330742564525</v>
      </c>
      <c r="AE436" s="5">
        <f>-$W436*K436</f>
        <v>-4489.7322970258101</v>
      </c>
      <c r="AF436" s="5">
        <f>-$W436*L436</f>
        <v>-1747.2660960290495</v>
      </c>
      <c r="AG436" s="5"/>
      <c r="AH436" s="5">
        <f>SUM(AD436:AG436)</f>
        <v>4987.3323495096656</v>
      </c>
      <c r="AI436" s="42">
        <f>Y436-AA436</f>
        <v>0</v>
      </c>
      <c r="AJ436" s="42"/>
      <c r="AK436" s="42">
        <f>SUM(AH436:AJ436)</f>
        <v>4987.3323495096656</v>
      </c>
      <c r="AL436" s="6" t="s">
        <v>39</v>
      </c>
      <c r="AM436" s="36">
        <f>AK463</f>
        <v>14974.205858840236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11224.330742564525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L'!$B$136:$AV$256, 46)</f>
        <v>5.3325618877079384</v>
      </c>
      <c r="S437" s="46">
        <f>AVERAGE(VLOOKUP(I436,'[1]Lapse Rates'!$A$4:$F$24,4),VLOOKUP(I437,'[1]Lapse Rates'!$A$4:$F$24,4))</f>
        <v>2.6703721500000001E-3</v>
      </c>
      <c r="T437" s="33">
        <f>W436</f>
        <v>1</v>
      </c>
      <c r="U437" s="33">
        <f>T437*R437/1000</f>
        <v>5.332561887707938E-3</v>
      </c>
      <c r="V437" s="39">
        <f>MIN(S437*T437,T437-U437)</f>
        <v>2.6703721500000001E-3</v>
      </c>
      <c r="W437" s="32">
        <f>T437-SUM(U437:V437)</f>
        <v>0.99199706596229209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5.9740940103740519</v>
      </c>
      <c r="AC437" s="32"/>
      <c r="AD437" s="5">
        <f t="shared" ref="AD437:AD439" si="506">$W437*J437</f>
        <v>11134.503164014364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-3211.423413072464</v>
      </c>
      <c r="AH437" s="5">
        <f t="shared" ref="AH437:AH445" si="508">SUM(AD437:AG437)</f>
        <v>7923.0797509419008</v>
      </c>
      <c r="AI437" s="42">
        <f>-M437*$W436*(N437-N436)/1000</f>
        <v>0</v>
      </c>
      <c r="AJ437" s="42">
        <f>$D$6*SUM(Y437:Z437,AD437:AE437)</f>
        <v>1092.8855470388094</v>
      </c>
      <c r="AK437" s="42">
        <f t="shared" ref="AK437" si="509">SUM(AH437:AJ437)</f>
        <v>9015.9652979807106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11224.330742564525</v>
      </c>
      <c r="K438" s="11">
        <f t="shared" ref="K438:K456" si="511">J438*$C$11</f>
        <v>112.24330742564526</v>
      </c>
      <c r="L438" s="24">
        <f>$C$446</f>
        <v>1410.5361737521137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L'!$B$136:$AV$256, 46)</f>
        <v>5.9347814272180575</v>
      </c>
      <c r="S438" s="46">
        <f>VLOOKUP(I438, '[1]Lapse Rates'!$A$4:$F$24, 4)</f>
        <v>2.4152155999999998E-3</v>
      </c>
      <c r="T438" s="33">
        <f t="shared" ref="T438:T440" si="512">W437</f>
        <v>0.99199706596229209</v>
      </c>
      <c r="U438" s="33">
        <f>T438*R438/1000</f>
        <v>5.8872857629278172E-3</v>
      </c>
      <c r="V438" s="39">
        <f t="shared" ref="V438:V456" si="513">MIN(S438*T438,T438-U438)</f>
        <v>2.3958867888663566E-3</v>
      </c>
      <c r="W438" s="32">
        <f>T438-SUM(U438:V438)</f>
        <v>0.98371389341049786</v>
      </c>
      <c r="X438" s="32"/>
      <c r="Y438" s="5">
        <f t="shared" ref="Y438:Z453" si="514">AA437</f>
        <v>0</v>
      </c>
      <c r="Z438" s="5">
        <f t="shared" si="514"/>
        <v>5.9740940103740519</v>
      </c>
      <c r="AA438" s="5">
        <f>O438*W438</f>
        <v>0</v>
      </c>
      <c r="AB438" s="5">
        <f t="shared" si="505"/>
        <v>5.9242103431471067</v>
      </c>
      <c r="AC438" s="32"/>
      <c r="AD438" s="5">
        <f t="shared" si="506"/>
        <v>11041.530095695294</v>
      </c>
      <c r="AE438" s="5">
        <f t="shared" si="507"/>
        <v>-110.41530095695295</v>
      </c>
      <c r="AF438" s="5">
        <f t="shared" si="507"/>
        <v>-1387.5640312780383</v>
      </c>
      <c r="AG438" s="5">
        <f t="shared" ref="AG438:AG441" si="515">-U438*M438</f>
        <v>-3545.4942177222565</v>
      </c>
      <c r="AH438" s="5">
        <f t="shared" si="508"/>
        <v>5998.0565457380471</v>
      </c>
      <c r="AI438" s="42">
        <f>-M438*($W437*N438-$W436*N437)/1000</f>
        <v>0</v>
      </c>
      <c r="AJ438" s="42">
        <f t="shared" ref="AJ438:AJ439" si="516">$D$6*SUM(Y438:Z438,AD438:AE438)</f>
        <v>1072.9284199862491</v>
      </c>
      <c r="AK438" s="42">
        <f>SUM(AH438:AJ438)</f>
        <v>7070.9849657242958</v>
      </c>
      <c r="AL438" s="48" t="s">
        <v>59</v>
      </c>
      <c r="AM438" s="54">
        <f>AK463/AD463</f>
        <v>0.10000000064975488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11224.330742564525</v>
      </c>
      <c r="K439" s="11">
        <f t="shared" si="511"/>
        <v>112.24330742564526</v>
      </c>
      <c r="L439" s="24">
        <f t="shared" ref="L439:L456" si="517">$C$446</f>
        <v>1410.5361737521137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L'!$B$136:$AV$256, 46)</f>
        <v>6.5880415129992596</v>
      </c>
      <c r="S439" s="46">
        <f>VLOOKUP(I439, '[1]Lapse Rates'!$A$4:$F$24, 4)</f>
        <v>2.3963082999999999E-3</v>
      </c>
      <c r="T439" s="33">
        <f t="shared" si="512"/>
        <v>0.98371389341049786</v>
      </c>
      <c r="U439" s="33">
        <f t="shared" ref="U439:U456" si="518">T439*R439/1000</f>
        <v>6.4807479667024891E-3</v>
      </c>
      <c r="V439" s="39">
        <f t="shared" si="513"/>
        <v>2.3572817676048912E-3</v>
      </c>
      <c r="W439" s="32">
        <f t="shared" ref="W439:W456" si="519">T439-SUM(U439:V439)</f>
        <v>0.9748758636761905</v>
      </c>
      <c r="X439" s="32"/>
      <c r="Y439" s="5">
        <f t="shared" si="514"/>
        <v>0</v>
      </c>
      <c r="Z439" s="5">
        <f t="shared" si="514"/>
        <v>5.9242103431471067</v>
      </c>
      <c r="AA439" s="5">
        <f t="shared" ref="AA439:AA456" si="520">O439*W439</f>
        <v>0</v>
      </c>
      <c r="AB439" s="5">
        <f t="shared" si="505"/>
        <v>5.8709851650584852</v>
      </c>
      <c r="AC439" s="32"/>
      <c r="AD439" s="5">
        <f t="shared" si="506"/>
        <v>10942.329126844808</v>
      </c>
      <c r="AE439" s="5">
        <f t="shared" si="507"/>
        <v>-109.42329126844808</v>
      </c>
      <c r="AF439" s="5">
        <f>-$W439*L439</f>
        <v>-1375.097670633101</v>
      </c>
      <c r="AG439" s="5">
        <f t="shared" si="515"/>
        <v>-3902.8943672392734</v>
      </c>
      <c r="AH439" s="5">
        <f t="shared" si="508"/>
        <v>5554.9137977039873</v>
      </c>
      <c r="AI439" s="42">
        <f>-M439*($W438*N439-$W437*N438)/1000</f>
        <v>0</v>
      </c>
      <c r="AJ439" s="42">
        <f t="shared" si="516"/>
        <v>1063.2892275047038</v>
      </c>
      <c r="AK439" s="42">
        <f t="shared" ref="AK439:AK446" si="521">SUM(AH439:AJ439)</f>
        <v>6618.2030252086915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11224.330742564525</v>
      </c>
      <c r="K440" s="11">
        <f t="shared" si="511"/>
        <v>112.24330742564526</v>
      </c>
      <c r="L440" s="24">
        <f t="shared" si="517"/>
        <v>1410.5361737521137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L'!$B$136:$AV$256, 46)</f>
        <v>7.2940103202151843</v>
      </c>
      <c r="S440" s="46">
        <f>VLOOKUP(I440, '[1]Lapse Rates'!$A$4:$F$24, 4)</f>
        <v>2.1941491999999999E-3</v>
      </c>
      <c r="T440" s="33">
        <f t="shared" si="512"/>
        <v>0.9748758636761905</v>
      </c>
      <c r="U440" s="33">
        <f t="shared" si="518"/>
        <v>7.1107546105828243E-3</v>
      </c>
      <c r="V440" s="39">
        <f t="shared" si="513"/>
        <v>2.1390230963844225E-3</v>
      </c>
      <c r="W440" s="32">
        <f t="shared" si="519"/>
        <v>0.96562608596922328</v>
      </c>
      <c r="X440" s="32"/>
      <c r="Y440" s="5">
        <f>AA439</f>
        <v>0</v>
      </c>
      <c r="Z440" s="5">
        <f t="shared" si="514"/>
        <v>5.8709851650584852</v>
      </c>
      <c r="AA440" s="5">
        <f t="shared" si="520"/>
        <v>0</v>
      </c>
      <c r="AB440" s="5">
        <f t="shared" si="505"/>
        <v>5.8152803212715938</v>
      </c>
      <c r="AC440" s="32"/>
      <c r="AD440" s="5">
        <f>$W440*J440</f>
        <v>10838.506562566608</v>
      </c>
      <c r="AE440" s="5">
        <f t="shared" si="507"/>
        <v>-108.38506562566609</v>
      </c>
      <c r="AF440" s="5">
        <f t="shared" si="507"/>
        <v>-1362.0505245782579</v>
      </c>
      <c r="AG440" s="5">
        <f t="shared" si="515"/>
        <v>-4282.3026383766837</v>
      </c>
      <c r="AH440" s="5">
        <f t="shared" si="508"/>
        <v>5085.7683339860023</v>
      </c>
      <c r="AI440" s="42">
        <f t="shared" ref="AI440:AI456" si="523">-M440*($W439*N440-$W438*N439)/1000</f>
        <v>0</v>
      </c>
      <c r="AJ440" s="42">
        <f>$D$6*SUM(Y440:Z440,AD440:AE440)</f>
        <v>1053.2008624945988</v>
      </c>
      <c r="AK440" s="42">
        <f t="shared" si="521"/>
        <v>6138.9691964806007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11224.330742564525</v>
      </c>
      <c r="K441" s="11">
        <f t="shared" si="511"/>
        <v>112.24330742564526</v>
      </c>
      <c r="L441" s="24">
        <f t="shared" si="517"/>
        <v>1410.5361737521137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L'!$B$136:$AV$256, 46)</f>
        <v>8.0954353457610342</v>
      </c>
      <c r="S441" s="46">
        <f>VLOOKUP(I441, '[1]Lapse Rates'!$A$4:$F$24, 4)</f>
        <v>1.9313649E-3</v>
      </c>
      <c r="T441" s="33">
        <f>W440</f>
        <v>0.96562608596922328</v>
      </c>
      <c r="U441" s="33">
        <f t="shared" si="518"/>
        <v>7.8171635471441341E-3</v>
      </c>
      <c r="V441" s="39">
        <f t="shared" si="513"/>
        <v>1.8649763289653404E-3</v>
      </c>
      <c r="W441" s="32">
        <f t="shared" si="519"/>
        <v>0.95594394609311384</v>
      </c>
      <c r="X441" s="32"/>
      <c r="Y441" s="5">
        <f t="shared" ref="Y441:Z456" si="524">AA440</f>
        <v>0</v>
      </c>
      <c r="Z441" s="5">
        <f t="shared" si="514"/>
        <v>5.8152803212715938</v>
      </c>
      <c r="AA441" s="5">
        <f t="shared" si="520"/>
        <v>0</v>
      </c>
      <c r="AB441" s="5">
        <f t="shared" si="505"/>
        <v>5.7569716671170985</v>
      </c>
      <c r="AC441" s="32"/>
      <c r="AD441" s="5">
        <f t="shared" ref="AD441:AD455" si="525">$W441*J441</f>
        <v>10729.831022301383</v>
      </c>
      <c r="AE441" s="5">
        <f t="shared" si="507"/>
        <v>-107.29831022301383</v>
      </c>
      <c r="AF441" s="5">
        <f t="shared" si="507"/>
        <v>-1348.3935160436777</v>
      </c>
      <c r="AG441" s="5">
        <f t="shared" si="515"/>
        <v>-4707.7225858330648</v>
      </c>
      <c r="AH441" s="5">
        <f t="shared" si="508"/>
        <v>4566.416610201627</v>
      </c>
      <c r="AI441" s="42">
        <f t="shared" si="523"/>
        <v>0</v>
      </c>
      <c r="AJ441" s="42">
        <f t="shared" ref="AJ441:AJ456" si="526">$D$6*SUM(Y441:Z441,AD441:AE441)</f>
        <v>1042.6409380544048</v>
      </c>
      <c r="AK441" s="42">
        <f t="shared" si="521"/>
        <v>5609.0575482560316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11224.330742564525</v>
      </c>
      <c r="K442" s="11">
        <f t="shared" si="511"/>
        <v>112.24330742564526</v>
      </c>
      <c r="L442" s="24">
        <f t="shared" si="517"/>
        <v>1410.5361737521137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L'!$B$136:$AV$256, 46)</f>
        <v>9.1026393179660996</v>
      </c>
      <c r="S442" s="46">
        <f>VLOOKUP(I442, '[1]Lapse Rates'!$A$4:$F$24, 4)</f>
        <v>1.9726812000000001E-3</v>
      </c>
      <c r="T442" s="33">
        <f t="shared" ref="T442:T456" si="527">W441</f>
        <v>0.95594394609311384</v>
      </c>
      <c r="U442" s="33">
        <f t="shared" si="518"/>
        <v>8.7016129494788437E-3</v>
      </c>
      <c r="V442" s="39">
        <f t="shared" si="513"/>
        <v>1.8857726507116991E-3</v>
      </c>
      <c r="W442" s="32">
        <f t="shared" si="519"/>
        <v>0.94535656049292327</v>
      </c>
      <c r="X442" s="32"/>
      <c r="Y442" s="5">
        <f t="shared" si="524"/>
        <v>0</v>
      </c>
      <c r="Z442" s="5">
        <f t="shared" si="514"/>
        <v>5.7569716671170985</v>
      </c>
      <c r="AA442" s="5">
        <f t="shared" si="520"/>
        <v>0</v>
      </c>
      <c r="AB442" s="5">
        <f t="shared" si="505"/>
        <v>5.6932113606909267</v>
      </c>
      <c r="AC442" s="32"/>
      <c r="AD442" s="5">
        <f t="shared" si="525"/>
        <v>10610.994704625778</v>
      </c>
      <c r="AE442" s="5">
        <f t="shared" si="507"/>
        <v>-106.10994704625779</v>
      </c>
      <c r="AF442" s="5">
        <f t="shared" si="507"/>
        <v>-1333.4596256691466</v>
      </c>
      <c r="AG442" s="5">
        <f>-U442*M442</f>
        <v>-5240.3636649516948</v>
      </c>
      <c r="AH442" s="5">
        <f t="shared" si="508"/>
        <v>3931.0614669586803</v>
      </c>
      <c r="AI442" s="42">
        <f t="shared" si="523"/>
        <v>0</v>
      </c>
      <c r="AJ442" s="42">
        <f t="shared" si="526"/>
        <v>1031.0939536390952</v>
      </c>
      <c r="AK442" s="42">
        <f t="shared" si="521"/>
        <v>4962.1554205977754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11224.330742564525</v>
      </c>
      <c r="K443" s="11">
        <f t="shared" si="511"/>
        <v>112.24330742564526</v>
      </c>
      <c r="L443" s="24">
        <f t="shared" si="517"/>
        <v>1410.5361737521137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L'!$B$136:$AV$256, 46)</f>
        <v>10.165264022453528</v>
      </c>
      <c r="S443" s="46">
        <f>VLOOKUP(I443, '[1]Lapse Rates'!$A$4:$F$24, 4)</f>
        <v>1.7228968999999999E-3</v>
      </c>
      <c r="T443" s="33">
        <f t="shared" si="527"/>
        <v>0.94535656049292327</v>
      </c>
      <c r="U443" s="33">
        <f t="shared" si="518"/>
        <v>9.6097990327691247E-3</v>
      </c>
      <c r="V443" s="39">
        <f t="shared" si="513"/>
        <v>1.6287518874679198E-3</v>
      </c>
      <c r="W443" s="32">
        <f t="shared" si="519"/>
        <v>0.9341180095726862</v>
      </c>
      <c r="X443" s="32"/>
      <c r="Y443" s="5">
        <f t="shared" si="524"/>
        <v>0</v>
      </c>
      <c r="Z443" s="5">
        <f t="shared" si="514"/>
        <v>5.6932113606909267</v>
      </c>
      <c r="AA443" s="5">
        <f t="shared" si="520"/>
        <v>0</v>
      </c>
      <c r="AB443" s="5">
        <f t="shared" si="505"/>
        <v>5.6255295478694922</v>
      </c>
      <c r="AC443" s="32"/>
      <c r="AD443" s="5">
        <f t="shared" si="525"/>
        <v>10484.849492029885</v>
      </c>
      <c r="AE443" s="5">
        <f t="shared" si="507"/>
        <v>-104.84849492029886</v>
      </c>
      <c r="AF443" s="5">
        <f t="shared" si="507"/>
        <v>-1317.6072430555971</v>
      </c>
      <c r="AG443" s="5">
        <f t="shared" ref="AG443:AG456" si="528">-U443*M443</f>
        <v>-5787.2996617055169</v>
      </c>
      <c r="AH443" s="5">
        <f t="shared" si="508"/>
        <v>3275.0940923484713</v>
      </c>
      <c r="AI443" s="42">
        <f t="shared" si="523"/>
        <v>0</v>
      </c>
      <c r="AJ443" s="42">
        <f t="shared" si="526"/>
        <v>1018.8366018509342</v>
      </c>
      <c r="AK443" s="42">
        <f t="shared" si="521"/>
        <v>4293.9306941994055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11224.330742564525</v>
      </c>
      <c r="K444" s="11">
        <f t="shared" si="511"/>
        <v>112.24330742564526</v>
      </c>
      <c r="L444" s="24">
        <f t="shared" si="517"/>
        <v>1410.5361737521137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L'!$B$136:$AV$256, 46)</f>
        <v>11.39935865796142</v>
      </c>
      <c r="S444" s="46">
        <f>VLOOKUP(I444, '[1]Lapse Rates'!$A$4:$F$24, 4)</f>
        <v>1.5750323E-3</v>
      </c>
      <c r="T444" s="33">
        <f t="shared" si="527"/>
        <v>0.9341180095726862</v>
      </c>
      <c r="U444" s="33">
        <f t="shared" si="518"/>
        <v>1.0648346219980089E-2</v>
      </c>
      <c r="V444" s="39">
        <f t="shared" si="513"/>
        <v>1.4712660370886899E-3</v>
      </c>
      <c r="W444" s="32">
        <f t="shared" si="519"/>
        <v>0.92199839731561739</v>
      </c>
      <c r="X444" s="32"/>
      <c r="Y444" s="5">
        <f t="shared" si="524"/>
        <v>0</v>
      </c>
      <c r="Z444" s="5">
        <f t="shared" si="514"/>
        <v>5.6255295478694922</v>
      </c>
      <c r="AA444" s="5">
        <f t="shared" si="520"/>
        <v>0</v>
      </c>
      <c r="AB444" s="5">
        <f t="shared" si="505"/>
        <v>5.552541728169869</v>
      </c>
      <c r="AC444" s="32"/>
      <c r="AD444" s="5">
        <f t="shared" si="525"/>
        <v>10348.814955584907</v>
      </c>
      <c r="AE444" s="5">
        <f t="shared" si="507"/>
        <v>-103.48814955584906</v>
      </c>
      <c r="AF444" s="5">
        <f t="shared" si="507"/>
        <v>-1300.512091555152</v>
      </c>
      <c r="AG444" s="5">
        <f t="shared" si="528"/>
        <v>-6412.7428957123893</v>
      </c>
      <c r="AH444" s="5">
        <f t="shared" si="508"/>
        <v>2532.0718187615157</v>
      </c>
      <c r="AI444" s="42">
        <f t="shared" si="523"/>
        <v>0</v>
      </c>
      <c r="AJ444" s="42">
        <f t="shared" si="526"/>
        <v>1005.6184241200966</v>
      </c>
      <c r="AK444" s="42">
        <f t="shared" si="521"/>
        <v>3537.6902428816124</v>
      </c>
    </row>
    <row r="445" spans="1:39" ht="15" x14ac:dyDescent="0.2">
      <c r="A445" s="12"/>
      <c r="B445" s="13">
        <v>1</v>
      </c>
      <c r="C445" s="10">
        <f>$H$435*0.14+$B$448</f>
        <v>1747.2660960290495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11224.330742564525</v>
      </c>
      <c r="K445" s="11">
        <f t="shared" si="511"/>
        <v>112.24330742564526</v>
      </c>
      <c r="L445" s="24">
        <f t="shared" si="517"/>
        <v>1410.5361737521137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L'!$B$136:$AV$256, 46)</f>
        <v>12.83394944995473</v>
      </c>
      <c r="S445" s="46">
        <f>VLOOKUP(I445, '[1]Lapse Rates'!$A$4:$F$24, 4)</f>
        <v>1.4424080000000001E-3</v>
      </c>
      <c r="T445" s="33">
        <f t="shared" si="527"/>
        <v>0.92199839731561739</v>
      </c>
      <c r="U445" s="33">
        <f t="shared" si="518"/>
        <v>1.183288082408791E-2</v>
      </c>
      <c r="V445" s="39">
        <f t="shared" si="513"/>
        <v>1.3298978642752252E-3</v>
      </c>
      <c r="W445" s="32">
        <f t="shared" si="519"/>
        <v>0.90883561862725426</v>
      </c>
      <c r="X445" s="32"/>
      <c r="Y445" s="5">
        <f t="shared" si="524"/>
        <v>0</v>
      </c>
      <c r="Z445" s="5">
        <f t="shared" si="514"/>
        <v>5.552541728169869</v>
      </c>
      <c r="AA445" s="5">
        <f t="shared" si="520"/>
        <v>0</v>
      </c>
      <c r="AB445" s="5">
        <f t="shared" si="505"/>
        <v>5.4732716577027274</v>
      </c>
      <c r="AC445" s="32"/>
      <c r="AD445" s="5">
        <f t="shared" si="525"/>
        <v>10201.071574095538</v>
      </c>
      <c r="AE445" s="5">
        <f t="shared" si="507"/>
        <v>-102.01071574095539</v>
      </c>
      <c r="AF445" s="5">
        <f t="shared" si="507"/>
        <v>-1281.9455160681225</v>
      </c>
      <c r="AG445" s="5">
        <f t="shared" si="528"/>
        <v>-7126.1039858096374</v>
      </c>
      <c r="AH445" s="5">
        <f t="shared" si="508"/>
        <v>1691.0113564768235</v>
      </c>
      <c r="AI445" s="42">
        <f t="shared" si="523"/>
        <v>0</v>
      </c>
      <c r="AJ445" s="42">
        <f t="shared" si="526"/>
        <v>991.26257454811821</v>
      </c>
      <c r="AK445" s="42">
        <f t="shared" si="521"/>
        <v>2682.2739310249417</v>
      </c>
    </row>
    <row r="446" spans="1:39" ht="15" x14ac:dyDescent="0.2">
      <c r="A446" s="12"/>
      <c r="B446" s="70" t="s">
        <v>49</v>
      </c>
      <c r="C446" s="10">
        <f>$H$435*0.11+$B$448</f>
        <v>1410.5361737521137</v>
      </c>
      <c r="D446" s="1"/>
      <c r="E446" s="1"/>
      <c r="F446" s="1"/>
      <c r="I446" s="2">
        <f t="shared" si="510"/>
        <v>10</v>
      </c>
      <c r="J446" s="11">
        <f t="shared" si="500"/>
        <v>11224.330742564525</v>
      </c>
      <c r="K446" s="11">
        <f t="shared" si="511"/>
        <v>112.24330742564526</v>
      </c>
      <c r="L446" s="24">
        <f t="shared" si="517"/>
        <v>1410.5361737521137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L'!$B$136:$AV$256, 46)</f>
        <v>14.55129849647183</v>
      </c>
      <c r="S446" s="46">
        <f>VLOOKUP(I446, '[1]Lapse Rates'!$A$4:$F$24, 4)</f>
        <v>1.4007732E-3</v>
      </c>
      <c r="T446" s="33">
        <f t="shared" si="527"/>
        <v>0.90883561862725426</v>
      </c>
      <c r="U446" s="33">
        <f t="shared" si="518"/>
        <v>1.322473837087081E-2</v>
      </c>
      <c r="V446" s="39">
        <f t="shared" si="513"/>
        <v>1.2730725777784786E-3</v>
      </c>
      <c r="W446" s="32">
        <f t="shared" si="519"/>
        <v>0.89433780767860493</v>
      </c>
      <c r="X446" s="32"/>
      <c r="Y446" s="5">
        <f t="shared" si="524"/>
        <v>0</v>
      </c>
      <c r="Z446" s="5">
        <f t="shared" si="514"/>
        <v>5.4732716577027274</v>
      </c>
      <c r="AA446" s="5">
        <f t="shared" si="520"/>
        <v>0</v>
      </c>
      <c r="AB446" s="5">
        <f t="shared" si="505"/>
        <v>5.3859616358047857</v>
      </c>
      <c r="AC446" s="32"/>
      <c r="AD446" s="5">
        <f t="shared" si="525"/>
        <v>10038.343348964725</v>
      </c>
      <c r="AE446" s="5">
        <f t="shared" si="507"/>
        <v>-100.38343348964726</v>
      </c>
      <c r="AF446" s="5">
        <f t="shared" si="507"/>
        <v>-1261.495829284833</v>
      </c>
      <c r="AG446" s="5">
        <f t="shared" si="528"/>
        <v>-7964.3209643511564</v>
      </c>
      <c r="AH446" s="5">
        <f>SUM(AD446:AG446)</f>
        <v>712.14312183908805</v>
      </c>
      <c r="AI446" s="42">
        <f t="shared" si="523"/>
        <v>0</v>
      </c>
      <c r="AJ446" s="42">
        <f t="shared" si="526"/>
        <v>975.45079565772573</v>
      </c>
      <c r="AK446" s="42">
        <f t="shared" si="521"/>
        <v>1687.5939174968139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11224.330742564525</v>
      </c>
      <c r="K447" s="11">
        <f t="shared" si="511"/>
        <v>112.24330742564526</v>
      </c>
      <c r="L447" s="24">
        <f t="shared" si="517"/>
        <v>1410.5361737521137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L'!$B$136:$AV$256, 46)</f>
        <v>16.549859427370812</v>
      </c>
      <c r="S447" s="46">
        <f>VLOOKUP(I447, '[1]Lapse Rates'!$A$4:$F$24, 4)</f>
        <v>1.2298243999999999E-3</v>
      </c>
      <c r="T447" s="33">
        <f t="shared" si="527"/>
        <v>0.89433780767860493</v>
      </c>
      <c r="U447" s="33">
        <f t="shared" si="518"/>
        <v>1.4801164997663903E-2</v>
      </c>
      <c r="V447" s="39">
        <f t="shared" si="513"/>
        <v>1.0998784577256557E-3</v>
      </c>
      <c r="W447" s="32">
        <f t="shared" si="519"/>
        <v>0.87843676422321537</v>
      </c>
      <c r="X447" s="31"/>
      <c r="Y447" s="5">
        <f t="shared" si="524"/>
        <v>0</v>
      </c>
      <c r="Z447" s="5">
        <f t="shared" si="514"/>
        <v>5.3859616358047857</v>
      </c>
      <c r="AA447" s="5">
        <f t="shared" si="520"/>
        <v>0</v>
      </c>
      <c r="AB447" s="5">
        <f t="shared" si="505"/>
        <v>5.2902009408138273</v>
      </c>
      <c r="AC447" s="32"/>
      <c r="AD447" s="5">
        <f t="shared" si="525"/>
        <v>9859.864778069541</v>
      </c>
      <c r="AE447" s="5">
        <f t="shared" si="507"/>
        <v>-98.598647780695416</v>
      </c>
      <c r="AF447" s="5">
        <f t="shared" si="507"/>
        <v>-1239.0668322906017</v>
      </c>
      <c r="AG447" s="5">
        <f t="shared" si="528"/>
        <v>-8913.6907953781356</v>
      </c>
      <c r="AH447" s="5">
        <f t="shared" ref="AH447:AH456" si="529">SUM(AD447:AG447)</f>
        <v>-391.49149737989137</v>
      </c>
      <c r="AI447" s="42">
        <f t="shared" si="523"/>
        <v>0</v>
      </c>
      <c r="AJ447" s="42">
        <f t="shared" si="526"/>
        <v>958.10857021780828</v>
      </c>
      <c r="AK447" s="42">
        <f t="shared" ref="AK447:AK456" si="530">SUM(AH447:AJ447)</f>
        <v>566.61707283791691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11224.330742564525</v>
      </c>
      <c r="K448" s="11">
        <f t="shared" si="511"/>
        <v>112.24330742564526</v>
      </c>
      <c r="L448" s="24">
        <f t="shared" si="517"/>
        <v>1410.5361737521137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L'!$B$136:$AV$256, 46)</f>
        <v>18.867842402823111</v>
      </c>
      <c r="S448" s="46">
        <f>VLOOKUP(I448, '[1]Lapse Rates'!$A$4:$F$24, 4)</f>
        <v>1.0984558E-3</v>
      </c>
      <c r="T448" s="33">
        <f t="shared" si="527"/>
        <v>0.87843676422321537</v>
      </c>
      <c r="U448" s="33">
        <f t="shared" si="518"/>
        <v>1.6574206428209511E-2</v>
      </c>
      <c r="V448" s="39">
        <f t="shared" si="513"/>
        <v>9.6492395859422344E-4</v>
      </c>
      <c r="W448" s="32">
        <f t="shared" si="519"/>
        <v>0.8608976338364116</v>
      </c>
      <c r="X448" s="31"/>
      <c r="Y448" s="5">
        <f t="shared" si="524"/>
        <v>0</v>
      </c>
      <c r="Z448" s="5">
        <f t="shared" si="514"/>
        <v>5.2902009408138273</v>
      </c>
      <c r="AA448" s="5">
        <f t="shared" si="520"/>
        <v>0</v>
      </c>
      <c r="AB448" s="5">
        <f t="shared" si="505"/>
        <v>5.184575211276683</v>
      </c>
      <c r="AC448" s="32"/>
      <c r="AD448" s="5">
        <f t="shared" si="525"/>
        <v>9662.9997776710934</v>
      </c>
      <c r="AE448" s="5">
        <f t="shared" si="507"/>
        <v>-96.629997776710923</v>
      </c>
      <c r="AF448" s="5">
        <f t="shared" si="507"/>
        <v>-1214.3272544238603</v>
      </c>
      <c r="AG448" s="5">
        <f t="shared" si="528"/>
        <v>-9981.4677630541846</v>
      </c>
      <c r="AH448" s="5">
        <f t="shared" si="529"/>
        <v>-1629.4252375836622</v>
      </c>
      <c r="AI448" s="42">
        <f t="shared" si="523"/>
        <v>0</v>
      </c>
      <c r="AJ448" s="42">
        <f t="shared" si="526"/>
        <v>938.97984411993286</v>
      </c>
      <c r="AK448" s="42">
        <f t="shared" si="530"/>
        <v>-690.44539346372937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11224.330742564525</v>
      </c>
      <c r="K449" s="11">
        <f t="shared" si="511"/>
        <v>112.24330742564526</v>
      </c>
      <c r="L449" s="24">
        <f t="shared" si="517"/>
        <v>1410.5361737521137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L'!$B$136:$AV$256, 46)</f>
        <v>21.570990479346715</v>
      </c>
      <c r="S449" s="46">
        <f>VLOOKUP(I449, '[1]Lapse Rates'!$A$4:$F$24, 4)</f>
        <v>9.9047419999999994E-4</v>
      </c>
      <c r="T449" s="33">
        <f t="shared" si="527"/>
        <v>0.8608976338364116</v>
      </c>
      <c r="U449" s="33">
        <f t="shared" si="518"/>
        <v>1.857041466317735E-2</v>
      </c>
      <c r="V449" s="39">
        <f t="shared" si="513"/>
        <v>8.5269689515601269E-4</v>
      </c>
      <c r="W449" s="32">
        <f t="shared" si="519"/>
        <v>0.84147452227807829</v>
      </c>
      <c r="X449" s="31"/>
      <c r="Y449" s="5">
        <f t="shared" si="524"/>
        <v>0</v>
      </c>
      <c r="Z449" s="5">
        <f t="shared" si="514"/>
        <v>5.184575211276683</v>
      </c>
      <c r="AA449" s="5">
        <f t="shared" si="520"/>
        <v>0</v>
      </c>
      <c r="AB449" s="5">
        <f t="shared" si="505"/>
        <v>5.067603600770048</v>
      </c>
      <c r="AC449" s="32"/>
      <c r="AD449" s="5">
        <f t="shared" si="525"/>
        <v>9444.9883494906317</v>
      </c>
      <c r="AE449" s="5">
        <f t="shared" si="507"/>
        <v>-94.449883494906317</v>
      </c>
      <c r="AF449" s="5">
        <f t="shared" si="507"/>
        <v>-1186.9302529640083</v>
      </c>
      <c r="AG449" s="5">
        <f t="shared" si="528"/>
        <v>-11183.642252190632</v>
      </c>
      <c r="AH449" s="5">
        <f t="shared" si="529"/>
        <v>-3020.0340391589143</v>
      </c>
      <c r="AI449" s="42">
        <f t="shared" si="523"/>
        <v>0</v>
      </c>
      <c r="AJ449" s="42">
        <f t="shared" si="526"/>
        <v>917.79643034240701</v>
      </c>
      <c r="AK449" s="42">
        <f t="shared" si="530"/>
        <v>-2102.2376088165074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11224.330742564525</v>
      </c>
      <c r="K450" s="11">
        <f t="shared" si="511"/>
        <v>112.24330742564526</v>
      </c>
      <c r="L450" s="24">
        <f t="shared" si="517"/>
        <v>1410.5361737521137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L'!$B$136:$AV$256, 46)</f>
        <v>24.631668367311853</v>
      </c>
      <c r="S450" s="46">
        <f>VLOOKUP(I450, '[1]Lapse Rates'!$A$4:$F$24, 4)</f>
        <v>9.2791330000000004E-4</v>
      </c>
      <c r="T450" s="33">
        <f t="shared" si="527"/>
        <v>0.84147452227807829</v>
      </c>
      <c r="U450" s="33">
        <f t="shared" si="518"/>
        <v>2.0726921372295794E-2</v>
      </c>
      <c r="V450" s="39">
        <f t="shared" si="513"/>
        <v>7.8081540083297513E-4</v>
      </c>
      <c r="W450" s="32">
        <f t="shared" si="519"/>
        <v>0.8199667855049495</v>
      </c>
      <c r="X450" s="31"/>
      <c r="Y450" s="5">
        <f t="shared" si="524"/>
        <v>0</v>
      </c>
      <c r="Z450" s="5">
        <f t="shared" si="514"/>
        <v>5.067603600770048</v>
      </c>
      <c r="AA450" s="5">
        <f t="shared" si="520"/>
        <v>0</v>
      </c>
      <c r="AB450" s="5">
        <f t="shared" si="505"/>
        <v>4.9380777726786027</v>
      </c>
      <c r="AC450" s="32"/>
      <c r="AD450" s="5">
        <f t="shared" si="525"/>
        <v>9203.5783984250174</v>
      </c>
      <c r="AE450" s="5">
        <f t="shared" si="507"/>
        <v>-92.035783984250173</v>
      </c>
      <c r="AF450" s="5">
        <f t="shared" si="507"/>
        <v>-1156.5928122299715</v>
      </c>
      <c r="AG450" s="5">
        <f t="shared" si="528"/>
        <v>-12482.353131116324</v>
      </c>
      <c r="AH450" s="5">
        <f t="shared" si="529"/>
        <v>-4527.4033289055296</v>
      </c>
      <c r="AI450" s="42">
        <f t="shared" si="523"/>
        <v>0</v>
      </c>
      <c r="AJ450" s="42">
        <f t="shared" si="526"/>
        <v>894.33946238987483</v>
      </c>
      <c r="AK450" s="42">
        <f t="shared" si="530"/>
        <v>-3633.0638665156548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11224.330742564525</v>
      </c>
      <c r="K451" s="11">
        <f t="shared" si="511"/>
        <v>112.24330742564526</v>
      </c>
      <c r="L451" s="24">
        <f t="shared" si="517"/>
        <v>1410.5361737521137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L'!$B$136:$AV$256, 46)</f>
        <v>28.081410267240518</v>
      </c>
      <c r="S451" s="46">
        <f>VLOOKUP(I451, '[1]Lapse Rates'!$A$4:$F$24, 4)</f>
        <v>7.1178370000000003E-4</v>
      </c>
      <c r="T451" s="33">
        <f t="shared" si="527"/>
        <v>0.8199667855049495</v>
      </c>
      <c r="U451" s="33">
        <f t="shared" si="518"/>
        <v>2.3025823709274893E-2</v>
      </c>
      <c r="V451" s="39">
        <f t="shared" si="513"/>
        <v>5.8363899246381939E-4</v>
      </c>
      <c r="W451" s="32">
        <f t="shared" si="519"/>
        <v>0.79635732280321081</v>
      </c>
      <c r="X451" s="31"/>
      <c r="Y451" s="5">
        <f t="shared" si="524"/>
        <v>0</v>
      </c>
      <c r="Z451" s="5">
        <f t="shared" si="514"/>
        <v>4.9380777726786027</v>
      </c>
      <c r="AA451" s="5">
        <f t="shared" si="520"/>
        <v>0</v>
      </c>
      <c r="AB451" s="5">
        <f t="shared" si="505"/>
        <v>4.7958947415445481</v>
      </c>
      <c r="AC451" s="32"/>
      <c r="AD451" s="5">
        <f t="shared" si="525"/>
        <v>8938.5779804064605</v>
      </c>
      <c r="AE451" s="5">
        <f t="shared" si="507"/>
        <v>-89.385779804064612</v>
      </c>
      <c r="AF451" s="5">
        <f t="shared" si="507"/>
        <v>-1123.2908110463179</v>
      </c>
      <c r="AG451" s="5">
        <f t="shared" si="528"/>
        <v>-13866.81878661291</v>
      </c>
      <c r="AH451" s="5">
        <f t="shared" si="529"/>
        <v>-6140.9173970568318</v>
      </c>
      <c r="AI451" s="42">
        <f t="shared" si="523"/>
        <v>0</v>
      </c>
      <c r="AJ451" s="42">
        <f t="shared" si="526"/>
        <v>868.59018030859488</v>
      </c>
      <c r="AK451" s="42">
        <f t="shared" si="530"/>
        <v>-5272.3272167482373</v>
      </c>
    </row>
    <row r="452" spans="1:37" ht="15" x14ac:dyDescent="0.2">
      <c r="I452" s="2">
        <f t="shared" si="510"/>
        <v>16</v>
      </c>
      <c r="J452" s="11">
        <f t="shared" si="500"/>
        <v>11224.330742564525</v>
      </c>
      <c r="K452" s="11">
        <f t="shared" si="511"/>
        <v>112.24330742564526</v>
      </c>
      <c r="L452" s="24">
        <f t="shared" si="517"/>
        <v>1410.5361737521137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L'!$B$136:$AV$256, 46)</f>
        <v>31.900905698539503</v>
      </c>
      <c r="S452" s="46">
        <f>VLOOKUP(I452, '[1]Lapse Rates'!$A$4:$F$24, 4)</f>
        <v>6.4944269999999999E-4</v>
      </c>
      <c r="T452" s="33">
        <f t="shared" si="527"/>
        <v>0.79635732280321081</v>
      </c>
      <c r="U452" s="33">
        <f t="shared" si="518"/>
        <v>2.540451985708661E-2</v>
      </c>
      <c r="V452" s="39">
        <f t="shared" si="513"/>
        <v>5.171884498860888E-4</v>
      </c>
      <c r="W452" s="32">
        <f t="shared" si="519"/>
        <v>0.7704356144962381</v>
      </c>
      <c r="X452" s="31"/>
      <c r="Y452" s="5">
        <f t="shared" si="524"/>
        <v>0</v>
      </c>
      <c r="Z452" s="5">
        <f t="shared" si="514"/>
        <v>4.7958947415445481</v>
      </c>
      <c r="AA452" s="5">
        <f t="shared" si="520"/>
        <v>0</v>
      </c>
      <c r="AB452" s="5">
        <f t="shared" si="505"/>
        <v>4.63978669682455</v>
      </c>
      <c r="AC452" s="32"/>
      <c r="AD452" s="5">
        <f t="shared" si="525"/>
        <v>8647.624152956716</v>
      </c>
      <c r="AE452" s="5">
        <f t="shared" si="507"/>
        <v>-86.476241529567162</v>
      </c>
      <c r="AF452" s="5">
        <f t="shared" si="507"/>
        <v>-1086.7273037938821</v>
      </c>
      <c r="AG452" s="5">
        <f t="shared" si="528"/>
        <v>-15299.338589013412</v>
      </c>
      <c r="AH452" s="5">
        <f t="shared" si="529"/>
        <v>-7824.9179813801447</v>
      </c>
      <c r="AI452" s="42">
        <f t="shared" si="523"/>
        <v>0</v>
      </c>
      <c r="AJ452" s="42">
        <f t="shared" si="526"/>
        <v>840.31908738514892</v>
      </c>
      <c r="AK452" s="42">
        <f t="shared" si="530"/>
        <v>-6984.5988939949957</v>
      </c>
    </row>
    <row r="453" spans="1:37" ht="15" x14ac:dyDescent="0.2">
      <c r="I453" s="2">
        <f t="shared" si="510"/>
        <v>17</v>
      </c>
      <c r="J453" s="11">
        <f t="shared" si="500"/>
        <v>11224.330742564525</v>
      </c>
      <c r="K453" s="11">
        <f t="shared" si="511"/>
        <v>112.24330742564526</v>
      </c>
      <c r="L453" s="24">
        <f t="shared" si="517"/>
        <v>1410.5361737521137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L'!$B$136:$AV$256, 46)</f>
        <v>36.155619078529583</v>
      </c>
      <c r="S453" s="46">
        <f>VLOOKUP(I453, '[1]Lapse Rates'!$A$4:$F$24, 4)</f>
        <v>5.2983399999999997E-4</v>
      </c>
      <c r="T453" s="33">
        <f t="shared" si="527"/>
        <v>0.7704356144962381</v>
      </c>
      <c r="U453" s="33">
        <f t="shared" si="518"/>
        <v>2.785557660225885E-2</v>
      </c>
      <c r="V453" s="39">
        <f t="shared" si="513"/>
        <v>4.0820298337099979E-4</v>
      </c>
      <c r="W453" s="32">
        <f t="shared" si="519"/>
        <v>0.74217183491060823</v>
      </c>
      <c r="X453" s="31"/>
      <c r="Y453" s="5">
        <f t="shared" si="524"/>
        <v>0</v>
      </c>
      <c r="Z453" s="5">
        <f t="shared" si="514"/>
        <v>4.63978669682455</v>
      </c>
      <c r="AA453" s="5">
        <f t="shared" si="520"/>
        <v>0</v>
      </c>
      <c r="AB453" s="5">
        <f t="shared" si="505"/>
        <v>4.4695740196638072</v>
      </c>
      <c r="AC453" s="32"/>
      <c r="AD453" s="5">
        <f t="shared" si="525"/>
        <v>8330.3821428526644</v>
      </c>
      <c r="AE453" s="5">
        <f t="shared" si="507"/>
        <v>-83.303821428526632</v>
      </c>
      <c r="AF453" s="5">
        <f t="shared" si="507"/>
        <v>-1046.8602202813947</v>
      </c>
      <c r="AG453" s="5">
        <f t="shared" si="528"/>
        <v>-16775.436041601744</v>
      </c>
      <c r="AH453" s="5">
        <f t="shared" si="529"/>
        <v>-9575.2179404590006</v>
      </c>
      <c r="AI453" s="42">
        <f t="shared" si="523"/>
        <v>0</v>
      </c>
      <c r="AJ453" s="42">
        <f t="shared" si="526"/>
        <v>809.49354640666638</v>
      </c>
      <c r="AK453" s="42">
        <f t="shared" si="530"/>
        <v>-8765.7243940523349</v>
      </c>
    </row>
    <row r="454" spans="1:37" ht="15" x14ac:dyDescent="0.2">
      <c r="I454" s="2">
        <f t="shared" si="510"/>
        <v>18</v>
      </c>
      <c r="J454" s="11">
        <f t="shared" si="500"/>
        <v>11224.330742564525</v>
      </c>
      <c r="K454" s="11">
        <f t="shared" si="511"/>
        <v>112.24330742564526</v>
      </c>
      <c r="L454" s="24">
        <f t="shared" si="517"/>
        <v>1410.5361737521137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L'!$B$136:$AV$256, 46)</f>
        <v>40.994961324860881</v>
      </c>
      <c r="S454" s="46">
        <f>VLOOKUP(I454, '[1]Lapse Rates'!$A$4:$F$24, 4)</f>
        <v>4.565131E-4</v>
      </c>
      <c r="T454" s="33">
        <f t="shared" si="527"/>
        <v>0.74217183491060823</v>
      </c>
      <c r="U454" s="33">
        <f t="shared" si="518"/>
        <v>3.0425305668561418E-2</v>
      </c>
      <c r="V454" s="39">
        <f t="shared" si="513"/>
        <v>3.3881116508773E-4</v>
      </c>
      <c r="W454" s="32">
        <f t="shared" si="519"/>
        <v>0.71140771807695913</v>
      </c>
      <c r="X454" s="31"/>
      <c r="Y454" s="5">
        <f t="shared" si="524"/>
        <v>0</v>
      </c>
      <c r="Z454" s="5">
        <f t="shared" si="524"/>
        <v>4.4695740196638072</v>
      </c>
      <c r="AA454" s="5">
        <f t="shared" si="520"/>
        <v>0</v>
      </c>
      <c r="AB454" s="5">
        <f t="shared" si="505"/>
        <v>4.2843035864976899</v>
      </c>
      <c r="AC454" s="32"/>
      <c r="AD454" s="5">
        <f t="shared" si="525"/>
        <v>7985.075520508889</v>
      </c>
      <c r="AE454" s="5">
        <f t="shared" si="507"/>
        <v>-79.850755205088888</v>
      </c>
      <c r="AF454" s="5">
        <f t="shared" si="507"/>
        <v>-1003.4663206339964</v>
      </c>
      <c r="AG454" s="5">
        <f t="shared" si="528"/>
        <v>-18323.001407472075</v>
      </c>
      <c r="AH454" s="5">
        <f t="shared" si="529"/>
        <v>-11421.242962802271</v>
      </c>
      <c r="AI454" s="42">
        <f t="shared" si="523"/>
        <v>0</v>
      </c>
      <c r="AJ454" s="42">
        <f t="shared" si="526"/>
        <v>775.94101468763188</v>
      </c>
      <c r="AK454" s="42">
        <f t="shared" si="530"/>
        <v>-10645.301948114638</v>
      </c>
    </row>
    <row r="455" spans="1:37" ht="15" x14ac:dyDescent="0.2">
      <c r="I455" s="2">
        <f t="shared" si="510"/>
        <v>19</v>
      </c>
      <c r="J455" s="11">
        <f t="shared" si="500"/>
        <v>11224.330742564525</v>
      </c>
      <c r="K455" s="11">
        <f t="shared" si="511"/>
        <v>112.24330742564526</v>
      </c>
      <c r="L455" s="24">
        <f t="shared" si="517"/>
        <v>1410.5361737521137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L'!$B$136:$AV$256, 46)</f>
        <v>46.492962927374066</v>
      </c>
      <c r="S455" s="46">
        <f>VLOOKUP(I455, '[1]Lapse Rates'!$A$4:$F$24, 4)</f>
        <v>3.5534066900000001E-2</v>
      </c>
      <c r="T455" s="33">
        <f t="shared" si="527"/>
        <v>0.71140771807695913</v>
      </c>
      <c r="U455" s="33">
        <f t="shared" si="518"/>
        <v>3.3075452662799841E-2</v>
      </c>
      <c r="V455" s="39">
        <f t="shared" si="513"/>
        <v>2.5279209447323005E-2</v>
      </c>
      <c r="W455" s="32">
        <f t="shared" si="519"/>
        <v>0.65305305596683627</v>
      </c>
      <c r="X455" s="31"/>
      <c r="Y455" s="5">
        <f t="shared" si="524"/>
        <v>0</v>
      </c>
      <c r="Z455" s="5">
        <f t="shared" si="524"/>
        <v>4.2843035864976899</v>
      </c>
      <c r="AA455" s="5">
        <f t="shared" si="520"/>
        <v>0</v>
      </c>
      <c r="AB455" s="5">
        <f t="shared" si="505"/>
        <v>3.9328748884185183</v>
      </c>
      <c r="AC455" s="32"/>
      <c r="AD455" s="5">
        <f t="shared" si="525"/>
        <v>7330.0834926142716</v>
      </c>
      <c r="AE455" s="5">
        <f t="shared" si="507"/>
        <v>-73.300834926142727</v>
      </c>
      <c r="AF455" s="5">
        <f t="shared" si="507"/>
        <v>-921.15495882058622</v>
      </c>
      <c r="AG455" s="5">
        <f t="shared" si="528"/>
        <v>-19918.996781665286</v>
      </c>
      <c r="AH455" s="5">
        <f t="shared" si="529"/>
        <v>-13583.369082797744</v>
      </c>
      <c r="AI455" s="42">
        <f t="shared" si="523"/>
        <v>0</v>
      </c>
      <c r="AJ455" s="42">
        <f t="shared" si="526"/>
        <v>712.31066890104091</v>
      </c>
      <c r="AK455" s="42">
        <f t="shared" si="530"/>
        <v>-12871.058413896704</v>
      </c>
    </row>
    <row r="456" spans="1:37" ht="15" x14ac:dyDescent="0.2">
      <c r="I456" s="2">
        <f t="shared" si="510"/>
        <v>20</v>
      </c>
      <c r="J456" s="11">
        <f t="shared" si="500"/>
        <v>11224.330742564525</v>
      </c>
      <c r="K456" s="11">
        <f t="shared" si="511"/>
        <v>112.24330742564526</v>
      </c>
      <c r="L456" s="24">
        <f t="shared" si="517"/>
        <v>1410.5361737521137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L'!$B$136:$AV$256, 46)</f>
        <v>52.75998421227272</v>
      </c>
      <c r="S456" s="46">
        <f>VLOOKUP(I456, '[1]Lapse Rates'!$A$4:$F$24, 4)</f>
        <v>0</v>
      </c>
      <c r="T456" s="33">
        <f t="shared" si="527"/>
        <v>0.65305305596683627</v>
      </c>
      <c r="U456" s="33">
        <f t="shared" si="518"/>
        <v>3.4455068922586735E-2</v>
      </c>
      <c r="V456" s="39">
        <f t="shared" si="513"/>
        <v>0</v>
      </c>
      <c r="W456" s="32">
        <f t="shared" si="519"/>
        <v>0.61859798704424951</v>
      </c>
      <c r="X456" s="31"/>
      <c r="Y456" s="5">
        <f t="shared" si="524"/>
        <v>0</v>
      </c>
      <c r="Z456" s="5">
        <f t="shared" si="524"/>
        <v>3.9328748884185183</v>
      </c>
      <c r="AA456" s="5">
        <f t="shared" si="520"/>
        <v>0</v>
      </c>
      <c r="AB456" s="5">
        <f t="shared" si="505"/>
        <v>3.7253764713967135</v>
      </c>
      <c r="AC456" s="32"/>
      <c r="AD456" s="5">
        <f>$W456*J456</f>
        <v>6943.3484032693013</v>
      </c>
      <c r="AE456" s="5">
        <f t="shared" si="507"/>
        <v>-69.433484032693016</v>
      </c>
      <c r="AF456" s="5">
        <f t="shared" si="507"/>
        <v>-872.55483773615526</v>
      </c>
      <c r="AG456" s="5">
        <f t="shared" si="528"/>
        <v>-20749.841702180485</v>
      </c>
      <c r="AH456" s="5">
        <f t="shared" si="529"/>
        <v>-14748.481620680031</v>
      </c>
      <c r="AI456" s="42">
        <f t="shared" si="523"/>
        <v>0</v>
      </c>
      <c r="AJ456" s="42">
        <f t="shared" si="526"/>
        <v>674.71686860366515</v>
      </c>
      <c r="AK456" s="42">
        <f t="shared" si="530"/>
        <v>-14073.764752076366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203941.62778555241</v>
      </c>
      <c r="AE459" s="21">
        <f t="shared" ref="AE459:AK459" si="531">SUM(AE436:AE456)</f>
        <v>-6305.5602358155456</v>
      </c>
      <c r="AF459" s="21">
        <f t="shared" si="531"/>
        <v>-24566.363748415755</v>
      </c>
      <c r="AG459" s="21">
        <f t="shared" si="531"/>
        <v>-199675.25564505934</v>
      </c>
      <c r="AH459" s="21">
        <f t="shared" si="531"/>
        <v>-26605.551843738223</v>
      </c>
      <c r="AI459" s="21">
        <f t="shared" si="531"/>
        <v>0</v>
      </c>
      <c r="AJ459" s="21">
        <f t="shared" si="531"/>
        <v>18737.803018257506</v>
      </c>
      <c r="AK459" s="21">
        <f t="shared" si="531"/>
        <v>-7867.7488254806995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99247.324275128398</v>
      </c>
      <c r="AE461" s="21">
        <f t="shared" ref="AE461:AK461" si="532">AE436+NPV($D$6,AE437:AE456)</f>
        <v>-5268.5643344913788</v>
      </c>
      <c r="AF461" s="21">
        <f t="shared" si="532"/>
        <v>-11534.671575415741</v>
      </c>
      <c r="AG461" s="21">
        <f t="shared" si="532"/>
        <v>-63245.658520930985</v>
      </c>
      <c r="AH461" s="21">
        <f t="shared" si="532"/>
        <v>19198.429844290309</v>
      </c>
      <c r="AI461" s="21">
        <f t="shared" si="532"/>
        <v>0</v>
      </c>
      <c r="AJ461" s="21">
        <f t="shared" si="532"/>
        <v>8563.3581852581319</v>
      </c>
      <c r="AK461" s="21">
        <f t="shared" si="532"/>
        <v>27761.788029548443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149742.05761544604</v>
      </c>
      <c r="AE463" s="21">
        <f t="shared" ref="AE463:AK463" si="533">AE436+NPV($D$7,AE437:AE456)</f>
        <v>-5767.4777849921811</v>
      </c>
      <c r="AF463" s="21">
        <f t="shared" si="533"/>
        <v>-17804.403692576059</v>
      </c>
      <c r="AG463" s="21">
        <f t="shared" si="533"/>
        <v>-124666.64464438063</v>
      </c>
      <c r="AH463" s="21">
        <f t="shared" si="533"/>
        <v>1503.5314934971907</v>
      </c>
      <c r="AI463" s="21">
        <f t="shared" si="533"/>
        <v>0</v>
      </c>
      <c r="AJ463" s="21">
        <f t="shared" si="533"/>
        <v>13470.67436534304</v>
      </c>
      <c r="AK463" s="21">
        <f t="shared" si="533"/>
        <v>14974.205858840236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D5BF-112F-644E-9ECC-18778262460B}">
  <sheetPr codeName="Sheet11"/>
  <dimension ref="A1:R10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396.91984942374228</v>
      </c>
      <c r="C19" s="60">
        <v>273.18899416878321</v>
      </c>
      <c r="D19" s="60">
        <v>253.41803413730122</v>
      </c>
      <c r="E19" s="60">
        <v>263.34941237878388</v>
      </c>
      <c r="F19" s="60">
        <v>387.23183691462179</v>
      </c>
      <c r="G19" s="60">
        <v>373.1168837081708</v>
      </c>
      <c r="H19" s="60">
        <v>381.06081976600865</v>
      </c>
      <c r="I19" s="60">
        <v>241.48737522645069</v>
      </c>
      <c r="J19" s="60">
        <v>251.20420566704593</v>
      </c>
      <c r="K19" s="60">
        <v>232.7536356555174</v>
      </c>
      <c r="L19" s="60">
        <v>364.08567333967812</v>
      </c>
      <c r="M19" s="60">
        <v>8520.5233591394208</v>
      </c>
      <c r="N19" s="60">
        <v>358.66619385375486</v>
      </c>
      <c r="O19" s="60">
        <v>221.50331618080881</v>
      </c>
      <c r="P19" s="60">
        <v>350.09778187128495</v>
      </c>
    </row>
    <row r="20" spans="1:16" x14ac:dyDescent="0.15">
      <c r="A20">
        <f t="shared" si="0"/>
        <v>19</v>
      </c>
      <c r="B20" s="60">
        <v>403.86583356707104</v>
      </c>
      <c r="C20" s="60">
        <v>281.41471563844851</v>
      </c>
      <c r="D20" s="60">
        <v>261.28605484861203</v>
      </c>
      <c r="E20" s="60">
        <v>271.23473958603023</v>
      </c>
      <c r="F20" s="60">
        <v>393.93494173721456</v>
      </c>
      <c r="G20" s="60">
        <v>379.50872252278407</v>
      </c>
      <c r="H20" s="60">
        <v>387.4865610948458</v>
      </c>
      <c r="I20" s="60">
        <v>249.08057579805708</v>
      </c>
      <c r="J20" s="60">
        <v>258.81382725537748</v>
      </c>
      <c r="K20" s="60">
        <v>240.03257593415816</v>
      </c>
      <c r="L20" s="60">
        <v>370.25430914016164</v>
      </c>
      <c r="M20" s="60">
        <v>378.08551562917404</v>
      </c>
      <c r="N20" s="60">
        <v>364.57908258211427</v>
      </c>
      <c r="O20" s="60">
        <v>228.52781177940008</v>
      </c>
      <c r="P20" s="60">
        <v>355.8040264849717</v>
      </c>
    </row>
    <row r="21" spans="1:16" x14ac:dyDescent="0.15">
      <c r="A21">
        <f t="shared" si="0"/>
        <v>20</v>
      </c>
      <c r="B21" s="60">
        <v>411.13276079194384</v>
      </c>
      <c r="C21" s="60">
        <v>289.90734121322794</v>
      </c>
      <c r="D21" s="60">
        <v>269.42471805294838</v>
      </c>
      <c r="E21" s="60">
        <v>279.3763122238467</v>
      </c>
      <c r="F21" s="60">
        <v>400.94798293071642</v>
      </c>
      <c r="G21" s="60">
        <v>386.20582529510466</v>
      </c>
      <c r="H21" s="60">
        <v>394.20940222528912</v>
      </c>
      <c r="I21" s="60">
        <v>256.93512552427774</v>
      </c>
      <c r="J21" s="60">
        <v>266.67120736234222</v>
      </c>
      <c r="K21" s="60">
        <v>247.56235574845647</v>
      </c>
      <c r="L21" s="60">
        <v>376.71739290999574</v>
      </c>
      <c r="M21" s="60">
        <v>384.57368091586761</v>
      </c>
      <c r="N21" s="60">
        <v>370.77467844512699</v>
      </c>
      <c r="O21" s="60">
        <v>235.79468240915384</v>
      </c>
      <c r="P21" s="60">
        <v>361.783101463094</v>
      </c>
    </row>
    <row r="22" spans="1:16" x14ac:dyDescent="0.15">
      <c r="A22">
        <f t="shared" si="0"/>
        <v>21</v>
      </c>
      <c r="B22" s="60">
        <v>419.23131153429193</v>
      </c>
      <c r="C22" s="60">
        <v>299.40449530912633</v>
      </c>
      <c r="D22" s="60">
        <v>278.70198074989707</v>
      </c>
      <c r="E22" s="60">
        <v>288.48110032754596</v>
      </c>
      <c r="F22" s="60">
        <v>408.76369538081258</v>
      </c>
      <c r="G22" s="60">
        <v>393.79848570683032</v>
      </c>
      <c r="H22" s="60">
        <v>401.70181181569313</v>
      </c>
      <c r="I22" s="60">
        <v>265.88869448637485</v>
      </c>
      <c r="J22" s="60">
        <v>275.45834528479418</v>
      </c>
      <c r="K22" s="60">
        <v>256.14589528730977</v>
      </c>
      <c r="L22" s="60">
        <v>384.04483029176077</v>
      </c>
      <c r="M22" s="60">
        <v>391.80438212219337</v>
      </c>
      <c r="N22" s="60">
        <v>377.79895290857843</v>
      </c>
      <c r="O22" s="60">
        <v>244.07866284148457</v>
      </c>
      <c r="P22" s="60">
        <v>368.56197152255868</v>
      </c>
    </row>
    <row r="23" spans="1:16" x14ac:dyDescent="0.15">
      <c r="A23">
        <f t="shared" si="0"/>
        <v>22</v>
      </c>
      <c r="B23" s="60">
        <v>428.44695789556238</v>
      </c>
      <c r="C23" s="60">
        <v>310.28504289693109</v>
      </c>
      <c r="D23" s="60">
        <v>289.3252803517596</v>
      </c>
      <c r="E23" s="60">
        <v>298.91232023766742</v>
      </c>
      <c r="F23" s="60">
        <v>417.65759260597645</v>
      </c>
      <c r="G23" s="60">
        <v>402.4384535219105</v>
      </c>
      <c r="H23" s="60">
        <v>410.22791630148538</v>
      </c>
      <c r="I23" s="60">
        <v>276.14148438217683</v>
      </c>
      <c r="J23" s="60">
        <v>285.52579181933214</v>
      </c>
      <c r="K23" s="60">
        <v>265.9751207471615</v>
      </c>
      <c r="L23" s="60">
        <v>392.38307676789827</v>
      </c>
      <c r="M23" s="60">
        <v>400.03275685249946</v>
      </c>
      <c r="N23" s="60">
        <v>385.79230673405732</v>
      </c>
      <c r="O23" s="60">
        <v>253.56498305936486</v>
      </c>
      <c r="P23" s="60">
        <v>376.27613802186323</v>
      </c>
    </row>
    <row r="24" spans="1:16" x14ac:dyDescent="0.15">
      <c r="A24">
        <f t="shared" si="0"/>
        <v>23</v>
      </c>
      <c r="B24" s="60">
        <v>439.2296830432785</v>
      </c>
      <c r="C24" s="60">
        <v>323.18464824720957</v>
      </c>
      <c r="D24" s="60">
        <v>301.88313466449631</v>
      </c>
      <c r="E24" s="60">
        <v>311.27922010693106</v>
      </c>
      <c r="F24" s="60">
        <v>428.06388648298821</v>
      </c>
      <c r="G24" s="60">
        <v>412.52788787007302</v>
      </c>
      <c r="H24" s="60">
        <v>420.20390494362834</v>
      </c>
      <c r="I24" s="60">
        <v>288.26136539444434</v>
      </c>
      <c r="J24" s="60">
        <v>297.46141895389735</v>
      </c>
      <c r="K24" s="60">
        <v>277.59430933309369</v>
      </c>
      <c r="L24" s="60">
        <v>402.1201984308621</v>
      </c>
      <c r="M24" s="60">
        <v>409.66037051344392</v>
      </c>
      <c r="N24" s="60">
        <v>395.12670101371788</v>
      </c>
      <c r="O24" s="60">
        <v>264.77882821031892</v>
      </c>
      <c r="P24" s="60">
        <v>385.2845284734799</v>
      </c>
    </row>
    <row r="25" spans="1:16" x14ac:dyDescent="0.15">
      <c r="A25">
        <f t="shared" si="0"/>
        <v>24</v>
      </c>
      <c r="B25" s="60">
        <v>452.0155221505529</v>
      </c>
      <c r="C25" s="60">
        <v>338.6861228102577</v>
      </c>
      <c r="D25" s="60">
        <v>316.92555641728086</v>
      </c>
      <c r="E25" s="60">
        <v>326.14047112337693</v>
      </c>
      <c r="F25" s="60">
        <v>440.40336910417909</v>
      </c>
      <c r="G25" s="60">
        <v>424.46426837223333</v>
      </c>
      <c r="H25" s="60">
        <v>432.03314509797605</v>
      </c>
      <c r="I25" s="60">
        <v>302.77910110548487</v>
      </c>
      <c r="J25" s="60">
        <v>311.80435674814555</v>
      </c>
      <c r="K25" s="60">
        <v>291.51225072561783</v>
      </c>
      <c r="L25" s="60">
        <v>413.63977925567161</v>
      </c>
      <c r="M25" s="60">
        <v>421.07661744811344</v>
      </c>
      <c r="N25" s="60">
        <v>406.16983539208331</v>
      </c>
      <c r="O25" s="60">
        <v>278.21118802304937</v>
      </c>
      <c r="P25" s="60">
        <v>395.94202025523361</v>
      </c>
    </row>
    <row r="26" spans="1:16" x14ac:dyDescent="0.15">
      <c r="A26">
        <f t="shared" si="0"/>
        <v>25</v>
      </c>
      <c r="B26" s="60">
        <v>467.48514085162134</v>
      </c>
      <c r="C26" s="60">
        <v>357.72263830037843</v>
      </c>
      <c r="D26" s="60">
        <v>335.32792161268645</v>
      </c>
      <c r="E26" s="60">
        <v>344.39047379759103</v>
      </c>
      <c r="F26" s="60">
        <v>455.33285254307305</v>
      </c>
      <c r="G26" s="60">
        <v>438.86425926586082</v>
      </c>
      <c r="H26" s="60">
        <v>446.34519035469293</v>
      </c>
      <c r="I26" s="60">
        <v>320.53941629213244</v>
      </c>
      <c r="J26" s="60">
        <v>329.41764724108594</v>
      </c>
      <c r="K26" s="60">
        <v>308.5385515488083</v>
      </c>
      <c r="L26" s="60">
        <v>427.53687617245271</v>
      </c>
      <c r="M26" s="60">
        <v>434.88885627545375</v>
      </c>
      <c r="N26" s="60">
        <v>419.49207477505587</v>
      </c>
      <c r="O26" s="60">
        <v>294.6433028400607</v>
      </c>
      <c r="P26" s="60">
        <v>408.79889510883442</v>
      </c>
    </row>
    <row r="27" spans="1:16" x14ac:dyDescent="0.15">
      <c r="A27">
        <f t="shared" si="0"/>
        <v>26</v>
      </c>
      <c r="B27" s="60">
        <v>485.88807666176541</v>
      </c>
      <c r="C27" s="60">
        <v>380.59193439654592</v>
      </c>
      <c r="D27" s="60">
        <v>357.37396926374316</v>
      </c>
      <c r="E27" s="60">
        <v>366.31465312780381</v>
      </c>
      <c r="F27" s="60">
        <v>473.09315694396219</v>
      </c>
      <c r="G27" s="60">
        <v>455.95728991401381</v>
      </c>
      <c r="H27" s="60">
        <v>463.37089774979711</v>
      </c>
      <c r="I27" s="60">
        <v>341.81608169957269</v>
      </c>
      <c r="J27" s="60">
        <v>350.57672548277554</v>
      </c>
      <c r="K27" s="60">
        <v>328.93568887493171</v>
      </c>
      <c r="L27" s="60">
        <v>444.03290266498334</v>
      </c>
      <c r="M27" s="60">
        <v>451.31992490177322</v>
      </c>
      <c r="N27" s="60">
        <v>435.30567138062872</v>
      </c>
      <c r="O27" s="60">
        <v>314.32844939858603</v>
      </c>
      <c r="P27" s="60">
        <v>424.06008822334252</v>
      </c>
    </row>
    <row r="28" spans="1:16" x14ac:dyDescent="0.15">
      <c r="A28">
        <f t="shared" si="0"/>
        <v>27</v>
      </c>
      <c r="B28" s="60">
        <v>507.30983474309505</v>
      </c>
      <c r="C28" s="60">
        <v>407.35658842278127</v>
      </c>
      <c r="D28" s="60">
        <v>383.12775249182135</v>
      </c>
      <c r="E28" s="60">
        <v>391.97302571126755</v>
      </c>
      <c r="F28" s="60">
        <v>493.7668149303978</v>
      </c>
      <c r="G28" s="60">
        <v>475.82491724922141</v>
      </c>
      <c r="H28" s="60">
        <v>483.18940551625678</v>
      </c>
      <c r="I28" s="60">
        <v>366.6709497979615</v>
      </c>
      <c r="J28" s="60">
        <v>375.33953684179664</v>
      </c>
      <c r="K28" s="60">
        <v>352.76296809105872</v>
      </c>
      <c r="L28" s="60">
        <v>463.20657776367005</v>
      </c>
      <c r="M28" s="60">
        <v>470.44619609695366</v>
      </c>
      <c r="N28" s="60">
        <v>453.68610356064448</v>
      </c>
      <c r="O28" s="60">
        <v>337.32388662857159</v>
      </c>
      <c r="P28" s="60">
        <v>441.79841701245954</v>
      </c>
    </row>
    <row r="29" spans="1:16" x14ac:dyDescent="0.15">
      <c r="A29">
        <f t="shared" si="0"/>
        <v>28</v>
      </c>
      <c r="B29" s="60">
        <v>531.39128127722415</v>
      </c>
      <c r="C29" s="60">
        <v>437.4224653981845</v>
      </c>
      <c r="D29" s="60">
        <v>412.0463794438819</v>
      </c>
      <c r="E29" s="60">
        <v>420.79638442970128</v>
      </c>
      <c r="F29" s="60">
        <v>517.0074109327777</v>
      </c>
      <c r="G29" s="60">
        <v>498.15276112708307</v>
      </c>
      <c r="H29" s="60">
        <v>505.46881648775644</v>
      </c>
      <c r="I29" s="60">
        <v>394.58035867161817</v>
      </c>
      <c r="J29" s="60">
        <v>403.15703420335143</v>
      </c>
      <c r="K29" s="60">
        <v>379.51868090560095</v>
      </c>
      <c r="L29" s="60">
        <v>484.75464751850842</v>
      </c>
      <c r="M29" s="60">
        <v>491.94753859222095</v>
      </c>
      <c r="N29" s="60">
        <v>474.3428189019084</v>
      </c>
      <c r="O29" s="60">
        <v>363.14566174850455</v>
      </c>
      <c r="P29" s="60">
        <v>461.73360368807391</v>
      </c>
    </row>
    <row r="30" spans="1:16" x14ac:dyDescent="0.15">
      <c r="A30">
        <f t="shared" si="0"/>
        <v>29</v>
      </c>
      <c r="B30" s="60">
        <v>558.51095031762702</v>
      </c>
      <c r="C30" s="60">
        <v>471.24280568994487</v>
      </c>
      <c r="D30" s="60">
        <v>444.56432868698522</v>
      </c>
      <c r="E30" s="60">
        <v>453.21933859055162</v>
      </c>
      <c r="F30" s="60">
        <v>543.18031067299955</v>
      </c>
      <c r="G30" s="60">
        <v>523.29084394574045</v>
      </c>
      <c r="H30" s="60">
        <v>530.55944221324341</v>
      </c>
      <c r="I30" s="60">
        <v>425.96369963991685</v>
      </c>
      <c r="J30" s="60">
        <v>434.44873832154104</v>
      </c>
      <c r="K30" s="60">
        <v>409.60496454241343</v>
      </c>
      <c r="L30" s="60">
        <v>509.01495867365747</v>
      </c>
      <c r="M30" s="60">
        <v>516.16209603869743</v>
      </c>
      <c r="N30" s="60">
        <v>497.59974727286203</v>
      </c>
      <c r="O30" s="60">
        <v>392.18193948988608</v>
      </c>
      <c r="P30" s="60">
        <v>484.17831048976137</v>
      </c>
    </row>
    <row r="31" spans="1:16" x14ac:dyDescent="0.15">
      <c r="A31">
        <f t="shared" si="0"/>
        <v>30</v>
      </c>
      <c r="B31" s="60">
        <v>588.92694108757428</v>
      </c>
      <c r="C31" s="60">
        <v>509.11540738616065</v>
      </c>
      <c r="D31" s="60">
        <v>480.96723608348344</v>
      </c>
      <c r="E31" s="60">
        <v>489.52743485285026</v>
      </c>
      <c r="F31" s="60">
        <v>572.53466597258364</v>
      </c>
      <c r="G31" s="60">
        <v>551.47803401399062</v>
      </c>
      <c r="H31" s="60">
        <v>558.7001890601864</v>
      </c>
      <c r="I31" s="60">
        <v>461.09667911799517</v>
      </c>
      <c r="J31" s="60">
        <v>469.49027404631789</v>
      </c>
      <c r="K31" s="60">
        <v>443.28617286740001</v>
      </c>
      <c r="L31" s="60">
        <v>536.21806563328232</v>
      </c>
      <c r="M31" s="60">
        <v>567.77978895370723</v>
      </c>
      <c r="N31" s="60">
        <v>523.6779194730284</v>
      </c>
      <c r="O31" s="60">
        <v>424.68787930701797</v>
      </c>
      <c r="P31" s="60">
        <v>509.34585517347244</v>
      </c>
    </row>
    <row r="32" spans="1:16" x14ac:dyDescent="0.15">
      <c r="A32">
        <f t="shared" si="0"/>
        <v>31</v>
      </c>
      <c r="B32" s="60">
        <v>622.92305621247431</v>
      </c>
      <c r="C32" s="60">
        <v>551.35718539175514</v>
      </c>
      <c r="D32" s="60">
        <v>521.77987694636658</v>
      </c>
      <c r="E32" s="60">
        <v>530.02461358372841</v>
      </c>
      <c r="F32" s="60">
        <v>605.34441983571253</v>
      </c>
      <c r="G32" s="60">
        <v>583.15911221452461</v>
      </c>
      <c r="H32" s="60">
        <v>590.15373938819641</v>
      </c>
      <c r="I32" s="60">
        <v>500.48600623573765</v>
      </c>
      <c r="J32" s="60">
        <v>508.57506967927463</v>
      </c>
      <c r="K32" s="60">
        <v>481.04833956671155</v>
      </c>
      <c r="L32" s="60">
        <v>566.79336536287065</v>
      </c>
      <c r="M32" s="60">
        <v>573.67602732869716</v>
      </c>
      <c r="N32" s="60">
        <v>552.98915344158877</v>
      </c>
      <c r="O32" s="60">
        <v>461.13276136053247</v>
      </c>
      <c r="P32" s="60">
        <v>537.63381568107616</v>
      </c>
    </row>
    <row r="33" spans="1:16" x14ac:dyDescent="0.15">
      <c r="A33">
        <f t="shared" si="0"/>
        <v>32</v>
      </c>
      <c r="B33" s="60">
        <v>660.63585090698371</v>
      </c>
      <c r="C33" s="60">
        <v>598.08001481378415</v>
      </c>
      <c r="D33" s="60">
        <v>566.94910963752693</v>
      </c>
      <c r="E33" s="60">
        <v>574.81831653315749</v>
      </c>
      <c r="F33" s="60">
        <v>641.74147681427257</v>
      </c>
      <c r="G33" s="60">
        <v>618.32564822999564</v>
      </c>
      <c r="H33" s="60">
        <v>625.04666572257872</v>
      </c>
      <c r="I33" s="60">
        <v>544.08042714960834</v>
      </c>
      <c r="J33" s="60">
        <v>551.80696666047299</v>
      </c>
      <c r="K33" s="60">
        <v>522.84236543432166</v>
      </c>
      <c r="L33" s="60">
        <v>600.73275361724052</v>
      </c>
      <c r="M33" s="60">
        <v>631.04363007907409</v>
      </c>
      <c r="N33" s="60">
        <v>585.5257077866363</v>
      </c>
      <c r="O33" s="60">
        <v>501.46922871751639</v>
      </c>
      <c r="P33" s="60">
        <v>569.03474260229314</v>
      </c>
    </row>
    <row r="34" spans="1:16" x14ac:dyDescent="0.15">
      <c r="A34">
        <f t="shared" si="0"/>
        <v>33</v>
      </c>
      <c r="B34" s="60">
        <v>702.53778190901471</v>
      </c>
      <c r="C34" s="60">
        <v>649.82717592668087</v>
      </c>
      <c r="D34" s="60">
        <v>616.98970695040941</v>
      </c>
      <c r="E34" s="60">
        <v>624.42964687181507</v>
      </c>
      <c r="F34" s="60">
        <v>682.18195928068019</v>
      </c>
      <c r="G34" s="60">
        <v>657.41041245643032</v>
      </c>
      <c r="H34" s="60">
        <v>663.81640509683655</v>
      </c>
      <c r="I34" s="60">
        <v>592.37696493975864</v>
      </c>
      <c r="J34" s="60">
        <v>599.68909877597252</v>
      </c>
      <c r="K34" s="60">
        <v>569.14496268411256</v>
      </c>
      <c r="L34" s="60">
        <v>638.45402603641901</v>
      </c>
      <c r="M34" s="60">
        <v>644.76855178304106</v>
      </c>
      <c r="N34" s="60">
        <v>621.68824932721191</v>
      </c>
      <c r="O34" s="60">
        <v>546.15753754090554</v>
      </c>
      <c r="P34" s="60">
        <v>603.93542697247972</v>
      </c>
    </row>
    <row r="35" spans="1:16" x14ac:dyDescent="0.15">
      <c r="A35">
        <f t="shared" si="0"/>
        <v>34</v>
      </c>
      <c r="B35" s="60">
        <v>749.30765789475572</v>
      </c>
      <c r="C35" s="60">
        <v>707.41090878779721</v>
      </c>
      <c r="D35" s="60">
        <v>672.68582019628025</v>
      </c>
      <c r="E35" s="60">
        <v>679.63753995380682</v>
      </c>
      <c r="F35" s="60">
        <v>727.32113495046019</v>
      </c>
      <c r="G35" s="60">
        <v>701.04604058618952</v>
      </c>
      <c r="H35" s="60">
        <v>707.09129863107921</v>
      </c>
      <c r="I35" s="60">
        <v>646.13261229863042</v>
      </c>
      <c r="J35" s="60">
        <v>652.97342176756058</v>
      </c>
      <c r="K35" s="60">
        <v>620.6820607812399</v>
      </c>
      <c r="L35" s="60">
        <v>680.56786419380319</v>
      </c>
      <c r="M35" s="60">
        <v>709.24540696134522</v>
      </c>
      <c r="N35" s="60">
        <v>662.06234915051698</v>
      </c>
      <c r="O35" s="60">
        <v>595.89845513119167</v>
      </c>
      <c r="P35" s="60">
        <v>642.90110570231013</v>
      </c>
    </row>
    <row r="36" spans="1:16" x14ac:dyDescent="0.15">
      <c r="A36">
        <f t="shared" si="0"/>
        <v>35</v>
      </c>
      <c r="B36" s="60">
        <v>801.3693026357812</v>
      </c>
      <c r="C36" s="60">
        <v>771.29086072089478</v>
      </c>
      <c r="D36" s="60">
        <v>734.4878282847975</v>
      </c>
      <c r="E36" s="60">
        <v>740.88304218626399</v>
      </c>
      <c r="F36" s="60">
        <v>777.56826807385835</v>
      </c>
      <c r="G36" s="60">
        <v>749.63233671374098</v>
      </c>
      <c r="H36" s="60">
        <v>755.26394682022249</v>
      </c>
      <c r="I36" s="60">
        <v>705.78234121205151</v>
      </c>
      <c r="J36" s="60">
        <v>712.0859002628232</v>
      </c>
      <c r="K36" s="60">
        <v>677.8709900828095</v>
      </c>
      <c r="L36" s="60">
        <v>727.46031549746635</v>
      </c>
      <c r="M36" s="60">
        <v>733.02730570394056</v>
      </c>
      <c r="N36" s="60">
        <v>707.01831188044116</v>
      </c>
      <c r="O36" s="60">
        <v>651.09501036832467</v>
      </c>
      <c r="P36" s="60">
        <v>686.28932527647623</v>
      </c>
    </row>
    <row r="37" spans="1:16" x14ac:dyDescent="0.15">
      <c r="A37">
        <f t="shared" si="0"/>
        <v>36</v>
      </c>
      <c r="B37" s="60">
        <v>859.51328092102631</v>
      </c>
      <c r="C37" s="60">
        <v>842.39473733755983</v>
      </c>
      <c r="D37" s="60">
        <v>803.29307903397557</v>
      </c>
      <c r="E37" s="60">
        <v>809.05598963935699</v>
      </c>
      <c r="F37" s="60">
        <v>833.68661115098087</v>
      </c>
      <c r="G37" s="60">
        <v>803.90740736799</v>
      </c>
      <c r="H37" s="60">
        <v>809.06635623247905</v>
      </c>
      <c r="I37" s="60">
        <v>772.19255198917688</v>
      </c>
      <c r="J37" s="60">
        <v>777.88568285656845</v>
      </c>
      <c r="K37" s="60">
        <v>741.54274149495996</v>
      </c>
      <c r="L37" s="60">
        <v>779.84396108496412</v>
      </c>
      <c r="M37" s="60">
        <v>806.33008286319512</v>
      </c>
      <c r="N37" s="60">
        <v>757.23951922181129</v>
      </c>
      <c r="O37" s="60">
        <v>712.54950298740016</v>
      </c>
      <c r="P37" s="60">
        <v>734.75981297430985</v>
      </c>
    </row>
    <row r="38" spans="1:16" x14ac:dyDescent="0.15">
      <c r="A38">
        <f t="shared" si="0"/>
        <v>37</v>
      </c>
      <c r="B38" s="60">
        <v>924.47664763359182</v>
      </c>
      <c r="C38" s="60">
        <v>921.55540126477774</v>
      </c>
      <c r="D38" s="60">
        <v>879.91204274827055</v>
      </c>
      <c r="E38" s="60">
        <v>884.95551252936082</v>
      </c>
      <c r="F38" s="60">
        <v>896.38789992914951</v>
      </c>
      <c r="G38" s="60">
        <v>864.56293083355115</v>
      </c>
      <c r="H38" s="60">
        <v>869.18128522504776</v>
      </c>
      <c r="I38" s="60">
        <v>846.14598095684141</v>
      </c>
      <c r="J38" s="60">
        <v>851.14454631410558</v>
      </c>
      <c r="K38" s="60">
        <v>812.44828500255301</v>
      </c>
      <c r="L38" s="60">
        <v>838.38668124527555</v>
      </c>
      <c r="M38" s="60">
        <v>842.97552395169112</v>
      </c>
      <c r="N38" s="60">
        <v>813.36661831072706</v>
      </c>
      <c r="O38" s="60">
        <v>780.98714663718681</v>
      </c>
      <c r="P38" s="60">
        <v>788.93114483383965</v>
      </c>
    </row>
    <row r="39" spans="1:16" x14ac:dyDescent="0.15">
      <c r="A39">
        <f t="shared" si="0"/>
        <v>38</v>
      </c>
      <c r="B39" s="60">
        <v>996.35658915335671</v>
      </c>
      <c r="C39" s="60">
        <v>1008.7761270586367</v>
      </c>
      <c r="D39" s="60">
        <v>964.3636310697043</v>
      </c>
      <c r="E39" s="60">
        <v>968.585492197078</v>
      </c>
      <c r="F39" s="60">
        <v>965.76637847640097</v>
      </c>
      <c r="G39" s="60">
        <v>931.70120008295464</v>
      </c>
      <c r="H39" s="60">
        <v>935.69957312825863</v>
      </c>
      <c r="I39" s="60">
        <v>927.66140899371146</v>
      </c>
      <c r="J39" s="60">
        <v>931.86681762975718</v>
      </c>
      <c r="K39" s="60">
        <v>890.60625251722661</v>
      </c>
      <c r="L39" s="60">
        <v>903.18758024874774</v>
      </c>
      <c r="M39" s="60">
        <v>907.17795244394836</v>
      </c>
      <c r="N39" s="60">
        <v>875.49503316644768</v>
      </c>
      <c r="O39" s="60">
        <v>856.42641691186293</v>
      </c>
      <c r="P39" s="60">
        <v>848.8957402071419</v>
      </c>
    </row>
    <row r="40" spans="1:16" x14ac:dyDescent="0.15">
      <c r="A40">
        <f t="shared" si="0"/>
        <v>39</v>
      </c>
      <c r="B40" s="60">
        <v>1075.5724816864906</v>
      </c>
      <c r="C40" s="60">
        <v>1104.4752367176927</v>
      </c>
      <c r="D40" s="60">
        <v>1057.0625028568597</v>
      </c>
      <c r="E40" s="60">
        <v>1060.3477911803072</v>
      </c>
      <c r="F40" s="60">
        <v>1042.2272994030468</v>
      </c>
      <c r="G40" s="60">
        <v>1005.7213610729366</v>
      </c>
      <c r="H40" s="60">
        <v>1009.010279644462</v>
      </c>
      <c r="I40" s="60">
        <v>1017.1397128513673</v>
      </c>
      <c r="J40" s="60">
        <v>1020.4409844948271</v>
      </c>
      <c r="K40" s="60">
        <v>976.40165115878222</v>
      </c>
      <c r="L40" s="60">
        <v>974.63230640995266</v>
      </c>
      <c r="M40" s="60">
        <v>977.93783330272629</v>
      </c>
      <c r="N40" s="60">
        <v>943.99494201949119</v>
      </c>
      <c r="O40" s="60">
        <v>939.2394305276847</v>
      </c>
      <c r="P40" s="60">
        <v>915.01122556916062</v>
      </c>
    </row>
    <row r="41" spans="1:16" x14ac:dyDescent="0.15">
      <c r="A41">
        <f t="shared" si="0"/>
        <v>40</v>
      </c>
      <c r="B41" s="60">
        <v>1163.0191225310959</v>
      </c>
      <c r="C41" s="60">
        <v>1209.6731903979617</v>
      </c>
      <c r="D41" s="60">
        <v>1158.9980120612042</v>
      </c>
      <c r="E41" s="60">
        <v>1161.2216258366075</v>
      </c>
      <c r="F41" s="60">
        <v>1126.6348209690439</v>
      </c>
      <c r="G41" s="60">
        <v>1087.4609278244329</v>
      </c>
      <c r="H41" s="60">
        <v>1089.9424853837688</v>
      </c>
      <c r="I41" s="60">
        <v>1115.5364177914701</v>
      </c>
      <c r="J41" s="60">
        <v>1117.8128164563418</v>
      </c>
      <c r="K41" s="60">
        <v>1070.7512929613804</v>
      </c>
      <c r="L41" s="60">
        <v>1053.5296366643006</v>
      </c>
      <c r="M41" s="60">
        <v>1056.0558029170807</v>
      </c>
      <c r="N41" s="60">
        <v>1019.6422291454928</v>
      </c>
      <c r="O41" s="60">
        <v>1030.3116083932823</v>
      </c>
      <c r="P41" s="60">
        <v>988.0268222040969</v>
      </c>
    </row>
    <row r="42" spans="1:16" x14ac:dyDescent="0.15">
      <c r="A42">
        <f t="shared" si="0"/>
        <v>41</v>
      </c>
      <c r="B42" s="60">
        <v>1260.3414809889059</v>
      </c>
      <c r="C42" s="60">
        <v>1326.2820620640875</v>
      </c>
      <c r="D42" s="60">
        <v>1272.6952617407653</v>
      </c>
      <c r="E42" s="60">
        <v>1273.0418837670777</v>
      </c>
      <c r="F42" s="60">
        <v>1220.5776126895794</v>
      </c>
      <c r="G42" s="60">
        <v>1179.0253681666409</v>
      </c>
      <c r="H42" s="60">
        <v>1180.0204046222327</v>
      </c>
      <c r="I42" s="60">
        <v>1225.2909372186809</v>
      </c>
      <c r="J42" s="60">
        <v>1225.7545961194251</v>
      </c>
      <c r="K42" s="60">
        <v>1175.9964187949336</v>
      </c>
      <c r="L42" s="60">
        <v>1141.9130888717953</v>
      </c>
      <c r="M42" s="60">
        <v>1143.0038824427295</v>
      </c>
      <c r="N42" s="60">
        <v>1104.3880582232637</v>
      </c>
      <c r="O42" s="60">
        <v>1131.9045506129842</v>
      </c>
      <c r="P42" s="60">
        <v>1069.8268940777075</v>
      </c>
    </row>
    <row r="43" spans="1:16" x14ac:dyDescent="0.15">
      <c r="A43">
        <f t="shared" si="0"/>
        <v>42</v>
      </c>
      <c r="B43" s="60">
        <v>1368.183513942284</v>
      </c>
      <c r="C43" s="60">
        <v>1454.9512980297802</v>
      </c>
      <c r="D43" s="60">
        <v>1398.2546423935762</v>
      </c>
      <c r="E43" s="60">
        <v>1396.4327770946602</v>
      </c>
      <c r="F43" s="60">
        <v>1324.6781819321513</v>
      </c>
      <c r="G43" s="60">
        <v>1280.5717364194243</v>
      </c>
      <c r="H43" s="60">
        <v>1279.8419303999826</v>
      </c>
      <c r="I43" s="60">
        <v>1346.5007497603344</v>
      </c>
      <c r="J43" s="60">
        <v>1344.8700127232523</v>
      </c>
      <c r="K43" s="60">
        <v>1292.2311217028125</v>
      </c>
      <c r="L43" s="60">
        <v>1239.9347285188173</v>
      </c>
      <c r="M43" s="60">
        <v>1239.3599410664494</v>
      </c>
      <c r="N43" s="60">
        <v>1198.3786502945536</v>
      </c>
      <c r="O43" s="60">
        <v>1244.1095722855557</v>
      </c>
      <c r="P43" s="60">
        <v>1160.5529796588653</v>
      </c>
    </row>
    <row r="44" spans="1:16" x14ac:dyDescent="0.15">
      <c r="A44">
        <f t="shared" si="0"/>
        <v>43</v>
      </c>
      <c r="B44" s="60">
        <v>1486.9816716521309</v>
      </c>
      <c r="C44" s="60">
        <v>1596.1230282942197</v>
      </c>
      <c r="D44" s="60">
        <v>1536.0735287569196</v>
      </c>
      <c r="E44" s="60">
        <v>1531.8187146026717</v>
      </c>
      <c r="F44" s="60">
        <v>1439.3582250770676</v>
      </c>
      <c r="G44" s="60">
        <v>1392.4848008852807</v>
      </c>
      <c r="H44" s="60">
        <v>1389.8118512885756</v>
      </c>
      <c r="I44" s="60">
        <v>1479.5498042118893</v>
      </c>
      <c r="J44" s="60">
        <v>1475.5690918985438</v>
      </c>
      <c r="K44" s="60">
        <v>1419.8239644403886</v>
      </c>
      <c r="L44" s="60">
        <v>1347.9663161320273</v>
      </c>
      <c r="M44" s="60">
        <v>1345.5149907022226</v>
      </c>
      <c r="N44" s="60">
        <v>1301.9709541540954</v>
      </c>
      <c r="O44" s="60">
        <v>1367.2827490872899</v>
      </c>
      <c r="P44" s="60">
        <v>1260.5499272928491</v>
      </c>
    </row>
    <row r="45" spans="1:16" x14ac:dyDescent="0.15">
      <c r="A45">
        <f t="shared" si="0"/>
        <v>44</v>
      </c>
      <c r="B45" s="60">
        <v>1617.7210291003544</v>
      </c>
      <c r="C45" s="60">
        <v>1750.8446498684229</v>
      </c>
      <c r="D45" s="60">
        <v>1687.1865589624533</v>
      </c>
      <c r="E45" s="60">
        <v>1680.2058110510777</v>
      </c>
      <c r="F45" s="60">
        <v>1565.5697497461188</v>
      </c>
      <c r="G45" s="60">
        <v>1515.7029796501351</v>
      </c>
      <c r="H45" s="60">
        <v>1510.8442563948513</v>
      </c>
      <c r="I45" s="60">
        <v>1625.4382448183492</v>
      </c>
      <c r="J45" s="60">
        <v>1618.8244036434442</v>
      </c>
      <c r="K45" s="60">
        <v>1559.7355148035167</v>
      </c>
      <c r="L45" s="60">
        <v>1466.9146705432559</v>
      </c>
      <c r="M45" s="60">
        <v>1466.7281600014821</v>
      </c>
      <c r="N45" s="60">
        <v>1416.0355309499998</v>
      </c>
      <c r="O45" s="60">
        <v>1502.35250040853</v>
      </c>
      <c r="P45" s="60">
        <v>1370.6588948966316</v>
      </c>
    </row>
    <row r="46" spans="1:16" x14ac:dyDescent="0.15">
      <c r="A46">
        <f t="shared" si="0"/>
        <v>45</v>
      </c>
      <c r="B46" s="60">
        <v>1761.3308484589181</v>
      </c>
      <c r="C46" s="60">
        <v>1920.1032598773761</v>
      </c>
      <c r="D46" s="60">
        <v>1852.5663612997098</v>
      </c>
      <c r="E46" s="60">
        <v>1842.5420563807374</v>
      </c>
      <c r="F46" s="60">
        <v>1704.2107713600096</v>
      </c>
      <c r="G46" s="60">
        <v>1651.1098297726408</v>
      </c>
      <c r="H46" s="60">
        <v>1643.8013356910926</v>
      </c>
      <c r="I46" s="60">
        <v>1785.1061125659326</v>
      </c>
      <c r="J46" s="60">
        <v>1775.552173239312</v>
      </c>
      <c r="K46" s="60">
        <v>1712.8684403893556</v>
      </c>
      <c r="L46" s="60">
        <v>1597.6335513343436</v>
      </c>
      <c r="M46" s="60">
        <v>1590.7052532325747</v>
      </c>
      <c r="N46" s="60">
        <v>1541.3919844653674</v>
      </c>
      <c r="O46" s="60">
        <v>1650.1911460434367</v>
      </c>
      <c r="P46" s="60">
        <v>1491.6717650708324</v>
      </c>
    </row>
    <row r="47" spans="1:16" x14ac:dyDescent="0.15">
      <c r="A47">
        <f t="shared" si="0"/>
        <v>46</v>
      </c>
      <c r="B47" s="60">
        <v>1919.2554729982319</v>
      </c>
      <c r="C47" s="60">
        <v>2105.4776201851532</v>
      </c>
      <c r="D47" s="60">
        <v>2033.7647925999568</v>
      </c>
      <c r="E47" s="60">
        <v>2020.3436877289696</v>
      </c>
      <c r="F47" s="60">
        <v>1856.6770567386625</v>
      </c>
      <c r="G47" s="60">
        <v>1800.0758998724905</v>
      </c>
      <c r="H47" s="60">
        <v>1790.0231626322661</v>
      </c>
      <c r="I47" s="60">
        <v>1960.0532845358337</v>
      </c>
      <c r="J47" s="60">
        <v>1947.217851209705</v>
      </c>
      <c r="K47" s="60">
        <v>1880.6630035087135</v>
      </c>
      <c r="L47" s="60">
        <v>1741.4472915090471</v>
      </c>
      <c r="M47" s="60">
        <v>1731.8684098350077</v>
      </c>
      <c r="N47" s="60">
        <v>1679.3116358951424</v>
      </c>
      <c r="O47" s="60">
        <v>1812.1905393307445</v>
      </c>
      <c r="P47" s="60">
        <v>1624.8168494246395</v>
      </c>
    </row>
    <row r="48" spans="1:16" x14ac:dyDescent="0.15">
      <c r="A48">
        <f t="shared" si="0"/>
        <v>47</v>
      </c>
      <c r="B48" s="60">
        <v>2095.0622686195816</v>
      </c>
      <c r="C48" s="60">
        <v>2311.032951430394</v>
      </c>
      <c r="D48" s="60">
        <v>2234.7582989676421</v>
      </c>
      <c r="E48" s="60">
        <v>2217.5146928318632</v>
      </c>
      <c r="F48" s="60">
        <v>2026.4157592230533</v>
      </c>
      <c r="G48" s="60">
        <v>1965.9717303949353</v>
      </c>
      <c r="H48" s="60">
        <v>1952.8190952738191</v>
      </c>
      <c r="I48" s="60">
        <v>2154.1228615202863</v>
      </c>
      <c r="J48" s="60">
        <v>2137.5944712803562</v>
      </c>
      <c r="K48" s="60">
        <v>2066.8093979065607</v>
      </c>
      <c r="L48" s="60">
        <v>1901.6124872826067</v>
      </c>
      <c r="M48" s="60">
        <v>1904.6294914229318</v>
      </c>
      <c r="N48" s="60">
        <v>1832.9206305805637</v>
      </c>
      <c r="O48" s="60">
        <v>1991.9167137480965</v>
      </c>
      <c r="P48" s="60">
        <v>1773.1143788058164</v>
      </c>
    </row>
    <row r="49" spans="1:16" x14ac:dyDescent="0.15">
      <c r="A49">
        <f t="shared" si="0"/>
        <v>48</v>
      </c>
      <c r="B49" s="60">
        <v>2290.1253570905169</v>
      </c>
      <c r="C49" s="60">
        <v>2538.1663156537688</v>
      </c>
      <c r="D49" s="60">
        <v>2456.9346128284747</v>
      </c>
      <c r="E49" s="60">
        <v>2435.3994466531731</v>
      </c>
      <c r="F49" s="60">
        <v>2214.7564440009414</v>
      </c>
      <c r="G49" s="60">
        <v>2150.1130875953954</v>
      </c>
      <c r="H49" s="60">
        <v>2133.4674629157175</v>
      </c>
      <c r="I49" s="60">
        <v>2368.6581998312581</v>
      </c>
      <c r="J49" s="60">
        <v>2347.9834398305356</v>
      </c>
      <c r="K49" s="60">
        <v>2272.5998616337743</v>
      </c>
      <c r="L49" s="60">
        <v>2079.4020242207844</v>
      </c>
      <c r="M49" s="60">
        <v>2063.4547924013291</v>
      </c>
      <c r="N49" s="60">
        <v>2003.4424183623516</v>
      </c>
      <c r="O49" s="60">
        <v>2190.6202361181695</v>
      </c>
      <c r="P49" s="60">
        <v>1937.7476375364138</v>
      </c>
    </row>
    <row r="50" spans="1:16" x14ac:dyDescent="0.15">
      <c r="A50">
        <f t="shared" si="0"/>
        <v>49</v>
      </c>
      <c r="B50" s="60">
        <v>2505.8033739653511</v>
      </c>
      <c r="C50" s="60">
        <v>2788.2387431639218</v>
      </c>
      <c r="D50" s="60">
        <v>2701.6487223613126</v>
      </c>
      <c r="E50" s="60">
        <v>2675.308426639544</v>
      </c>
      <c r="F50" s="60">
        <v>2423.0142311753189</v>
      </c>
      <c r="G50" s="60">
        <v>2353.8035748522266</v>
      </c>
      <c r="H50" s="60">
        <v>2333.233292866129</v>
      </c>
      <c r="I50" s="60">
        <v>2604.9714221536237</v>
      </c>
      <c r="J50" s="60">
        <v>2579.6539560766541</v>
      </c>
      <c r="K50" s="60">
        <v>2499.2972278626726</v>
      </c>
      <c r="L50" s="60">
        <v>2276.077377867412</v>
      </c>
      <c r="M50" s="60">
        <v>2256.3388462147077</v>
      </c>
      <c r="N50" s="60">
        <v>2192.0900710393275</v>
      </c>
      <c r="O50" s="60">
        <v>2409.5237892081223</v>
      </c>
      <c r="P50" s="60">
        <v>2119.8902604723999</v>
      </c>
    </row>
    <row r="51" spans="1:16" x14ac:dyDescent="0.15">
      <c r="A51">
        <f t="shared" si="0"/>
        <v>50</v>
      </c>
      <c r="B51" s="60">
        <v>2744.9281170690838</v>
      </c>
      <c r="C51" s="60">
        <v>3064.3497950014698</v>
      </c>
      <c r="D51" s="60">
        <v>2971.9436309122243</v>
      </c>
      <c r="E51" s="60">
        <v>2940.2214637669827</v>
      </c>
      <c r="F51" s="60">
        <v>2653.9277217239201</v>
      </c>
      <c r="G51" s="60">
        <v>2579.7296683891518</v>
      </c>
      <c r="H51" s="60">
        <v>2554.7482068541995</v>
      </c>
      <c r="I51" s="60">
        <v>2866.0061270946708</v>
      </c>
      <c r="J51" s="60">
        <v>2835.4883943528953</v>
      </c>
      <c r="K51" s="60">
        <v>2749.7306927441136</v>
      </c>
      <c r="L51" s="60">
        <v>2494.2361631879994</v>
      </c>
      <c r="M51" s="60">
        <v>2470.2361858370919</v>
      </c>
      <c r="N51" s="60">
        <v>2401.3592796482735</v>
      </c>
      <c r="O51" s="60">
        <v>2651.3633791299062</v>
      </c>
      <c r="P51" s="60">
        <v>2321.9550069730244</v>
      </c>
    </row>
    <row r="52" spans="1:16" x14ac:dyDescent="0.15">
      <c r="A52">
        <f t="shared" si="0"/>
        <v>51</v>
      </c>
      <c r="B52" s="60">
        <v>3010.5914428364363</v>
      </c>
      <c r="C52" s="60">
        <v>3369.838002624741</v>
      </c>
      <c r="D52" s="60">
        <v>3272.8290817280863</v>
      </c>
      <c r="E52" s="60">
        <v>3233.350280392568</v>
      </c>
      <c r="F52" s="60">
        <v>2910.4885817123095</v>
      </c>
      <c r="G52" s="60">
        <v>2832.3577400014346</v>
      </c>
      <c r="H52" s="60">
        <v>2800.8884819135574</v>
      </c>
      <c r="I52" s="60">
        <v>3156.612726689696</v>
      </c>
      <c r="J52" s="60">
        <v>3118.5950825379541</v>
      </c>
      <c r="K52" s="60">
        <v>3028.5673543412872</v>
      </c>
      <c r="L52" s="60">
        <v>2738.2000658892139</v>
      </c>
      <c r="M52" s="60">
        <v>2707.9291374852246</v>
      </c>
      <c r="N52" s="60">
        <v>2635.40510171098</v>
      </c>
      <c r="O52" s="60">
        <v>2920.6567818232165</v>
      </c>
      <c r="P52" s="60">
        <v>2547.9615169270628</v>
      </c>
    </row>
    <row r="53" spans="1:16" x14ac:dyDescent="0.15">
      <c r="A53">
        <f t="shared" si="0"/>
        <v>52</v>
      </c>
      <c r="B53" s="60">
        <v>3306.8164016559699</v>
      </c>
      <c r="C53" s="60">
        <v>3729.420020383212</v>
      </c>
      <c r="D53" s="60">
        <v>3607.2194916395101</v>
      </c>
      <c r="E53" s="60">
        <v>3558.9098918107234</v>
      </c>
      <c r="F53" s="60">
        <v>3196.5895999216004</v>
      </c>
      <c r="G53" s="60">
        <v>3114.2851403923682</v>
      </c>
      <c r="H53" s="60">
        <v>3075.3972784695884</v>
      </c>
      <c r="I53" s="60">
        <v>3479.6116603733012</v>
      </c>
      <c r="J53" s="60">
        <v>3433.0537512395499</v>
      </c>
      <c r="K53" s="60">
        <v>3338.5194220947656</v>
      </c>
      <c r="L53" s="60">
        <v>3010.4818252530131</v>
      </c>
      <c r="M53" s="60">
        <v>2973.0390183097265</v>
      </c>
      <c r="N53" s="60">
        <v>2896.6432561524621</v>
      </c>
      <c r="O53" s="60">
        <v>3220.0279712728457</v>
      </c>
      <c r="P53" s="60">
        <v>2800.2463400305869</v>
      </c>
    </row>
    <row r="54" spans="1:16" x14ac:dyDescent="0.15">
      <c r="A54">
        <f t="shared" si="0"/>
        <v>53</v>
      </c>
      <c r="B54" s="60">
        <v>3637.9136200445132</v>
      </c>
      <c r="C54" s="60">
        <v>4086.6774509270958</v>
      </c>
      <c r="D54" s="60">
        <v>3979.5831844360687</v>
      </c>
      <c r="E54" s="60">
        <v>3921.3204910394343</v>
      </c>
      <c r="F54" s="60">
        <v>3516.4055667487155</v>
      </c>
      <c r="G54" s="60">
        <v>3429.5793801615428</v>
      </c>
      <c r="H54" s="60">
        <v>3382.2928863628099</v>
      </c>
      <c r="I54" s="60">
        <v>3839.3329574547324</v>
      </c>
      <c r="J54" s="60">
        <v>3783.1471800058771</v>
      </c>
      <c r="K54" s="60">
        <v>3683.7573324838359</v>
      </c>
      <c r="L54" s="60">
        <v>3315.0202148118001</v>
      </c>
      <c r="M54" s="60">
        <v>3269.4564694046103</v>
      </c>
      <c r="N54" s="60">
        <v>3188.8641777249127</v>
      </c>
      <c r="O54" s="60">
        <v>3553.5170105595935</v>
      </c>
      <c r="P54" s="60">
        <v>3082.4789074610585</v>
      </c>
    </row>
    <row r="55" spans="1:16" x14ac:dyDescent="0.15">
      <c r="A55">
        <f t="shared" si="0"/>
        <v>54</v>
      </c>
      <c r="B55" s="60">
        <v>4008.9079529525388</v>
      </c>
      <c r="C55" s="60">
        <v>4507.9477191507885</v>
      </c>
      <c r="D55" s="60">
        <v>4395.215777793881</v>
      </c>
      <c r="E55" s="60">
        <v>4325.7216954784772</v>
      </c>
      <c r="F55" s="60">
        <v>3874.805908853913</v>
      </c>
      <c r="G55" s="60">
        <v>3783.0716882100578</v>
      </c>
      <c r="H55" s="60">
        <v>3726.2651790766449</v>
      </c>
      <c r="I55" s="60">
        <v>4240.9113333240684</v>
      </c>
      <c r="J55" s="60">
        <v>4173.8583665391034</v>
      </c>
      <c r="K55" s="60">
        <v>4069.229783953951</v>
      </c>
      <c r="L55" s="60">
        <v>3656.4956731397328</v>
      </c>
      <c r="M55" s="60">
        <v>3601.7246025216132</v>
      </c>
      <c r="N55" s="60">
        <v>3516.5742963728976</v>
      </c>
      <c r="O55" s="60">
        <v>3925.9203454322928</v>
      </c>
      <c r="P55" s="60">
        <v>3399.0236885671784</v>
      </c>
    </row>
    <row r="56" spans="1:16" x14ac:dyDescent="0.15">
      <c r="A56">
        <f t="shared" si="0"/>
        <v>55</v>
      </c>
      <c r="B56" s="60">
        <v>4427.0696482021549</v>
      </c>
      <c r="C56" s="60">
        <v>5032.2945122335013</v>
      </c>
      <c r="D56" s="60">
        <v>4861.8697775538867</v>
      </c>
      <c r="E56" s="60">
        <v>4779.6556365380411</v>
      </c>
      <c r="F56" s="60">
        <v>4278.8364522142701</v>
      </c>
      <c r="G56" s="60">
        <v>4181.7390777183637</v>
      </c>
      <c r="H56" s="60">
        <v>4114.1007847198789</v>
      </c>
      <c r="I56" s="60">
        <v>4691.8641370439318</v>
      </c>
      <c r="J56" s="60">
        <v>4612.4998919022319</v>
      </c>
      <c r="K56" s="60">
        <v>4502.1822467256152</v>
      </c>
      <c r="L56" s="60">
        <v>4041.6682972238573</v>
      </c>
      <c r="M56" s="60">
        <v>3976.4184733225129</v>
      </c>
      <c r="N56" s="60">
        <v>3886.2833096184968</v>
      </c>
      <c r="O56" s="60">
        <v>4344.2610751476113</v>
      </c>
      <c r="P56" s="60">
        <v>3756.1858777818347</v>
      </c>
    </row>
    <row r="57" spans="1:16" x14ac:dyDescent="0.15">
      <c r="A57">
        <f t="shared" si="0"/>
        <v>56</v>
      </c>
      <c r="B57" s="60">
        <v>4899.3195575063646</v>
      </c>
      <c r="C57" s="60">
        <v>5512.255092568339</v>
      </c>
      <c r="D57" s="60">
        <v>5386.7691737066989</v>
      </c>
      <c r="E57" s="60">
        <v>5290.1439038626686</v>
      </c>
      <c r="F57" s="60">
        <v>4735.2140494385249</v>
      </c>
      <c r="G57" s="60">
        <v>4632.248581456236</v>
      </c>
      <c r="H57" s="60">
        <v>4552.2804110260622</v>
      </c>
      <c r="I57" s="60">
        <v>5199.2079443580105</v>
      </c>
      <c r="J57" s="60">
        <v>5105.8908611660481</v>
      </c>
      <c r="K57" s="60">
        <v>4989.3903348968088</v>
      </c>
      <c r="L57" s="60">
        <v>4477.0062033781269</v>
      </c>
      <c r="M57" s="60">
        <v>4399.8245774796342</v>
      </c>
      <c r="N57" s="60">
        <v>4304.2292533771288</v>
      </c>
      <c r="O57" s="60">
        <v>4815.116607231138</v>
      </c>
      <c r="P57" s="60">
        <v>4160.014836816863</v>
      </c>
    </row>
    <row r="58" spans="1:16" x14ac:dyDescent="0.15">
      <c r="A58">
        <f t="shared" si="0"/>
        <v>57</v>
      </c>
      <c r="B58" s="60">
        <v>5433.3712314890863</v>
      </c>
      <c r="C58" s="60">
        <v>6110.5973220951628</v>
      </c>
      <c r="D58" s="60">
        <v>5977.9106009866382</v>
      </c>
      <c r="E58" s="60">
        <v>5864.9634157765568</v>
      </c>
      <c r="F58" s="60">
        <v>5251.4328295829482</v>
      </c>
      <c r="G58" s="60">
        <v>5142.0439698198115</v>
      </c>
      <c r="H58" s="60">
        <v>5149.858848960891</v>
      </c>
      <c r="I58" s="60">
        <v>5770.7190885680866</v>
      </c>
      <c r="J58" s="60">
        <v>5661.592818225743</v>
      </c>
      <c r="K58" s="60">
        <v>5538.3734962479703</v>
      </c>
      <c r="L58" s="60">
        <v>4969.7382720814976</v>
      </c>
      <c r="M58" s="60">
        <v>4878.9719893838683</v>
      </c>
      <c r="N58" s="60">
        <v>4777.3914700810255</v>
      </c>
      <c r="O58" s="60">
        <v>5345.7945332189856</v>
      </c>
      <c r="P58" s="60">
        <v>4617.2848971852181</v>
      </c>
    </row>
    <row r="59" spans="1:16" x14ac:dyDescent="0.15">
      <c r="A59">
        <f t="shared" si="0"/>
        <v>58</v>
      </c>
      <c r="B59" s="60">
        <v>6039.3935865091589</v>
      </c>
      <c r="C59" s="60">
        <v>6786.5223045225666</v>
      </c>
      <c r="D59" s="60">
        <v>6645.9767235176869</v>
      </c>
      <c r="E59" s="60">
        <v>6514.5393241239317</v>
      </c>
      <c r="F59" s="60">
        <v>5837.3724210191986</v>
      </c>
      <c r="G59" s="60">
        <v>5720.9090142923551</v>
      </c>
      <c r="H59" s="60">
        <v>5610.931454795943</v>
      </c>
      <c r="I59" s="60">
        <v>6416.7836995610069</v>
      </c>
      <c r="J59" s="60">
        <v>6289.7398228251232</v>
      </c>
      <c r="K59" s="60">
        <v>6159.1723948038052</v>
      </c>
      <c r="L59" s="60">
        <v>5529.3660746262922</v>
      </c>
      <c r="M59" s="60">
        <v>5423.1272988126684</v>
      </c>
      <c r="N59" s="60">
        <v>5314.9436291660513</v>
      </c>
      <c r="O59" s="60">
        <v>5946.0507682121633</v>
      </c>
      <c r="P59" s="60">
        <v>5136.9004074969562</v>
      </c>
    </row>
    <row r="60" spans="1:16" x14ac:dyDescent="0.15">
      <c r="A60">
        <f t="shared" si="0"/>
        <v>59</v>
      </c>
      <c r="B60" s="60">
        <v>6726.5813383906952</v>
      </c>
      <c r="C60" s="60">
        <v>7549.5417617046669</v>
      </c>
      <c r="D60" s="60">
        <v>7400.4243747478913</v>
      </c>
      <c r="E60" s="60">
        <v>7248.0997485507278</v>
      </c>
      <c r="F60" s="60">
        <v>6501.985145424851</v>
      </c>
      <c r="G60" s="60">
        <v>6377.7310236921358</v>
      </c>
      <c r="H60" s="60">
        <v>6249.6146846210104</v>
      </c>
      <c r="I60" s="60">
        <v>7146.6185007730146</v>
      </c>
      <c r="J60" s="60">
        <v>6999.3238143396547</v>
      </c>
      <c r="K60" s="60">
        <v>6860.7217015345532</v>
      </c>
      <c r="L60" s="60">
        <v>6164.5377165553373</v>
      </c>
      <c r="M60" s="60">
        <v>6040.7243561330533</v>
      </c>
      <c r="N60" s="60">
        <v>5925.2545363658064</v>
      </c>
      <c r="O60" s="60">
        <v>6624.5857158396639</v>
      </c>
      <c r="P60" s="60">
        <v>5726.9992247466753</v>
      </c>
    </row>
    <row r="61" spans="1:16" x14ac:dyDescent="0.15">
      <c r="A61">
        <f t="shared" si="0"/>
        <v>60</v>
      </c>
      <c r="B61" s="60">
        <v>7504.2033022325122</v>
      </c>
      <c r="C61" s="60">
        <v>8409.0587843897356</v>
      </c>
      <c r="D61" s="60">
        <v>8250.6404003413718</v>
      </c>
      <c r="E61" s="60">
        <v>8074.7958191595935</v>
      </c>
      <c r="F61" s="60">
        <v>7254.3156510279887</v>
      </c>
      <c r="G61" s="60">
        <v>7183.2676997408626</v>
      </c>
      <c r="H61" s="60">
        <v>6972.8727340894575</v>
      </c>
      <c r="I61" s="60">
        <v>7969.394616442898</v>
      </c>
      <c r="J61" s="60">
        <v>7799.2838609782857</v>
      </c>
      <c r="K61" s="60">
        <v>7651.9366916120953</v>
      </c>
      <c r="L61" s="60">
        <v>6884.035681880885</v>
      </c>
      <c r="M61" s="60">
        <v>6740.3222109902927</v>
      </c>
      <c r="N61" s="60">
        <v>6616.8419394225857</v>
      </c>
      <c r="O61" s="60">
        <v>7390.1001981851477</v>
      </c>
      <c r="P61" s="60">
        <v>6395.8789106149989</v>
      </c>
    </row>
    <row r="62" spans="1:16" x14ac:dyDescent="0.15">
      <c r="A62">
        <f t="shared" si="0"/>
        <v>61</v>
      </c>
      <c r="B62" s="60">
        <v>8379.1498936014996</v>
      </c>
      <c r="C62" s="60">
        <v>9371.5088075849526</v>
      </c>
      <c r="D62" s="60">
        <v>9200.4959035071697</v>
      </c>
      <c r="E62" s="60">
        <v>9000.9627178469309</v>
      </c>
      <c r="F62" s="60">
        <v>8101.1351461794038</v>
      </c>
      <c r="G62" s="60">
        <v>8136.4201302000083</v>
      </c>
      <c r="H62" s="60">
        <v>7787.3304647993127</v>
      </c>
      <c r="I62" s="60">
        <v>8888.9930321259744</v>
      </c>
      <c r="J62" s="60">
        <v>8695.8643245145704</v>
      </c>
      <c r="K62" s="60">
        <v>8536.6975484214745</v>
      </c>
      <c r="L62" s="60">
        <v>7692.554273835065</v>
      </c>
      <c r="M62" s="60">
        <v>7528.4194675209301</v>
      </c>
      <c r="N62" s="60">
        <v>7394.3332036884012</v>
      </c>
      <c r="O62" s="60">
        <v>8246.4643063364565</v>
      </c>
      <c r="P62" s="60">
        <v>7148.1050234893428</v>
      </c>
    </row>
    <row r="63" spans="1:16" x14ac:dyDescent="0.15">
      <c r="A63">
        <f t="shared" si="0"/>
        <v>62</v>
      </c>
      <c r="B63" s="60">
        <v>9361.3416056369388</v>
      </c>
      <c r="C63" s="60">
        <v>10446.802362662072</v>
      </c>
      <c r="D63" s="60">
        <v>10262.09598811288</v>
      </c>
      <c r="E63" s="60">
        <v>10036.297103540956</v>
      </c>
      <c r="F63" s="60">
        <v>9052.1640228794695</v>
      </c>
      <c r="G63" s="60">
        <v>8895.623340133081</v>
      </c>
      <c r="H63" s="60">
        <v>8702.46742965675</v>
      </c>
      <c r="I63" s="60">
        <v>9917.2522379175152</v>
      </c>
      <c r="J63" s="60">
        <v>9698.5775322493046</v>
      </c>
      <c r="K63" s="60">
        <v>9526.5254643638491</v>
      </c>
      <c r="L63" s="60">
        <v>8601.2314921252873</v>
      </c>
      <c r="M63" s="60">
        <v>8414.291349266432</v>
      </c>
      <c r="N63" s="60">
        <v>8268.548231547742</v>
      </c>
      <c r="O63" s="60">
        <v>9204.9325275011997</v>
      </c>
      <c r="P63" s="60">
        <v>7994.2316150139632</v>
      </c>
    </row>
    <row r="64" spans="1:16" x14ac:dyDescent="0.15">
      <c r="A64">
        <f t="shared" si="0"/>
        <v>63</v>
      </c>
      <c r="B64" s="60">
        <v>10465.098595478419</v>
      </c>
      <c r="C64" s="60">
        <v>11649.710993667064</v>
      </c>
      <c r="D64" s="60">
        <v>11450.096295914605</v>
      </c>
      <c r="E64" s="60">
        <v>11195.207363605277</v>
      </c>
      <c r="F64" s="60">
        <v>10375.586957717474</v>
      </c>
      <c r="G64" s="60">
        <v>9951.2349773208953</v>
      </c>
      <c r="H64" s="60">
        <v>9731.918734731802</v>
      </c>
      <c r="I64" s="60">
        <v>11068.520549732326</v>
      </c>
      <c r="J64" s="60">
        <v>10821.524037708694</v>
      </c>
      <c r="K64" s="60">
        <v>10635.401376413027</v>
      </c>
      <c r="L64" s="60">
        <v>9623.6382749867844</v>
      </c>
      <c r="M64" s="60">
        <v>9411.2596127315137</v>
      </c>
      <c r="N64" s="60">
        <v>9252.6850437338526</v>
      </c>
      <c r="O64" s="60">
        <v>10279.175645152809</v>
      </c>
      <c r="P64" s="60">
        <v>8947.1439288330457</v>
      </c>
    </row>
    <row r="65" spans="1:16" x14ac:dyDescent="0.15">
      <c r="A65">
        <f t="shared" si="0"/>
        <v>64</v>
      </c>
      <c r="B65" s="60">
        <v>11703.689201780629</v>
      </c>
      <c r="C65" s="60">
        <v>12993.401106093987</v>
      </c>
      <c r="D65" s="60">
        <v>12777.635269510911</v>
      </c>
      <c r="E65" s="60">
        <v>12490.629325845788</v>
      </c>
      <c r="F65" s="60">
        <v>11321.916769123343</v>
      </c>
      <c r="G65" s="60">
        <v>11445.87328337186</v>
      </c>
      <c r="H65" s="60">
        <v>10888.453560779593</v>
      </c>
      <c r="I65" s="60">
        <v>12355.736648212485</v>
      </c>
      <c r="J65" s="60">
        <v>12077.43600003949</v>
      </c>
      <c r="K65" s="60">
        <v>11876.01573228712</v>
      </c>
      <c r="L65" s="60">
        <v>10772.527127572683</v>
      </c>
      <c r="M65" s="60">
        <v>10531.85595814889</v>
      </c>
      <c r="N65" s="60">
        <v>10359.209697083526</v>
      </c>
      <c r="O65" s="60">
        <v>11481.667367633965</v>
      </c>
      <c r="P65" s="60">
        <v>10019.06246848796</v>
      </c>
    </row>
    <row r="66" spans="1:16" x14ac:dyDescent="0.15">
      <c r="A66">
        <f t="shared" si="0"/>
        <v>65</v>
      </c>
      <c r="B66" s="60">
        <v>13092.620969387603</v>
      </c>
      <c r="C66" s="60">
        <v>14493.395383030429</v>
      </c>
      <c r="D66" s="60">
        <v>14654.758349818338</v>
      </c>
      <c r="E66" s="60">
        <v>14125.633420260339</v>
      </c>
      <c r="F66" s="60">
        <v>12668.945932953859</v>
      </c>
      <c r="G66" s="60">
        <v>12467.622153641762</v>
      </c>
      <c r="H66" s="60">
        <v>12187.029645799124</v>
      </c>
      <c r="I66" s="60">
        <v>13794.161785184539</v>
      </c>
      <c r="J66" s="60">
        <v>13851.763786926978</v>
      </c>
      <c r="K66" s="60">
        <v>13263.348171246464</v>
      </c>
      <c r="L66" s="60">
        <v>12062.834736288705</v>
      </c>
      <c r="M66" s="60">
        <v>11790.774387384719</v>
      </c>
      <c r="N66" s="60">
        <v>11602.74018502282</v>
      </c>
      <c r="O66" s="60">
        <v>12827.14081354575</v>
      </c>
      <c r="P66" s="60">
        <v>11224.330742564525</v>
      </c>
    </row>
    <row r="102" spans="13:16" x14ac:dyDescent="0.15">
      <c r="M102" s="63"/>
      <c r="P102" s="6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C91C3-0103-0A47-A5D3-CF2AAF1DABE0}">
  <sheetPr codeName="Sheet12"/>
  <dimension ref="A1:A419"/>
  <sheetViews>
    <sheetView workbookViewId="0">
      <selection activeCell="H18" sqref="H18"/>
    </sheetView>
  </sheetViews>
  <sheetFormatPr baseColWidth="10" defaultColWidth="11.5" defaultRowHeight="13" x14ac:dyDescent="0.15"/>
  <sheetData>
    <row r="1" spans="1:1" x14ac:dyDescent="0.15">
      <c r="A1" t="s">
        <v>199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200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201</v>
      </c>
    </row>
    <row r="15" spans="1:1" x14ac:dyDescent="0.15">
      <c r="A15" t="s">
        <v>74</v>
      </c>
    </row>
    <row r="16" spans="1:1" x14ac:dyDescent="0.15">
      <c r="A16" t="s">
        <v>202</v>
      </c>
    </row>
    <row r="17" spans="1:1" x14ac:dyDescent="0.15">
      <c r="A17" t="s">
        <v>74</v>
      </c>
    </row>
    <row r="18" spans="1:1" x14ac:dyDescent="0.15">
      <c r="A18" t="s">
        <v>203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204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205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200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201</v>
      </c>
    </row>
    <row r="43" spans="1:1" x14ac:dyDescent="0.15">
      <c r="A43" t="s">
        <v>74</v>
      </c>
    </row>
    <row r="44" spans="1:1" x14ac:dyDescent="0.15">
      <c r="A44" t="s">
        <v>206</v>
      </c>
    </row>
    <row r="45" spans="1:1" x14ac:dyDescent="0.15">
      <c r="A45" t="s">
        <v>74</v>
      </c>
    </row>
    <row r="46" spans="1:1" x14ac:dyDescent="0.15">
      <c r="A46" t="s">
        <v>207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208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209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200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201</v>
      </c>
    </row>
    <row r="71" spans="1:1" x14ac:dyDescent="0.15">
      <c r="A71" t="s">
        <v>74</v>
      </c>
    </row>
    <row r="72" spans="1:1" x14ac:dyDescent="0.15">
      <c r="A72" t="s">
        <v>210</v>
      </c>
    </row>
    <row r="73" spans="1:1" x14ac:dyDescent="0.15">
      <c r="A73" t="s">
        <v>74</v>
      </c>
    </row>
    <row r="74" spans="1:1" x14ac:dyDescent="0.15">
      <c r="A74" t="s">
        <v>211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212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213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200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201</v>
      </c>
    </row>
    <row r="99" spans="1:1" x14ac:dyDescent="0.15">
      <c r="A99" t="s">
        <v>74</v>
      </c>
    </row>
    <row r="100" spans="1:1" x14ac:dyDescent="0.15">
      <c r="A100" t="s">
        <v>214</v>
      </c>
    </row>
    <row r="101" spans="1:1" x14ac:dyDescent="0.15">
      <c r="A101" t="s">
        <v>74</v>
      </c>
    </row>
    <row r="102" spans="1:1" x14ac:dyDescent="0.15">
      <c r="A102" t="s">
        <v>215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216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217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200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201</v>
      </c>
    </row>
    <row r="127" spans="1:1" x14ac:dyDescent="0.15">
      <c r="A127" t="s">
        <v>74</v>
      </c>
    </row>
    <row r="128" spans="1:1" x14ac:dyDescent="0.15">
      <c r="A128" t="s">
        <v>218</v>
      </c>
    </row>
    <row r="129" spans="1:1" x14ac:dyDescent="0.15">
      <c r="A129" t="s">
        <v>74</v>
      </c>
    </row>
    <row r="130" spans="1:1" x14ac:dyDescent="0.15">
      <c r="A130" t="s">
        <v>219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220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221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200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201</v>
      </c>
    </row>
    <row r="155" spans="1:1" x14ac:dyDescent="0.15">
      <c r="A155" t="s">
        <v>74</v>
      </c>
    </row>
    <row r="156" spans="1:1" x14ac:dyDescent="0.15">
      <c r="A156" t="s">
        <v>222</v>
      </c>
    </row>
    <row r="157" spans="1:1" x14ac:dyDescent="0.15">
      <c r="A157" t="s">
        <v>74</v>
      </c>
    </row>
    <row r="158" spans="1:1" x14ac:dyDescent="0.15">
      <c r="A158" t="s">
        <v>223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224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225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200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201</v>
      </c>
    </row>
    <row r="183" spans="1:1" x14ac:dyDescent="0.15">
      <c r="A183" t="s">
        <v>74</v>
      </c>
    </row>
    <row r="184" spans="1:1" x14ac:dyDescent="0.15">
      <c r="A184" t="s">
        <v>226</v>
      </c>
    </row>
    <row r="185" spans="1:1" x14ac:dyDescent="0.15">
      <c r="A185" t="s">
        <v>74</v>
      </c>
    </row>
    <row r="186" spans="1:1" x14ac:dyDescent="0.15">
      <c r="A186" t="s">
        <v>227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228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229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200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201</v>
      </c>
    </row>
    <row r="211" spans="1:1" x14ac:dyDescent="0.15">
      <c r="A211" t="s">
        <v>74</v>
      </c>
    </row>
    <row r="212" spans="1:1" x14ac:dyDescent="0.15">
      <c r="A212" t="s">
        <v>230</v>
      </c>
    </row>
    <row r="213" spans="1:1" x14ac:dyDescent="0.15">
      <c r="A213" t="s">
        <v>74</v>
      </c>
    </row>
    <row r="214" spans="1:1" x14ac:dyDescent="0.15">
      <c r="A214" t="s">
        <v>231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232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233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200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201</v>
      </c>
    </row>
    <row r="239" spans="1:1" x14ac:dyDescent="0.15">
      <c r="A239" t="s">
        <v>74</v>
      </c>
    </row>
    <row r="240" spans="1:1" x14ac:dyDescent="0.15">
      <c r="A240" t="s">
        <v>234</v>
      </c>
    </row>
    <row r="241" spans="1:1" x14ac:dyDescent="0.15">
      <c r="A241" t="s">
        <v>74</v>
      </c>
    </row>
    <row r="242" spans="1:1" x14ac:dyDescent="0.15">
      <c r="A242" t="s">
        <v>235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236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237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200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201</v>
      </c>
    </row>
    <row r="267" spans="1:1" x14ac:dyDescent="0.15">
      <c r="A267" t="s">
        <v>74</v>
      </c>
    </row>
    <row r="268" spans="1:1" x14ac:dyDescent="0.15">
      <c r="A268" t="s">
        <v>238</v>
      </c>
    </row>
    <row r="269" spans="1:1" x14ac:dyDescent="0.15">
      <c r="A269" t="s">
        <v>74</v>
      </c>
    </row>
    <row r="270" spans="1:1" x14ac:dyDescent="0.15">
      <c r="A270" t="s">
        <v>239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240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241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200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201</v>
      </c>
    </row>
    <row r="295" spans="1:1" x14ac:dyDescent="0.15">
      <c r="A295" t="s">
        <v>74</v>
      </c>
    </row>
    <row r="296" spans="1:1" x14ac:dyDescent="0.15">
      <c r="A296" t="s">
        <v>242</v>
      </c>
    </row>
    <row r="297" spans="1:1" x14ac:dyDescent="0.15">
      <c r="A297" t="s">
        <v>74</v>
      </c>
    </row>
    <row r="298" spans="1:1" x14ac:dyDescent="0.15">
      <c r="A298" t="s">
        <v>243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244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245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200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201</v>
      </c>
    </row>
    <row r="323" spans="1:1" x14ac:dyDescent="0.15">
      <c r="A323" t="s">
        <v>74</v>
      </c>
    </row>
    <row r="324" spans="1:1" x14ac:dyDescent="0.15">
      <c r="A324" t="s">
        <v>246</v>
      </c>
    </row>
    <row r="325" spans="1:1" x14ac:dyDescent="0.15">
      <c r="A325" t="s">
        <v>74</v>
      </c>
    </row>
    <row r="326" spans="1:1" x14ac:dyDescent="0.15">
      <c r="A326" t="s">
        <v>247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248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249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200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201</v>
      </c>
    </row>
    <row r="351" spans="1:1" x14ac:dyDescent="0.15">
      <c r="A351" t="s">
        <v>74</v>
      </c>
    </row>
    <row r="352" spans="1:1" x14ac:dyDescent="0.15">
      <c r="A352" t="s">
        <v>250</v>
      </c>
    </row>
    <row r="353" spans="1:1" x14ac:dyDescent="0.15">
      <c r="A353" t="s">
        <v>74</v>
      </c>
    </row>
    <row r="354" spans="1:1" x14ac:dyDescent="0.15">
      <c r="A354" t="s">
        <v>251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252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253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200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201</v>
      </c>
    </row>
    <row r="379" spans="1:1" x14ac:dyDescent="0.15">
      <c r="A379" t="s">
        <v>74</v>
      </c>
    </row>
    <row r="380" spans="1:1" x14ac:dyDescent="0.15">
      <c r="A380" t="s">
        <v>254</v>
      </c>
    </row>
    <row r="381" spans="1:1" x14ac:dyDescent="0.15">
      <c r="A381" t="s">
        <v>74</v>
      </c>
    </row>
    <row r="382" spans="1:1" x14ac:dyDescent="0.15">
      <c r="A382" t="s">
        <v>255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256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257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200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201</v>
      </c>
    </row>
    <row r="407" spans="1:1" x14ac:dyDescent="0.15">
      <c r="A407" t="s">
        <v>74</v>
      </c>
    </row>
    <row r="408" spans="1:1" x14ac:dyDescent="0.15">
      <c r="A408" t="s">
        <v>258</v>
      </c>
    </row>
    <row r="409" spans="1:1" x14ac:dyDescent="0.15">
      <c r="A409" t="s">
        <v>74</v>
      </c>
    </row>
    <row r="410" spans="1:1" x14ac:dyDescent="0.15">
      <c r="A410" t="s">
        <v>259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260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00E07-54DF-8447-BD94-16BF064382F4}">
  <sheetPr codeName="Sheet13"/>
  <dimension ref="A1:AV463"/>
  <sheetViews>
    <sheetView zoomScale="85" workbookViewId="0">
      <pane ySplit="3" topLeftCell="A4" activePane="bottomLeft" state="frozen"/>
      <selection pane="bottomLeft" activeCell="A2" sqref="A2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386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21255.984502724095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21255.984502724095</v>
      </c>
      <c r="K4" s="11">
        <f>J4*C10</f>
        <v>8502.3938010896381</v>
      </c>
      <c r="L4" s="24">
        <f>$C$14</f>
        <v>3159.9914553813737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21255.984502724095</v>
      </c>
      <c r="AE4" s="5">
        <f>-$W4*K4</f>
        <v>-8502.3938010896381</v>
      </c>
      <c r="AF4" s="5">
        <f>-$W4*L4</f>
        <v>-3159.9914553813737</v>
      </c>
      <c r="AG4" s="5"/>
      <c r="AH4" s="5">
        <f>SUM(AD4:AG4)</f>
        <v>9593.599246253083</v>
      </c>
      <c r="AI4" s="42">
        <f>Y4-AA4</f>
        <v>0</v>
      </c>
      <c r="AJ4" s="42"/>
      <c r="AK4" s="42">
        <f>SUM(AH4:AJ4)</f>
        <v>9593.599246253083</v>
      </c>
      <c r="AM4" s="36">
        <f>AK31</f>
        <v>25670.959069527213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21255.984502724095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L'!$B$264:$AV$384, 4)</f>
        <v>12.564826754118522</v>
      </c>
      <c r="S5" s="46">
        <f>AVERAGE(VLOOKUP(I4,'[1]Lapse Rates'!$A$4:$F$24,5),VLOOKUP(I5,'[1]Lapse Rates'!$A$4:$F$24,5))</f>
        <v>2.3220462500000002E-3</v>
      </c>
      <c r="T5" s="56">
        <f>W4</f>
        <v>1</v>
      </c>
      <c r="U5" s="33">
        <f>T5*R5/1000</f>
        <v>1.2564826754118522E-2</v>
      </c>
      <c r="V5" s="39">
        <f>MIN(S5*T5,T5-U5)</f>
        <v>2.3220462500000002E-3</v>
      </c>
      <c r="W5" s="32">
        <f>T5-SUM(U5:V5)</f>
        <v>0.98511312699588149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5.9326369335760267</v>
      </c>
      <c r="AC5" s="32"/>
      <c r="AD5" s="5">
        <f t="shared" ref="AD5:AD24" si="6">$W5*J5</f>
        <v>20939.549360854529</v>
      </c>
      <c r="AE5" s="5">
        <f t="shared" ref="AE5:AF20" si="7">-$W5*K5</f>
        <v>0</v>
      </c>
      <c r="AF5" s="5">
        <f t="shared" si="7"/>
        <v>0</v>
      </c>
      <c r="AG5" s="5">
        <f>-U5*M5</f>
        <v>-7566.9030513060434</v>
      </c>
      <c r="AH5" s="5">
        <f t="shared" ref="AH5:AH13" si="8">SUM(AD5:AG5)</f>
        <v>13372.646309548487</v>
      </c>
      <c r="AI5" s="42">
        <f>-M5*$W4*(N5-N4)/1000</f>
        <v>0</v>
      </c>
      <c r="AJ5" s="42">
        <f>$D$6*SUM(Y5:Z5,AD5:AE5)</f>
        <v>2054.7605789488293</v>
      </c>
      <c r="AK5" s="42">
        <f t="shared" ref="AK5:AK14" si="9">SUM(AH5:AJ5)</f>
        <v>15427.406888497317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21255.984502724095</v>
      </c>
      <c r="K6" s="11">
        <f t="shared" ref="K6:K24" si="11">J6*$C$11</f>
        <v>212.55984502724095</v>
      </c>
      <c r="L6" s="24">
        <f>$C$15</f>
        <v>2522.3119202996504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L'!$B$264:$AV$384, 4)</f>
        <v>13.796344762866578</v>
      </c>
      <c r="S6" s="46">
        <f>VLOOKUP(I6, '[1]Lapse Rates'!$A$4:$F$24, 5)</f>
        <v>2.1348066000000001E-3</v>
      </c>
      <c r="T6" s="56">
        <f t="shared" ref="T6:T24" si="13">W5</f>
        <v>0.98511312699588149</v>
      </c>
      <c r="U6" s="33">
        <f>T6*R6/1000</f>
        <v>1.3590960330460748E-2</v>
      </c>
      <c r="V6" s="39">
        <f t="shared" ref="V6:V24" si="14">MIN(S6*T6,T6-U6)</f>
        <v>2.103026005257446E-3</v>
      </c>
      <c r="W6" s="32">
        <f>T6-SUM(U6:V6)</f>
        <v>0.96941914066016333</v>
      </c>
      <c r="X6" s="32"/>
      <c r="Y6" s="5">
        <f t="shared" ref="Y6:Z21" si="15">AA5</f>
        <v>0</v>
      </c>
      <c r="Z6" s="5">
        <f t="shared" si="15"/>
        <v>5.9326369335760267</v>
      </c>
      <c r="AA6" s="5">
        <f>O6*W6</f>
        <v>0</v>
      </c>
      <c r="AB6" s="5">
        <f t="shared" si="5"/>
        <v>5.8381231966062952</v>
      </c>
      <c r="AC6" s="32"/>
      <c r="AD6" s="5">
        <f t="shared" si="6"/>
        <v>20605.958230516542</v>
      </c>
      <c r="AE6" s="5">
        <f t="shared" si="7"/>
        <v>-206.05958230516541</v>
      </c>
      <c r="AF6" s="5">
        <f t="shared" si="7"/>
        <v>-2445.1774542537732</v>
      </c>
      <c r="AG6" s="5">
        <f t="shared" ref="AG6:AG24" si="16">-U6*M6</f>
        <v>-8184.8704488530457</v>
      </c>
      <c r="AH6" s="5">
        <f t="shared" si="8"/>
        <v>9769.8507451045552</v>
      </c>
      <c r="AI6" s="42">
        <f>-M6*($W5*N6-$W4*N5)/1000</f>
        <v>0</v>
      </c>
      <c r="AJ6" s="42">
        <f t="shared" ref="AJ6:AJ24" si="17">$D$6*SUM(Y6:Z6,AD6:AE6)</f>
        <v>2001.8120490727199</v>
      </c>
      <c r="AK6" s="42">
        <f>SUM(AH6:AJ6)</f>
        <v>11771.662794177275</v>
      </c>
      <c r="AL6" s="48" t="s">
        <v>43</v>
      </c>
      <c r="AM6" s="54">
        <f>AK31/AD31</f>
        <v>0.10000000311452228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21255.984502724095</v>
      </c>
      <c r="K7" s="11">
        <f t="shared" si="11"/>
        <v>212.55984502724095</v>
      </c>
      <c r="L7" s="24">
        <f t="shared" ref="L7:L24" si="18">$C$15</f>
        <v>2522.3119202996504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L'!$B$264:$AV$384, 4)</f>
        <v>15.110615458739698</v>
      </c>
      <c r="S7" s="46">
        <f>VLOOKUP(I7, '[1]Lapse Rates'!$A$4:$F$24, 5)</f>
        <v>2.1304430000000001E-3</v>
      </c>
      <c r="T7" s="56">
        <f t="shared" si="13"/>
        <v>0.96941914066016333</v>
      </c>
      <c r="U7" s="33">
        <f t="shared" ref="U7:U24" si="20">T7*R7/1000</f>
        <v>1.4648519852857618E-2</v>
      </c>
      <c r="V7" s="39">
        <f t="shared" si="14"/>
        <v>2.0652922222854603E-3</v>
      </c>
      <c r="W7" s="32">
        <f t="shared" ref="W7:W24" si="21">T7-SUM(U7:V7)</f>
        <v>0.95270532858502022</v>
      </c>
      <c r="X7" s="32"/>
      <c r="Y7" s="5">
        <f t="shared" si="15"/>
        <v>0</v>
      </c>
      <c r="Z7" s="5">
        <f t="shared" si="15"/>
        <v>5.8381231966062952</v>
      </c>
      <c r="AA7" s="5">
        <f t="shared" si="1"/>
        <v>0</v>
      </c>
      <c r="AB7" s="5">
        <f t="shared" si="5"/>
        <v>5.7374677732842816</v>
      </c>
      <c r="AC7" s="32"/>
      <c r="AD7" s="5">
        <f t="shared" si="6"/>
        <v>20250.689700065857</v>
      </c>
      <c r="AE7" s="5">
        <f t="shared" si="7"/>
        <v>-202.50689700065857</v>
      </c>
      <c r="AF7" s="5">
        <f>-$W7*L7</f>
        <v>-2403.0200068229919</v>
      </c>
      <c r="AG7" s="5">
        <f t="shared" si="16"/>
        <v>-8821.7634624665898</v>
      </c>
      <c r="AH7" s="5">
        <f t="shared" si="8"/>
        <v>8823.3993337756165</v>
      </c>
      <c r="AI7" s="42">
        <f>-M7*($W6*N7-$W5*N6)/1000</f>
        <v>0</v>
      </c>
      <c r="AJ7" s="42">
        <f t="shared" si="17"/>
        <v>1967.2994528662832</v>
      </c>
      <c r="AK7" s="42">
        <f t="shared" si="9"/>
        <v>10790.6987866419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21255.984502724095</v>
      </c>
      <c r="K8" s="11">
        <f t="shared" si="11"/>
        <v>212.55984502724095</v>
      </c>
      <c r="L8" s="24">
        <f t="shared" si="18"/>
        <v>2522.3119202996504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L'!$B$264:$AV$384, 4)</f>
        <v>16.507670982839123</v>
      </c>
      <c r="S8" s="46">
        <f>VLOOKUP(I8, '[1]Lapse Rates'!$A$4:$F$24, 5)</f>
        <v>1.8971547999999999E-3</v>
      </c>
      <c r="T8" s="56">
        <f t="shared" si="13"/>
        <v>0.95270532858502022</v>
      </c>
      <c r="U8" s="33">
        <f t="shared" si="20"/>
        <v>1.5726946107879152E-2</v>
      </c>
      <c r="V8" s="39">
        <f t="shared" si="14"/>
        <v>1.8074294871106482E-3</v>
      </c>
      <c r="W8" s="32">
        <f t="shared" si="21"/>
        <v>0.93517095299003039</v>
      </c>
      <c r="X8" s="32"/>
      <c r="Y8" s="5">
        <f>AA7</f>
        <v>0</v>
      </c>
      <c r="Z8" s="5">
        <f t="shared" si="15"/>
        <v>5.7374677732842816</v>
      </c>
      <c r="AA8" s="5">
        <f t="shared" si="1"/>
        <v>0</v>
      </c>
      <c r="AB8" s="5">
        <f t="shared" si="5"/>
        <v>5.63187067848233</v>
      </c>
      <c r="AC8" s="32"/>
      <c r="AD8" s="5">
        <f>$W8*J8</f>
        <v>19877.979284153811</v>
      </c>
      <c r="AE8" s="5">
        <f t="shared" si="7"/>
        <v>-198.7797928415381</v>
      </c>
      <c r="AF8" s="5">
        <f t="shared" si="7"/>
        <v>-2358.7928422447376</v>
      </c>
      <c r="AG8" s="5">
        <f t="shared" si="16"/>
        <v>-9471.2230276019545</v>
      </c>
      <c r="AH8" s="5">
        <f t="shared" si="8"/>
        <v>7849.1836214655814</v>
      </c>
      <c r="AI8" s="42">
        <f t="shared" ref="AI8:AI24" si="22">-M8*($W7*N8-$W6*N7)/1000</f>
        <v>0</v>
      </c>
      <c r="AJ8" s="42">
        <f>$D$6*SUM(Y8:Z8,AD8:AE8)</f>
        <v>1931.0923156862932</v>
      </c>
      <c r="AK8" s="42">
        <f t="shared" si="9"/>
        <v>9780.275937151875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21255.984502724095</v>
      </c>
      <c r="K9" s="11">
        <f t="shared" si="11"/>
        <v>212.55984502724095</v>
      </c>
      <c r="L9" s="24">
        <f t="shared" si="18"/>
        <v>2522.3119202996504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L'!$B$264:$AV$384, 4)</f>
        <v>18.079217425402287</v>
      </c>
      <c r="S9" s="46">
        <f>VLOOKUP(I9, '[1]Lapse Rates'!$A$4:$F$24, 5)</f>
        <v>1.8563969E-3</v>
      </c>
      <c r="T9" s="56">
        <f>W8</f>
        <v>0.93517095299003039</v>
      </c>
      <c r="U9" s="33">
        <f t="shared" si="20"/>
        <v>1.6907158989027421E-2</v>
      </c>
      <c r="V9" s="39">
        <f t="shared" si="14"/>
        <v>1.7360484581007381E-3</v>
      </c>
      <c r="W9" s="32">
        <f t="shared" si="21"/>
        <v>0.91652774554290228</v>
      </c>
      <c r="X9" s="32"/>
      <c r="Y9" s="5">
        <f t="shared" si="15"/>
        <v>0</v>
      </c>
      <c r="Z9" s="5">
        <f t="shared" si="15"/>
        <v>5.63187067848233</v>
      </c>
      <c r="AA9" s="5">
        <f t="shared" si="1"/>
        <v>0</v>
      </c>
      <c r="AB9" s="5">
        <f t="shared" si="5"/>
        <v>5.5195958767055648</v>
      </c>
      <c r="AC9" s="32"/>
      <c r="AD9" s="5">
        <f t="shared" si="6"/>
        <v>19481.699555576582</v>
      </c>
      <c r="AE9" s="5">
        <f t="shared" si="7"/>
        <v>-194.81699555576583</v>
      </c>
      <c r="AF9" s="5">
        <f t="shared" si="7"/>
        <v>-2311.7688578682273</v>
      </c>
      <c r="AG9" s="5">
        <f t="shared" si="16"/>
        <v>-10181.981450802994</v>
      </c>
      <c r="AH9" s="5">
        <f t="shared" si="8"/>
        <v>6793.1322513495961</v>
      </c>
      <c r="AI9" s="42">
        <f t="shared" si="22"/>
        <v>0</v>
      </c>
      <c r="AJ9" s="42">
        <f t="shared" si="17"/>
        <v>1892.5956656516016</v>
      </c>
      <c r="AK9" s="42">
        <f t="shared" si="9"/>
        <v>8685.7279170011971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21255.984502724095</v>
      </c>
      <c r="K10" s="11">
        <f t="shared" si="11"/>
        <v>212.55984502724095</v>
      </c>
      <c r="L10" s="24">
        <f t="shared" si="18"/>
        <v>2522.3119202996504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L'!$B$264:$AV$384, 4)</f>
        <v>19.849825183648633</v>
      </c>
      <c r="S10" s="46">
        <f>VLOOKUP(I10, '[1]Lapse Rates'!$A$4:$F$24, 5)</f>
        <v>1.7512077999999999E-3</v>
      </c>
      <c r="T10" s="56">
        <f t="shared" si="13"/>
        <v>0.91652774554290228</v>
      </c>
      <c r="U10" s="33">
        <f t="shared" si="20"/>
        <v>1.8192915524990208E-2</v>
      </c>
      <c r="V10" s="39">
        <f t="shared" si="14"/>
        <v>1.6050305369111457E-3</v>
      </c>
      <c r="W10" s="32">
        <f t="shared" si="21"/>
        <v>0.89672979948100096</v>
      </c>
      <c r="X10" s="32"/>
      <c r="Y10" s="5">
        <f t="shared" si="15"/>
        <v>0</v>
      </c>
      <c r="Z10" s="5">
        <f t="shared" si="15"/>
        <v>5.5195958767055648</v>
      </c>
      <c r="AA10" s="5">
        <f t="shared" si="1"/>
        <v>0</v>
      </c>
      <c r="AB10" s="5">
        <f t="shared" si="5"/>
        <v>5.4003669041164368</v>
      </c>
      <c r="AC10" s="32"/>
      <c r="AD10" s="5">
        <f t="shared" si="6"/>
        <v>19060.874720899043</v>
      </c>
      <c r="AE10" s="5">
        <f t="shared" si="7"/>
        <v>-190.60874720899042</v>
      </c>
      <c r="AF10" s="5">
        <f t="shared" si="7"/>
        <v>-2261.8322625188439</v>
      </c>
      <c r="AG10" s="5">
        <f>-U10*M10</f>
        <v>-10956.301323699328</v>
      </c>
      <c r="AH10" s="5">
        <f t="shared" si="8"/>
        <v>5652.1323874718801</v>
      </c>
      <c r="AI10" s="42">
        <f t="shared" si="22"/>
        <v>0</v>
      </c>
      <c r="AJ10" s="42">
        <f t="shared" si="17"/>
        <v>1851.7145643744993</v>
      </c>
      <c r="AK10" s="42">
        <f t="shared" si="9"/>
        <v>7503.8469518463789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21255.984502724095</v>
      </c>
      <c r="K11" s="11">
        <f t="shared" si="11"/>
        <v>212.55984502724095</v>
      </c>
      <c r="L11" s="24">
        <f t="shared" si="18"/>
        <v>2522.3119202996504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L'!$B$264:$AV$384, 4)</f>
        <v>21.876544397114785</v>
      </c>
      <c r="S11" s="46">
        <f>VLOOKUP(I11, '[1]Lapse Rates'!$A$4:$F$24, 5)</f>
        <v>1.6267663999999999E-3</v>
      </c>
      <c r="T11" s="56">
        <f t="shared" si="13"/>
        <v>0.89672979948100096</v>
      </c>
      <c r="U11" s="33">
        <f t="shared" si="20"/>
        <v>1.9617349270561957E-2</v>
      </c>
      <c r="V11" s="39">
        <f t="shared" si="14"/>
        <v>1.4587699076744297E-3</v>
      </c>
      <c r="W11" s="32">
        <f t="shared" si="21"/>
        <v>0.87565368030276458</v>
      </c>
      <c r="X11" s="32"/>
      <c r="Y11" s="5">
        <f t="shared" si="15"/>
        <v>0</v>
      </c>
      <c r="Z11" s="5">
        <f t="shared" si="15"/>
        <v>5.4003669041164368</v>
      </c>
      <c r="AA11" s="5">
        <f t="shared" si="1"/>
        <v>0</v>
      </c>
      <c r="AB11" s="5">
        <f t="shared" si="5"/>
        <v>5.2734404023505359</v>
      </c>
      <c r="AC11" s="32"/>
      <c r="AD11" s="5">
        <f t="shared" si="6"/>
        <v>18612.881058268882</v>
      </c>
      <c r="AE11" s="5">
        <f t="shared" si="7"/>
        <v>-186.12881058268883</v>
      </c>
      <c r="AF11" s="5">
        <f t="shared" si="7"/>
        <v>-2208.6717158819224</v>
      </c>
      <c r="AG11" s="5">
        <f t="shared" si="16"/>
        <v>-11814.136633861257</v>
      </c>
      <c r="AH11" s="5">
        <f t="shared" si="8"/>
        <v>4403.9438979430124</v>
      </c>
      <c r="AI11" s="42">
        <f t="shared" si="22"/>
        <v>0</v>
      </c>
      <c r="AJ11" s="42">
        <f t="shared" si="17"/>
        <v>1808.1941714913094</v>
      </c>
      <c r="AK11" s="42">
        <f t="shared" si="9"/>
        <v>6212.1380694343216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21255.984502724095</v>
      </c>
      <c r="K12" s="11">
        <f t="shared" si="11"/>
        <v>212.55984502724095</v>
      </c>
      <c r="L12" s="24">
        <f t="shared" si="18"/>
        <v>2522.3119202996504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L'!$B$264:$AV$384, 4)</f>
        <v>24.212272316653333</v>
      </c>
      <c r="S12" s="46">
        <f>VLOOKUP(I12, '[1]Lapse Rates'!$A$4:$F$24, 5)</f>
        <v>1.427546E-3</v>
      </c>
      <c r="T12" s="56">
        <f t="shared" si="13"/>
        <v>0.87565368030276458</v>
      </c>
      <c r="U12" s="33">
        <f t="shared" si="20"/>
        <v>2.1201565362570236E-2</v>
      </c>
      <c r="V12" s="39">
        <f t="shared" si="14"/>
        <v>1.2500359087014904E-3</v>
      </c>
      <c r="W12" s="32">
        <f t="shared" si="21"/>
        <v>0.85320207903149281</v>
      </c>
      <c r="X12" s="32"/>
      <c r="Y12" s="5">
        <f t="shared" si="15"/>
        <v>0</v>
      </c>
      <c r="Z12" s="5">
        <f t="shared" si="15"/>
        <v>5.2734404023505359</v>
      </c>
      <c r="AA12" s="5">
        <f t="shared" si="1"/>
        <v>0</v>
      </c>
      <c r="AB12" s="5">
        <f t="shared" si="5"/>
        <v>5.1382303485305689</v>
      </c>
      <c r="AC12" s="32"/>
      <c r="AD12" s="5">
        <f t="shared" si="6"/>
        <v>18135.650169585391</v>
      </c>
      <c r="AE12" s="5">
        <f t="shared" si="7"/>
        <v>-181.35650169585389</v>
      </c>
      <c r="AF12" s="5">
        <f t="shared" si="7"/>
        <v>-2152.0417743655789</v>
      </c>
      <c r="AG12" s="5">
        <f t="shared" si="16"/>
        <v>-12768.197506735311</v>
      </c>
      <c r="AH12" s="5">
        <f t="shared" si="8"/>
        <v>3034.0543867886499</v>
      </c>
      <c r="AI12" s="42">
        <f t="shared" si="22"/>
        <v>0</v>
      </c>
      <c r="AJ12" s="42">
        <f t="shared" si="17"/>
        <v>1761.8335333234345</v>
      </c>
      <c r="AK12" s="42">
        <f t="shared" si="9"/>
        <v>4795.8879201120844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21255.984502724095</v>
      </c>
      <c r="K13" s="11">
        <f t="shared" si="11"/>
        <v>212.55984502724095</v>
      </c>
      <c r="L13" s="24">
        <f t="shared" si="18"/>
        <v>2522.3119202996504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L'!$B$264:$AV$384, 4)</f>
        <v>26.905077627114068</v>
      </c>
      <c r="S13" s="46">
        <f>VLOOKUP(I13, '[1]Lapse Rates'!$A$4:$F$24, 5)</f>
        <v>1.4710299999999999E-3</v>
      </c>
      <c r="T13" s="56">
        <f t="shared" si="13"/>
        <v>0.85320207903149281</v>
      </c>
      <c r="U13" s="33">
        <f t="shared" si="20"/>
        <v>2.2955468167957429E-2</v>
      </c>
      <c r="V13" s="39">
        <f t="shared" si="14"/>
        <v>1.2550858543176968E-3</v>
      </c>
      <c r="W13" s="32">
        <f t="shared" si="21"/>
        <v>0.82899152500921769</v>
      </c>
      <c r="X13" s="32"/>
      <c r="Y13" s="5">
        <f t="shared" si="15"/>
        <v>0</v>
      </c>
      <c r="Z13" s="5">
        <f t="shared" si="15"/>
        <v>5.1382303485305689</v>
      </c>
      <c r="AA13" s="5">
        <f t="shared" si="1"/>
        <v>0</v>
      </c>
      <c r="AB13" s="5">
        <f t="shared" si="5"/>
        <v>4.9924273711477616</v>
      </c>
      <c r="AC13" s="32"/>
      <c r="AD13" s="5">
        <f t="shared" si="6"/>
        <v>17621.031008485545</v>
      </c>
      <c r="AE13" s="5">
        <f t="shared" si="7"/>
        <v>-176.21031008485545</v>
      </c>
      <c r="AF13" s="5">
        <f t="shared" si="7"/>
        <v>-2090.9752053581356</v>
      </c>
      <c r="AG13" s="5">
        <f t="shared" si="16"/>
        <v>-13824.448639320835</v>
      </c>
      <c r="AH13" s="5">
        <f t="shared" si="8"/>
        <v>1529.3968537217188</v>
      </c>
      <c r="AI13" s="42">
        <f t="shared" si="22"/>
        <v>0</v>
      </c>
      <c r="AJ13" s="42">
        <f t="shared" si="17"/>
        <v>1711.8409709102987</v>
      </c>
      <c r="AK13" s="42">
        <f t="shared" si="9"/>
        <v>3241.2378246320177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3159.9914553813737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21255.984502724095</v>
      </c>
      <c r="K14" s="11">
        <f t="shared" si="11"/>
        <v>212.55984502724095</v>
      </c>
      <c r="L14" s="24">
        <f t="shared" si="18"/>
        <v>2522.3119202996504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L'!$B$264:$AV$384, 4)</f>
        <v>30.110471630830933</v>
      </c>
      <c r="S14" s="46">
        <f>VLOOKUP(I14, '[1]Lapse Rates'!$A$4:$F$24, 5)</f>
        <v>1.273365E-3</v>
      </c>
      <c r="T14" s="56">
        <f t="shared" si="13"/>
        <v>0.82899152500921769</v>
      </c>
      <c r="U14" s="33">
        <f t="shared" si="20"/>
        <v>2.4961325795989323E-2</v>
      </c>
      <c r="V14" s="39">
        <f t="shared" si="14"/>
        <v>1.0556087932433625E-3</v>
      </c>
      <c r="W14" s="32">
        <f t="shared" si="21"/>
        <v>0.80297459041998498</v>
      </c>
      <c r="X14" s="32"/>
      <c r="Y14" s="5">
        <f t="shared" si="15"/>
        <v>0</v>
      </c>
      <c r="Z14" s="5">
        <f t="shared" si="15"/>
        <v>4.9924273711477616</v>
      </c>
      <c r="AA14" s="5">
        <f t="shared" si="1"/>
        <v>0</v>
      </c>
      <c r="AB14" s="5">
        <f t="shared" si="5"/>
        <v>4.8357458461403713</v>
      </c>
      <c r="AC14" s="32"/>
      <c r="AD14" s="5">
        <f t="shared" si="6"/>
        <v>17068.015450048428</v>
      </c>
      <c r="AE14" s="5">
        <f t="shared" si="7"/>
        <v>-170.68015450048429</v>
      </c>
      <c r="AF14" s="5">
        <f t="shared" si="7"/>
        <v>-2025.3523811140576</v>
      </c>
      <c r="AG14" s="5">
        <f t="shared" si="16"/>
        <v>-15032.434272792854</v>
      </c>
      <c r="AH14" s="5">
        <f>SUM(AD14:AG14)</f>
        <v>-160.45135835897054</v>
      </c>
      <c r="AI14" s="42">
        <f t="shared" si="22"/>
        <v>0</v>
      </c>
      <c r="AJ14" s="42">
        <f t="shared" si="17"/>
        <v>1658.1183496183628</v>
      </c>
      <c r="AK14" s="42">
        <f t="shared" si="9"/>
        <v>1497.6669912593923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2522.3119202996504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21255.984502724095</v>
      </c>
      <c r="K15" s="11">
        <f t="shared" si="11"/>
        <v>212.55984502724095</v>
      </c>
      <c r="L15" s="24">
        <f t="shared" si="18"/>
        <v>2522.3119202996504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L'!$B$264:$AV$384, 4)</f>
        <v>33.804496621106914</v>
      </c>
      <c r="S15" s="46">
        <f>VLOOKUP(I15, '[1]Lapse Rates'!$A$4:$F$24, 5)</f>
        <v>1.2241776999999999E-3</v>
      </c>
      <c r="T15" s="56">
        <f t="shared" si="13"/>
        <v>0.80297459041998498</v>
      </c>
      <c r="U15" s="33">
        <f t="shared" si="20"/>
        <v>2.7144151828687089E-2</v>
      </c>
      <c r="V15" s="39">
        <f t="shared" si="14"/>
        <v>9.8298358725877914E-4</v>
      </c>
      <c r="W15" s="32">
        <f t="shared" si="21"/>
        <v>0.77484745500403907</v>
      </c>
      <c r="X15" s="31"/>
      <c r="Y15" s="5">
        <f t="shared" si="15"/>
        <v>0</v>
      </c>
      <c r="Z15" s="5">
        <f t="shared" si="15"/>
        <v>4.8357458461403713</v>
      </c>
      <c r="AA15" s="5">
        <f t="shared" si="1"/>
        <v>0</v>
      </c>
      <c r="AB15" s="5">
        <f t="shared" si="5"/>
        <v>4.666356079796274</v>
      </c>
      <c r="AC15" s="32"/>
      <c r="AD15" s="5">
        <f t="shared" si="6"/>
        <v>16470.145495541059</v>
      </c>
      <c r="AE15" s="5">
        <f t="shared" si="7"/>
        <v>-164.70145495541061</v>
      </c>
      <c r="AF15" s="5">
        <f t="shared" si="7"/>
        <v>-1954.4069721705348</v>
      </c>
      <c r="AG15" s="5">
        <f t="shared" si="16"/>
        <v>-16346.995411638398</v>
      </c>
      <c r="AH15" s="5">
        <f t="shared" ref="AH15:AH24" si="23">SUM(AD15:AG15)</f>
        <v>-1995.9583432232848</v>
      </c>
      <c r="AI15" s="42">
        <f t="shared" si="22"/>
        <v>0</v>
      </c>
      <c r="AJ15" s="42">
        <f t="shared" si="17"/>
        <v>1600.0384470489585</v>
      </c>
      <c r="AK15" s="42">
        <f t="shared" ref="AK15:AK24" si="24">SUM(AH15:AJ15)</f>
        <v>-395.91989617432637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21255.984502724095</v>
      </c>
      <c r="K16" s="11">
        <f t="shared" si="11"/>
        <v>212.55984502724095</v>
      </c>
      <c r="L16" s="24">
        <f t="shared" si="18"/>
        <v>2522.3119202996504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L'!$B$264:$AV$384, 4)</f>
        <v>38.044214932054849</v>
      </c>
      <c r="S16" s="46">
        <f>VLOOKUP(I16, '[1]Lapse Rates'!$A$4:$F$24, 5)</f>
        <v>1.0124068E-3</v>
      </c>
      <c r="T16" s="56">
        <f t="shared" si="13"/>
        <v>0.77484745500403907</v>
      </c>
      <c r="U16" s="33">
        <f t="shared" si="20"/>
        <v>2.9478463117729361E-2</v>
      </c>
      <c r="V16" s="39">
        <f t="shared" si="14"/>
        <v>7.8446083240878324E-4</v>
      </c>
      <c r="W16" s="32">
        <f t="shared" si="21"/>
        <v>0.74458453105390088</v>
      </c>
      <c r="X16" s="31"/>
      <c r="Y16" s="5">
        <f t="shared" si="15"/>
        <v>0</v>
      </c>
      <c r="Z16" s="5">
        <f t="shared" si="15"/>
        <v>4.666356079796274</v>
      </c>
      <c r="AA16" s="5">
        <f t="shared" si="1"/>
        <v>0</v>
      </c>
      <c r="AB16" s="5">
        <f t="shared" si="5"/>
        <v>4.4841039755205969</v>
      </c>
      <c r="AC16" s="32"/>
      <c r="AD16" s="5">
        <f t="shared" si="6"/>
        <v>15826.877253049804</v>
      </c>
      <c r="AE16" s="5">
        <f t="shared" si="7"/>
        <v>-158.26877253049804</v>
      </c>
      <c r="AF16" s="5">
        <f t="shared" si="7"/>
        <v>-1878.0744383479794</v>
      </c>
      <c r="AG16" s="5">
        <f t="shared" si="16"/>
        <v>-17752.785364927036</v>
      </c>
      <c r="AH16" s="5">
        <f t="shared" si="23"/>
        <v>-3962.2513227557101</v>
      </c>
      <c r="AI16" s="42">
        <f t="shared" si="22"/>
        <v>0</v>
      </c>
      <c r="AJ16" s="42">
        <f t="shared" si="17"/>
        <v>1537.5482614703722</v>
      </c>
      <c r="AK16" s="42">
        <f t="shared" si="24"/>
        <v>-2424.7030612853378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21255.984502724095</v>
      </c>
      <c r="K17" s="11">
        <f t="shared" si="11"/>
        <v>212.55984502724095</v>
      </c>
      <c r="L17" s="24">
        <f t="shared" si="18"/>
        <v>2522.3119202996504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L'!$B$264:$AV$384, 4)</f>
        <v>42.938213363268687</v>
      </c>
      <c r="S17" s="46">
        <f>VLOOKUP(I17, '[1]Lapse Rates'!$A$4:$F$24, 5)</f>
        <v>8.7385670000000003E-4</v>
      </c>
      <c r="T17" s="56">
        <f t="shared" si="13"/>
        <v>0.74458453105390088</v>
      </c>
      <c r="U17" s="33">
        <f t="shared" si="20"/>
        <v>3.197112946138176E-2</v>
      </c>
      <c r="V17" s="39">
        <f t="shared" si="14"/>
        <v>6.5066018117780936E-4</v>
      </c>
      <c r="W17" s="32">
        <f t="shared" si="21"/>
        <v>0.7119627414113413</v>
      </c>
      <c r="X17" s="31"/>
      <c r="Y17" s="5">
        <f t="shared" si="15"/>
        <v>0</v>
      </c>
      <c r="Z17" s="5">
        <f t="shared" si="15"/>
        <v>4.4841039755205969</v>
      </c>
      <c r="AA17" s="5">
        <f t="shared" si="1"/>
        <v>0</v>
      </c>
      <c r="AB17" s="5">
        <f t="shared" si="5"/>
        <v>4.2876460979741067</v>
      </c>
      <c r="AC17" s="32"/>
      <c r="AD17" s="5">
        <f t="shared" si="6"/>
        <v>15133.468997956434</v>
      </c>
      <c r="AE17" s="5">
        <f t="shared" si="7"/>
        <v>-151.33468997956433</v>
      </c>
      <c r="AF17" s="5">
        <f t="shared" si="7"/>
        <v>-1795.7921094710437</v>
      </c>
      <c r="AG17" s="5">
        <f t="shared" si="16"/>
        <v>-19253.941324398475</v>
      </c>
      <c r="AH17" s="5">
        <f t="shared" si="23"/>
        <v>-6067.5991258926497</v>
      </c>
      <c r="AI17" s="42">
        <f t="shared" si="22"/>
        <v>0</v>
      </c>
      <c r="AJ17" s="42">
        <f t="shared" si="17"/>
        <v>1470.1872662125295</v>
      </c>
      <c r="AK17" s="42">
        <f t="shared" si="24"/>
        <v>-4597.41185968012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21255.984502724095</v>
      </c>
      <c r="K18" s="11">
        <f t="shared" si="11"/>
        <v>212.55984502724095</v>
      </c>
      <c r="L18" s="24">
        <f t="shared" si="18"/>
        <v>2522.3119202996504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L'!$B$264:$AV$384, 4)</f>
        <v>48.405632483358545</v>
      </c>
      <c r="S18" s="46">
        <f>VLOOKUP(I18, '[1]Lapse Rates'!$A$4:$F$24, 5)</f>
        <v>8.3940749999999998E-4</v>
      </c>
      <c r="T18" s="56">
        <f t="shared" si="13"/>
        <v>0.7119627414113413</v>
      </c>
      <c r="U18" s="33">
        <f t="shared" si="20"/>
        <v>3.4463006802601823E-2</v>
      </c>
      <c r="V18" s="39">
        <f t="shared" si="14"/>
        <v>5.9762686486124043E-4</v>
      </c>
      <c r="W18" s="32">
        <f t="shared" si="21"/>
        <v>0.67690210774387827</v>
      </c>
      <c r="X18" s="31"/>
      <c r="Y18" s="5">
        <f t="shared" si="15"/>
        <v>0</v>
      </c>
      <c r="Z18" s="5">
        <f t="shared" si="15"/>
        <v>4.2876460979741067</v>
      </c>
      <c r="AA18" s="5">
        <f t="shared" si="1"/>
        <v>0</v>
      </c>
      <c r="AB18" s="5">
        <f t="shared" si="5"/>
        <v>4.0765007944448808</v>
      </c>
      <c r="AC18" s="32"/>
      <c r="AD18" s="5">
        <f t="shared" si="6"/>
        <v>14388.220712065153</v>
      </c>
      <c r="AE18" s="5">
        <f t="shared" si="7"/>
        <v>-143.88220712065151</v>
      </c>
      <c r="AF18" s="5">
        <f t="shared" si="7"/>
        <v>-1707.3582552383425</v>
      </c>
      <c r="AG18" s="5">
        <f t="shared" si="16"/>
        <v>-20754.622123724093</v>
      </c>
      <c r="AH18" s="5">
        <f t="shared" si="23"/>
        <v>-8217.6418740179361</v>
      </c>
      <c r="AI18" s="42">
        <f t="shared" si="22"/>
        <v>0</v>
      </c>
      <c r="AJ18" s="42">
        <f t="shared" si="17"/>
        <v>1397.7902254172668</v>
      </c>
      <c r="AK18" s="42">
        <f t="shared" si="24"/>
        <v>-6819.8516486006693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21255.984502724095</v>
      </c>
      <c r="K19" s="11">
        <f t="shared" si="11"/>
        <v>212.55984502724095</v>
      </c>
      <c r="L19" s="24">
        <f t="shared" si="18"/>
        <v>2522.3119202996504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L'!$B$264:$AV$384, 4)</f>
        <v>54.484038841460617</v>
      </c>
      <c r="S19" s="46">
        <f>VLOOKUP(I19, '[1]Lapse Rates'!$A$4:$F$24, 5)</f>
        <v>7.2940090000000004E-4</v>
      </c>
      <c r="T19" s="56">
        <f t="shared" si="13"/>
        <v>0.67690210774387827</v>
      </c>
      <c r="U19" s="33">
        <f t="shared" si="20"/>
        <v>3.6880360730184025E-2</v>
      </c>
      <c r="V19" s="39">
        <f t="shared" si="14"/>
        <v>4.9373300660028184E-4</v>
      </c>
      <c r="W19" s="32">
        <f t="shared" si="21"/>
        <v>0.63952801400709391</v>
      </c>
      <c r="X19" s="31"/>
      <c r="Y19" s="5">
        <f t="shared" si="15"/>
        <v>0</v>
      </c>
      <c r="Z19" s="5">
        <f t="shared" si="15"/>
        <v>4.0765007944448808</v>
      </c>
      <c r="AA19" s="5">
        <f t="shared" si="1"/>
        <v>0</v>
      </c>
      <c r="AB19" s="5">
        <f t="shared" si="5"/>
        <v>3.8514231634747818</v>
      </c>
      <c r="AC19" s="32"/>
      <c r="AD19" s="5">
        <f t="shared" si="6"/>
        <v>13593.797554792707</v>
      </c>
      <c r="AE19" s="5">
        <f t="shared" si="7"/>
        <v>-135.93797554792707</v>
      </c>
      <c r="AF19" s="5">
        <f t="shared" si="7"/>
        <v>-1613.0891330956547</v>
      </c>
      <c r="AG19" s="5">
        <f t="shared" si="16"/>
        <v>-22210.422762177994</v>
      </c>
      <c r="AH19" s="5">
        <f t="shared" si="23"/>
        <v>-10365.652316028869</v>
      </c>
      <c r="AI19" s="42">
        <f t="shared" si="22"/>
        <v>0</v>
      </c>
      <c r="AJ19" s="42">
        <f t="shared" si="17"/>
        <v>1320.6159294518479</v>
      </c>
      <c r="AK19" s="42">
        <f t="shared" si="24"/>
        <v>-9045.0363865770214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21255.984502724095</v>
      </c>
      <c r="K20" s="11">
        <f t="shared" si="11"/>
        <v>212.55984502724095</v>
      </c>
      <c r="L20" s="24">
        <f t="shared" si="18"/>
        <v>2522.3119202996504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L'!$B$264:$AV$384, 4)</f>
        <v>61.111263439325874</v>
      </c>
      <c r="S20" s="46">
        <f>VLOOKUP(I20, '[1]Lapse Rates'!$A$4:$F$24, 5)</f>
        <v>6.1234970000000001E-4</v>
      </c>
      <c r="T20" s="56">
        <f t="shared" si="13"/>
        <v>0.63952801400709391</v>
      </c>
      <c r="U20" s="33">
        <f t="shared" si="20"/>
        <v>3.9082364940816405E-2</v>
      </c>
      <c r="V20" s="39">
        <f t="shared" si="14"/>
        <v>3.9161478751883978E-4</v>
      </c>
      <c r="W20" s="32">
        <f t="shared" si="21"/>
        <v>0.6000540342787587</v>
      </c>
      <c r="X20" s="31"/>
      <c r="Y20" s="5">
        <f t="shared" si="15"/>
        <v>0</v>
      </c>
      <c r="Z20" s="5">
        <f t="shared" si="15"/>
        <v>3.8514231634747818</v>
      </c>
      <c r="AA20" s="5">
        <f t="shared" si="1"/>
        <v>0</v>
      </c>
      <c r="AB20" s="5">
        <f t="shared" si="5"/>
        <v>3.6136994100966255</v>
      </c>
      <c r="AC20" s="32"/>
      <c r="AD20" s="5">
        <f t="shared" si="6"/>
        <v>12754.739253426367</v>
      </c>
      <c r="AE20" s="5">
        <f t="shared" si="7"/>
        <v>-127.54739253426368</v>
      </c>
      <c r="AF20" s="5">
        <f t="shared" si="7"/>
        <v>-1513.5234434852082</v>
      </c>
      <c r="AG20" s="5">
        <f t="shared" si="16"/>
        <v>-23536.533555942922</v>
      </c>
      <c r="AH20" s="5">
        <f>SUM(AD20:AG20)</f>
        <v>-12422.865138536026</v>
      </c>
      <c r="AI20" s="42">
        <f t="shared" si="22"/>
        <v>0</v>
      </c>
      <c r="AJ20" s="42">
        <f t="shared" si="17"/>
        <v>1239.1053461658523</v>
      </c>
      <c r="AK20" s="42">
        <f t="shared" si="24"/>
        <v>-11183.759792370174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21255.984502724095</v>
      </c>
      <c r="K21" s="11">
        <f t="shared" si="11"/>
        <v>212.55984502724095</v>
      </c>
      <c r="L21" s="24">
        <f t="shared" si="18"/>
        <v>2522.3119202996504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L'!$B$264:$AV$384, 4)</f>
        <v>68.388162174028224</v>
      </c>
      <c r="S21" s="46">
        <f>VLOOKUP(I21, '[1]Lapse Rates'!$A$4:$F$24, 5)</f>
        <v>4.6742110000000002E-4</v>
      </c>
      <c r="T21" s="56">
        <f t="shared" si="13"/>
        <v>0.6000540342787587</v>
      </c>
      <c r="U21" s="33">
        <f t="shared" si="20"/>
        <v>4.1036592609435645E-2</v>
      </c>
      <c r="V21" s="39">
        <f t="shared" si="14"/>
        <v>2.804779167620151E-4</v>
      </c>
      <c r="W21" s="32">
        <f t="shared" si="21"/>
        <v>0.55873696375256099</v>
      </c>
      <c r="X21" s="31"/>
      <c r="Y21" s="5">
        <f t="shared" si="15"/>
        <v>0</v>
      </c>
      <c r="Z21" s="5">
        <f t="shared" si="15"/>
        <v>3.6136994100966255</v>
      </c>
      <c r="AA21" s="5">
        <f t="shared" si="1"/>
        <v>0</v>
      </c>
      <c r="AB21" s="5">
        <f t="shared" si="5"/>
        <v>3.3648760294374105</v>
      </c>
      <c r="AC21" s="32"/>
      <c r="AD21" s="5">
        <f t="shared" si="6"/>
        <v>11876.50424262355</v>
      </c>
      <c r="AE21" s="5">
        <f t="shared" ref="AE21:AF24" si="25">-$W21*K21</f>
        <v>-118.76504242623551</v>
      </c>
      <c r="AF21" s="5">
        <f t="shared" si="25"/>
        <v>-1409.3089039851184</v>
      </c>
      <c r="AG21" s="5">
        <f t="shared" si="16"/>
        <v>-24713.426130587817</v>
      </c>
      <c r="AH21" s="5">
        <f t="shared" si="23"/>
        <v>-14364.995834375621</v>
      </c>
      <c r="AI21" s="42">
        <f t="shared" si="22"/>
        <v>0</v>
      </c>
      <c r="AJ21" s="42">
        <f t="shared" si="17"/>
        <v>1153.7887194514872</v>
      </c>
      <c r="AK21" s="42">
        <f t="shared" si="24"/>
        <v>-13211.207114924133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21255.984502724095</v>
      </c>
      <c r="K22" s="11">
        <f t="shared" si="11"/>
        <v>212.55984502724095</v>
      </c>
      <c r="L22" s="24">
        <f t="shared" si="18"/>
        <v>2522.3119202996504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L'!$B$264:$AV$384, 4)</f>
        <v>76.566882504976277</v>
      </c>
      <c r="S22" s="46">
        <f>VLOOKUP(I22, '[1]Lapse Rates'!$A$4:$F$24, 5)</f>
        <v>4.0205260000000001E-4</v>
      </c>
      <c r="T22" s="56">
        <f t="shared" si="13"/>
        <v>0.55873696375256099</v>
      </c>
      <c r="U22" s="33">
        <f t="shared" si="20"/>
        <v>4.2780747454829522E-2</v>
      </c>
      <c r="V22" s="39">
        <f t="shared" si="14"/>
        <v>2.2464164899282289E-4</v>
      </c>
      <c r="W22" s="32">
        <f t="shared" si="21"/>
        <v>0.51573157464873864</v>
      </c>
      <c r="X22" s="31"/>
      <c r="Y22" s="5">
        <f t="shared" ref="Y22:Z24" si="26">AA21</f>
        <v>0</v>
      </c>
      <c r="Z22" s="5">
        <f t="shared" si="26"/>
        <v>3.3648760294374105</v>
      </c>
      <c r="AA22" s="5">
        <f t="shared" si="1"/>
        <v>0</v>
      </c>
      <c r="AB22" s="5">
        <f t="shared" si="5"/>
        <v>3.1058851046913523</v>
      </c>
      <c r="AC22" s="32"/>
      <c r="AD22" s="5">
        <f t="shared" si="6"/>
        <v>10962.382358299084</v>
      </c>
      <c r="AE22" s="5">
        <f t="shared" si="25"/>
        <v>-109.62382358299084</v>
      </c>
      <c r="AF22" s="5">
        <f t="shared" si="25"/>
        <v>-1300.8358984114225</v>
      </c>
      <c r="AG22" s="5">
        <f t="shared" si="16"/>
        <v>-25763.80675897453</v>
      </c>
      <c r="AH22" s="5">
        <f t="shared" si="23"/>
        <v>-16211.884122669859</v>
      </c>
      <c r="AI22" s="42">
        <f t="shared" si="22"/>
        <v>0</v>
      </c>
      <c r="AJ22" s="42">
        <f t="shared" si="17"/>
        <v>1064.9857065941367</v>
      </c>
      <c r="AK22" s="42">
        <f t="shared" si="24"/>
        <v>-15146.898416075723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21255.984502724095</v>
      </c>
      <c r="K23" s="11">
        <f t="shared" si="11"/>
        <v>212.55984502724095</v>
      </c>
      <c r="L23" s="24">
        <f t="shared" si="18"/>
        <v>2522.3119202996504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L'!$B$264:$AV$384, 4)</f>
        <v>85.747408216172488</v>
      </c>
      <c r="S23" s="46">
        <f>VLOOKUP(I23, '[1]Lapse Rates'!$A$4:$F$24, 5)</f>
        <v>3.3283375800000001E-2</v>
      </c>
      <c r="T23" s="56">
        <f t="shared" si="13"/>
        <v>0.51573157464873864</v>
      </c>
      <c r="U23" s="33">
        <f t="shared" si="20"/>
        <v>4.4222645861374831E-2</v>
      </c>
      <c r="V23" s="39">
        <f t="shared" si="14"/>
        <v>1.7165287810959721E-2</v>
      </c>
      <c r="W23" s="32">
        <f t="shared" si="21"/>
        <v>0.45434364097640412</v>
      </c>
      <c r="X23" s="31"/>
      <c r="Y23" s="5">
        <f t="shared" si="26"/>
        <v>0</v>
      </c>
      <c r="Z23" s="5">
        <f t="shared" si="26"/>
        <v>3.1058851046913523</v>
      </c>
      <c r="AA23" s="5">
        <f t="shared" si="1"/>
        <v>0</v>
      </c>
      <c r="AB23" s="5">
        <f t="shared" si="5"/>
        <v>2.7361891656157886</v>
      </c>
      <c r="AC23" s="32"/>
      <c r="AD23" s="5">
        <f t="shared" si="6"/>
        <v>9657.5213915056866</v>
      </c>
      <c r="AE23" s="5">
        <f t="shared" si="25"/>
        <v>-96.575213915056864</v>
      </c>
      <c r="AF23" s="5">
        <f t="shared" si="25"/>
        <v>-1145.9963815471287</v>
      </c>
      <c r="AG23" s="5">
        <f t="shared" si="16"/>
        <v>-26632.159794449904</v>
      </c>
      <c r="AH23" s="5">
        <f>SUM(AD23:AG23)</f>
        <v>-18217.209998406404</v>
      </c>
      <c r="AI23" s="42">
        <f t="shared" si="22"/>
        <v>0</v>
      </c>
      <c r="AJ23" s="42">
        <f t="shared" si="17"/>
        <v>938.23350735041095</v>
      </c>
      <c r="AK23" s="42">
        <f t="shared" si="24"/>
        <v>-17278.976491055993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21255.984502724095</v>
      </c>
      <c r="K24" s="11">
        <f t="shared" si="11"/>
        <v>212.55984502724095</v>
      </c>
      <c r="L24" s="24">
        <f t="shared" si="18"/>
        <v>2522.3119202996504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L'!$B$264:$AV$384, 4)</f>
        <v>96.090211532453637</v>
      </c>
      <c r="S24" s="46">
        <f>VLOOKUP(I24, '[1]Lapse Rates'!$A$4:$F$24, 5)</f>
        <v>0</v>
      </c>
      <c r="T24" s="56">
        <f t="shared" si="13"/>
        <v>0.45434364097640412</v>
      </c>
      <c r="U24" s="33">
        <f t="shared" si="20"/>
        <v>4.3657976569847837E-2</v>
      </c>
      <c r="V24" s="39">
        <f t="shared" si="14"/>
        <v>0</v>
      </c>
      <c r="W24" s="32">
        <f t="shared" si="21"/>
        <v>0.41068566440655629</v>
      </c>
      <c r="X24" s="31"/>
      <c r="Y24" s="5">
        <f t="shared" si="26"/>
        <v>0</v>
      </c>
      <c r="Z24" s="5">
        <f t="shared" si="26"/>
        <v>2.7361891656157886</v>
      </c>
      <c r="AA24" s="5">
        <f t="shared" si="1"/>
        <v>0</v>
      </c>
      <c r="AB24" s="5">
        <f t="shared" si="5"/>
        <v>2.4732681698989598</v>
      </c>
      <c r="AC24" s="32"/>
      <c r="AD24" s="5">
        <f t="shared" si="6"/>
        <v>8729.5281181167084</v>
      </c>
      <c r="AE24" s="5">
        <f t="shared" si="25"/>
        <v>-87.295281181167098</v>
      </c>
      <c r="AF24" s="5">
        <f t="shared" si="25"/>
        <v>-1035.8773468288389</v>
      </c>
      <c r="AG24" s="5">
        <f t="shared" si="16"/>
        <v>-26292.099571682891</v>
      </c>
      <c r="AH24" s="5">
        <f t="shared" si="23"/>
        <v>-18685.744081576187</v>
      </c>
      <c r="AI24" s="42">
        <f t="shared" si="22"/>
        <v>0</v>
      </c>
      <c r="AJ24" s="42">
        <f t="shared" si="17"/>
        <v>848.07146146052366</v>
      </c>
      <c r="AK24" s="42">
        <f t="shared" si="24"/>
        <v>-17837.672620115663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342303.49841855536</v>
      </c>
      <c r="AE27" s="21">
        <f t="shared" ref="AE27:AJ27" si="27">SUM(AE4:AE24)</f>
        <v>-11503.473446639409</v>
      </c>
      <c r="AF27" s="21">
        <f t="shared" si="27"/>
        <v>-38771.886838390921</v>
      </c>
      <c r="AG27" s="21">
        <f t="shared" si="27"/>
        <v>-331879.0526159443</v>
      </c>
      <c r="AH27" s="21">
        <f>SUM(AH4:AH24)</f>
        <v>-39850.91448241935</v>
      </c>
      <c r="AI27" s="21">
        <f t="shared" si="27"/>
        <v>0</v>
      </c>
      <c r="AJ27" s="21">
        <f t="shared" si="27"/>
        <v>31209.626522567014</v>
      </c>
      <c r="AK27" s="21">
        <f>SUM(AK4:AK24)</f>
        <v>-8641.2879598523105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175002.26088250818</v>
      </c>
      <c r="AE29" s="21">
        <f t="shared" ref="AE29:AK29" si="28">AE4+NPV($D$6,AE5:AE24)</f>
        <v>-9849.1676534872913</v>
      </c>
      <c r="AF29" s="21">
        <f t="shared" si="28"/>
        <v>-19141.296585779535</v>
      </c>
      <c r="AG29" s="21">
        <f t="shared" si="28"/>
        <v>-115509.96896986576</v>
      </c>
      <c r="AH29" s="21">
        <f>AH4+NPV($D$6,AH5:AH24)</f>
        <v>30501.827673375512</v>
      </c>
      <c r="AI29" s="21">
        <f t="shared" si="28"/>
        <v>0</v>
      </c>
      <c r="AJ29" s="21">
        <f t="shared" si="28"/>
        <v>14954.786663777171</v>
      </c>
      <c r="AK29" s="21">
        <f t="shared" si="28"/>
        <v>45456.614337152692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256709.58269999496</v>
      </c>
      <c r="AE31" s="21">
        <f t="shared" ref="AE31:AJ31" si="29">AE4+NPV($D$7,AE5:AE24)</f>
        <v>-10654.893550007055</v>
      </c>
      <c r="AF31" s="21">
        <f t="shared" si="29"/>
        <v>-28702.331187707601</v>
      </c>
      <c r="AG31" s="21">
        <f t="shared" si="29"/>
        <v>-214575.00639364863</v>
      </c>
      <c r="AH31" s="21">
        <f t="shared" si="29"/>
        <v>2777.3515686317087</v>
      </c>
      <c r="AI31" s="21">
        <f t="shared" si="29"/>
        <v>0</v>
      </c>
      <c r="AJ31" s="21">
        <f t="shared" si="29"/>
        <v>22893.607500895501</v>
      </c>
      <c r="AK31" s="21">
        <f>AK4+NPV($D$7,AK5:AK24)</f>
        <v>25670.959069527213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23657.675695863287</v>
      </c>
    </row>
    <row r="37" spans="1:39" x14ac:dyDescent="0.15">
      <c r="G37" s="49" t="s">
        <v>109</v>
      </c>
      <c r="I37" s="1">
        <v>0</v>
      </c>
      <c r="J37" s="11">
        <f>H$36</f>
        <v>23657.675695863287</v>
      </c>
      <c r="K37" s="11">
        <f>J37*$C$10</f>
        <v>9463.0702783453144</v>
      </c>
      <c r="L37" s="24">
        <f>$C$46</f>
        <v>3309.4721606354142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23657.675695863287</v>
      </c>
      <c r="AE37" s="5">
        <f>-$W37*K37</f>
        <v>-9463.0702783453144</v>
      </c>
      <c r="AF37" s="5">
        <f>-$W37*L37</f>
        <v>-3309.4721606354142</v>
      </c>
      <c r="AG37" s="5"/>
      <c r="AH37" s="5">
        <f>SUM(AD37:AG37)</f>
        <v>10885.133256882558</v>
      </c>
      <c r="AI37" s="42">
        <f>Y37-AA37</f>
        <v>0</v>
      </c>
      <c r="AJ37" s="42"/>
      <c r="AK37" s="42">
        <f>SUM(AH37:AJ37)</f>
        <v>10885.133256882558</v>
      </c>
      <c r="AL37" s="6" t="s">
        <v>39</v>
      </c>
      <c r="AM37" s="36">
        <f>AK64</f>
        <v>27791.804477526006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23657.675695863287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L'!$B$264:$AV$384, 7)</f>
        <v>14.945690603116459</v>
      </c>
      <c r="S38" s="46">
        <f>AVERAGE(VLOOKUP(I37,'[1]Lapse Rates'!$A$4:$F$24,5),VLOOKUP(I38,'[1]Lapse Rates'!$A$4:$F$24,5))</f>
        <v>2.3220462500000002E-3</v>
      </c>
      <c r="T38" s="33">
        <f>W37</f>
        <v>1</v>
      </c>
      <c r="U38" s="33">
        <f>T38*R38/1000</f>
        <v>1.4945690603116459E-2</v>
      </c>
      <c r="V38" s="39">
        <f>MIN(S38*T38,T38-U38)</f>
        <v>2.3220462500000002E-3</v>
      </c>
      <c r="W38" s="32">
        <f>T38-SUM(U38:V38)</f>
        <v>0.98273226314688356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5.9182986810268456</v>
      </c>
      <c r="AC38" s="32"/>
      <c r="AD38" s="5">
        <f t="shared" ref="AD38:AD40" si="36">$W38*J38</f>
        <v>23249.16117739075</v>
      </c>
      <c r="AE38" s="5">
        <f t="shared" ref="AE38:AF57" si="37">-$W38*K38</f>
        <v>0</v>
      </c>
      <c r="AF38" s="5">
        <f t="shared" si="37"/>
        <v>0</v>
      </c>
      <c r="AG38" s="5">
        <f>-U38*M38</f>
        <v>-9000.7283062242223</v>
      </c>
      <c r="AH38" s="5">
        <f t="shared" ref="AH38:AH46" si="38">SUM(AD38:AG38)</f>
        <v>14248.432871166528</v>
      </c>
      <c r="AI38" s="42">
        <f>-M38*$W37*(N38-N37)/1000</f>
        <v>0</v>
      </c>
      <c r="AJ38" s="42">
        <f>$D$6*SUM(Y38:Z38,AD38:AE38)</f>
        <v>2281.3334981510329</v>
      </c>
      <c r="AK38" s="42">
        <f t="shared" ref="AK38" si="39">SUM(AH38:AJ38)</f>
        <v>16529.76636931756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23657.675695863287</v>
      </c>
      <c r="K39" s="11">
        <f t="shared" ref="K39:K57" si="41">J39*$C$11</f>
        <v>236.57675695863287</v>
      </c>
      <c r="L39" s="24">
        <f>$C$47</f>
        <v>2599.7418897595153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L'!$B$264:$AV$384, 7)</f>
        <v>16.341446630673381</v>
      </c>
      <c r="S39" s="46">
        <f>VLOOKUP(I39, '[1]Lapse Rates'!$A$4:$F$24, 5)</f>
        <v>2.1348066000000001E-3</v>
      </c>
      <c r="T39" s="33">
        <f t="shared" ref="T39:T41" si="44">W38</f>
        <v>0.98273226314688356</v>
      </c>
      <c r="U39" s="33">
        <f>T39*R39/1000</f>
        <v>1.6059266830455665E-2</v>
      </c>
      <c r="V39" s="39">
        <f t="shared" ref="V39:V57" si="45">MIN(S39*T39,T39-U39)</f>
        <v>2.0979433213989041E-3</v>
      </c>
      <c r="W39" s="32">
        <f>T39-SUM(U39:V39)</f>
        <v>0.96457505299502899</v>
      </c>
      <c r="X39" s="32"/>
      <c r="Y39" s="5">
        <f t="shared" ref="Y39:Z54" si="46">AA38</f>
        <v>0</v>
      </c>
      <c r="Z39" s="5">
        <f t="shared" si="46"/>
        <v>5.9182986810268456</v>
      </c>
      <c r="AA39" s="5">
        <f>O39*W39</f>
        <v>0</v>
      </c>
      <c r="AB39" s="5">
        <f t="shared" si="35"/>
        <v>5.8089506959014328</v>
      </c>
      <c r="AC39" s="32"/>
      <c r="AD39" s="5">
        <f t="shared" si="36"/>
        <v>22819.60378807654</v>
      </c>
      <c r="AE39" s="5">
        <f t="shared" si="37"/>
        <v>-228.1960378807654</v>
      </c>
      <c r="AF39" s="5">
        <f t="shared" si="37"/>
        <v>-2507.6461710881813</v>
      </c>
      <c r="AG39" s="5">
        <f t="shared" ref="AG39:AG42" si="47">-U39*M39</f>
        <v>-9671.3562040384841</v>
      </c>
      <c r="AH39" s="5">
        <f t="shared" si="38"/>
        <v>10412.405375069107</v>
      </c>
      <c r="AI39" s="42">
        <f>-M39*($W38*N39-$W37*N38)/1000</f>
        <v>0</v>
      </c>
      <c r="AJ39" s="42">
        <f t="shared" ref="AJ39:AJ40" si="48">$D$6*SUM(Y39:Z39,AD39:AE39)</f>
        <v>2216.7976853948139</v>
      </c>
      <c r="AK39" s="42">
        <f>SUM(AH39:AJ39)</f>
        <v>12629.203060463922</v>
      </c>
      <c r="AL39" s="48" t="s">
        <v>43</v>
      </c>
      <c r="AM39" s="54">
        <f>AK64/AD64</f>
        <v>0.10000001265169133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23657.675695863287</v>
      </c>
      <c r="K40" s="11">
        <f t="shared" si="41"/>
        <v>236.57675695863287</v>
      </c>
      <c r="L40" s="24">
        <f t="shared" ref="L40:L57" si="49">$C$47</f>
        <v>2599.7418897595153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L'!$B$264:$AV$384, 7)</f>
        <v>17.823102212147987</v>
      </c>
      <c r="S40" s="46">
        <f>VLOOKUP(I40, '[1]Lapse Rates'!$A$4:$F$24, 5)</f>
        <v>2.1304430000000001E-3</v>
      </c>
      <c r="T40" s="33">
        <f t="shared" si="44"/>
        <v>0.96457505299502899</v>
      </c>
      <c r="U40" s="33">
        <f t="shared" ref="U40:U57" si="50">T40*R40/1000</f>
        <v>1.7191719760818461E-2</v>
      </c>
      <c r="V40" s="39">
        <f t="shared" si="45"/>
        <v>2.0549721696278885E-3</v>
      </c>
      <c r="W40" s="32">
        <f t="shared" ref="W40:W57" si="51">T40-SUM(U40:V40)</f>
        <v>0.94532836106458262</v>
      </c>
      <c r="X40" s="32"/>
      <c r="Y40" s="5">
        <f t="shared" si="46"/>
        <v>0</v>
      </c>
      <c r="Z40" s="5">
        <f t="shared" si="46"/>
        <v>5.8089506959014328</v>
      </c>
      <c r="AA40" s="5">
        <f t="shared" ref="AA40:AA57" si="52">O40*W40</f>
        <v>0</v>
      </c>
      <c r="AB40" s="5">
        <f t="shared" si="35"/>
        <v>5.6930415355556256</v>
      </c>
      <c r="AC40" s="32"/>
      <c r="AD40" s="5">
        <f t="shared" si="36"/>
        <v>22364.271792167849</v>
      </c>
      <c r="AE40" s="5">
        <f t="shared" si="37"/>
        <v>-223.6427179216785</v>
      </c>
      <c r="AF40" s="5">
        <f>-$W40*L40</f>
        <v>-2457.6097398373036</v>
      </c>
      <c r="AG40" s="5">
        <f t="shared" si="47"/>
        <v>-10353.352199837942</v>
      </c>
      <c r="AH40" s="5">
        <f t="shared" si="38"/>
        <v>9329.6671345709274</v>
      </c>
      <c r="AI40" s="42">
        <f>-M40*($W39*N40-$W38*N39)/1000</f>
        <v>0</v>
      </c>
      <c r="AJ40" s="42">
        <f t="shared" si="48"/>
        <v>2172.5655702468175</v>
      </c>
      <c r="AK40" s="42">
        <f t="shared" ref="AK40:AK47" si="53">SUM(AH40:AJ40)</f>
        <v>11502.232704817745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23657.675695863287</v>
      </c>
      <c r="K41" s="11">
        <f t="shared" si="41"/>
        <v>236.57675695863287</v>
      </c>
      <c r="L41" s="24">
        <f t="shared" si="49"/>
        <v>2599.7418897595153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L'!$B$264:$AV$384, 7)</f>
        <v>19.38961879285031</v>
      </c>
      <c r="S41" s="46">
        <f>VLOOKUP(I41, '[1]Lapse Rates'!$A$4:$F$24, 5)</f>
        <v>1.8971547999999999E-3</v>
      </c>
      <c r="T41" s="33">
        <f t="shared" si="44"/>
        <v>0.94532836106458262</v>
      </c>
      <c r="U41" s="33">
        <f t="shared" si="50"/>
        <v>1.8329556555112217E-2</v>
      </c>
      <c r="V41" s="39">
        <f t="shared" si="45"/>
        <v>1.793434237769806E-3</v>
      </c>
      <c r="W41" s="32">
        <f t="shared" si="51"/>
        <v>0.92520537027170058</v>
      </c>
      <c r="X41" s="32"/>
      <c r="Y41" s="5">
        <f>AA40</f>
        <v>0</v>
      </c>
      <c r="Z41" s="5">
        <f t="shared" si="46"/>
        <v>5.6930415355556256</v>
      </c>
      <c r="AA41" s="5">
        <f t="shared" si="52"/>
        <v>0</v>
      </c>
      <c r="AB41" s="5">
        <f t="shared" si="35"/>
        <v>5.5718550493335597</v>
      </c>
      <c r="AC41" s="32"/>
      <c r="AD41" s="5">
        <f>$W41*J41</f>
        <v>21888.208601959002</v>
      </c>
      <c r="AE41" s="5">
        <f t="shared" si="37"/>
        <v>-218.88208601959005</v>
      </c>
      <c r="AF41" s="5">
        <f t="shared" si="37"/>
        <v>-2405.2951577258027</v>
      </c>
      <c r="AG41" s="5">
        <f t="shared" si="47"/>
        <v>-11038.590514628675</v>
      </c>
      <c r="AH41" s="5">
        <f t="shared" si="38"/>
        <v>8225.4408435849364</v>
      </c>
      <c r="AI41" s="42">
        <f t="shared" ref="AI41:AI57" si="55">-M41*($W40*N41-$W39*N40)/1000</f>
        <v>0</v>
      </c>
      <c r="AJ41" s="42">
        <f>$D$6*SUM(Y41:Z41,AD41:AE41)</f>
        <v>2126.3194185882949</v>
      </c>
      <c r="AK41" s="42">
        <f t="shared" si="53"/>
        <v>10351.760262173231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23657.675695863287</v>
      </c>
      <c r="K42" s="11">
        <f t="shared" si="41"/>
        <v>236.57675695863287</v>
      </c>
      <c r="L42" s="24">
        <f t="shared" si="49"/>
        <v>2599.7418897595153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L'!$B$264:$AV$384, 7)</f>
        <v>21.147205836985719</v>
      </c>
      <c r="S42" s="46">
        <f>VLOOKUP(I42, '[1]Lapse Rates'!$A$4:$F$24, 5)</f>
        <v>1.8563969E-3</v>
      </c>
      <c r="T42" s="33">
        <f>W41</f>
        <v>0.92520537027170058</v>
      </c>
      <c r="U42" s="33">
        <f t="shared" si="50"/>
        <v>1.956550840662024E-2</v>
      </c>
      <c r="V42" s="39">
        <f t="shared" si="45"/>
        <v>1.7175483812357372E-3</v>
      </c>
      <c r="W42" s="32">
        <f t="shared" si="51"/>
        <v>0.90392231348384455</v>
      </c>
      <c r="X42" s="32"/>
      <c r="Y42" s="5">
        <f t="shared" ref="Y42:Z57" si="56">AA41</f>
        <v>0</v>
      </c>
      <c r="Z42" s="5">
        <f t="shared" si="46"/>
        <v>5.5718550493335597</v>
      </c>
      <c r="AA42" s="5">
        <f t="shared" si="52"/>
        <v>0</v>
      </c>
      <c r="AB42" s="5">
        <f t="shared" si="35"/>
        <v>5.4436823092706224</v>
      </c>
      <c r="AC42" s="32"/>
      <c r="AD42" s="5">
        <f t="shared" ref="AD42:AD57" si="57">$W42*J42</f>
        <v>21384.700946655263</v>
      </c>
      <c r="AE42" s="5">
        <f t="shared" si="37"/>
        <v>-213.84700946655263</v>
      </c>
      <c r="AF42" s="5">
        <f t="shared" si="37"/>
        <v>-2349.9647034522832</v>
      </c>
      <c r="AG42" s="5">
        <f t="shared" si="47"/>
        <v>-11782.916562210501</v>
      </c>
      <c r="AH42" s="5">
        <f t="shared" si="38"/>
        <v>7037.9726715259258</v>
      </c>
      <c r="AI42" s="42">
        <f t="shared" si="55"/>
        <v>0</v>
      </c>
      <c r="AJ42" s="42">
        <f t="shared" ref="AJ42:AJ57" si="58">$D$6*SUM(Y42:Z42,AD42:AE42)</f>
        <v>2077.4073702185519</v>
      </c>
      <c r="AK42" s="42">
        <f t="shared" si="53"/>
        <v>9115.3800417444781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23657.675695863287</v>
      </c>
      <c r="K43" s="11">
        <f t="shared" si="41"/>
        <v>236.57675695863287</v>
      </c>
      <c r="L43" s="24">
        <f t="shared" si="49"/>
        <v>2599.7418897595153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L'!$B$264:$AV$384, 7)</f>
        <v>23.122109974278537</v>
      </c>
      <c r="S43" s="46">
        <f>VLOOKUP(I43, '[1]Lapse Rates'!$A$4:$F$24, 5)</f>
        <v>1.7512077999999999E-3</v>
      </c>
      <c r="T43" s="33">
        <f t="shared" ref="T43:T57" si="59">W42</f>
        <v>0.90392231348384455</v>
      </c>
      <c r="U43" s="33">
        <f t="shared" si="50"/>
        <v>2.090059114057773E-2</v>
      </c>
      <c r="V43" s="39">
        <f t="shared" si="45"/>
        <v>1.5829558059669536E-3</v>
      </c>
      <c r="W43" s="32">
        <f t="shared" si="51"/>
        <v>0.88143876653729991</v>
      </c>
      <c r="X43" s="32"/>
      <c r="Y43" s="5">
        <f t="shared" si="56"/>
        <v>0</v>
      </c>
      <c r="Z43" s="5">
        <f t="shared" si="46"/>
        <v>5.4436823092706224</v>
      </c>
      <c r="AA43" s="5">
        <f t="shared" si="52"/>
        <v>0</v>
      </c>
      <c r="AB43" s="5">
        <f t="shared" si="35"/>
        <v>5.3082798693299162</v>
      </c>
      <c r="AC43" s="32"/>
      <c r="AD43" s="5">
        <f t="shared" si="57"/>
        <v>20852.792484501195</v>
      </c>
      <c r="AE43" s="5">
        <f t="shared" si="37"/>
        <v>-208.52792484501194</v>
      </c>
      <c r="AF43" s="5">
        <f t="shared" si="37"/>
        <v>-2291.5132846249762</v>
      </c>
      <c r="AG43" s="5">
        <f>-U43*M43</f>
        <v>-12586.942101998986</v>
      </c>
      <c r="AH43" s="5">
        <f t="shared" si="38"/>
        <v>5765.8091730322194</v>
      </c>
      <c r="AI43" s="42">
        <f t="shared" si="55"/>
        <v>0</v>
      </c>
      <c r="AJ43" s="42">
        <f t="shared" si="58"/>
        <v>2025.7363785368109</v>
      </c>
      <c r="AK43" s="42">
        <f t="shared" si="53"/>
        <v>7791.5455515690301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23657.675695863287</v>
      </c>
      <c r="K44" s="11">
        <f t="shared" si="41"/>
        <v>236.57675695863287</v>
      </c>
      <c r="L44" s="24">
        <f t="shared" si="49"/>
        <v>2599.7418897595153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L'!$B$264:$AV$384, 7)</f>
        <v>25.37782280504431</v>
      </c>
      <c r="S44" s="46">
        <f>VLOOKUP(I44, '[1]Lapse Rates'!$A$4:$F$24, 5)</f>
        <v>1.6267663999999999E-3</v>
      </c>
      <c r="T44" s="33">
        <f t="shared" si="59"/>
        <v>0.88143876653729991</v>
      </c>
      <c r="U44" s="33">
        <f t="shared" si="50"/>
        <v>2.2368996830680415E-2</v>
      </c>
      <c r="V44" s="39">
        <f t="shared" si="45"/>
        <v>1.4338949690603237E-3</v>
      </c>
      <c r="W44" s="32">
        <f t="shared" si="51"/>
        <v>0.8576358747375592</v>
      </c>
      <c r="X44" s="32"/>
      <c r="Y44" s="5">
        <f t="shared" si="56"/>
        <v>0</v>
      </c>
      <c r="Z44" s="5">
        <f t="shared" si="46"/>
        <v>5.3082798693299162</v>
      </c>
      <c r="AA44" s="5">
        <f t="shared" si="52"/>
        <v>0</v>
      </c>
      <c r="AB44" s="5">
        <f t="shared" si="35"/>
        <v>5.1649319520732551</v>
      </c>
      <c r="AC44" s="32"/>
      <c r="AD44" s="5">
        <f t="shared" si="57"/>
        <v>20289.671389679206</v>
      </c>
      <c r="AE44" s="5">
        <f t="shared" si="37"/>
        <v>-202.89671389679205</v>
      </c>
      <c r="AF44" s="5">
        <f t="shared" si="37"/>
        <v>-2229.6319097157771</v>
      </c>
      <c r="AG44" s="5">
        <f t="shared" ref="AG44:AG57" si="60">-U44*M44</f>
        <v>-13471.258592343836</v>
      </c>
      <c r="AH44" s="5">
        <f t="shared" si="38"/>
        <v>4385.8841737228013</v>
      </c>
      <c r="AI44" s="42">
        <f t="shared" si="55"/>
        <v>0</v>
      </c>
      <c r="AJ44" s="42">
        <f t="shared" si="58"/>
        <v>1971.0333379494359</v>
      </c>
      <c r="AK44" s="42">
        <f t="shared" si="53"/>
        <v>6356.9175116722372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23657.675695863287</v>
      </c>
      <c r="K45" s="11">
        <f t="shared" si="41"/>
        <v>236.57675695863287</v>
      </c>
      <c r="L45" s="24">
        <f t="shared" si="49"/>
        <v>2599.7418897595153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L'!$B$264:$AV$384, 7)</f>
        <v>27.971994884133675</v>
      </c>
      <c r="S45" s="46">
        <f>VLOOKUP(I45, '[1]Lapse Rates'!$A$4:$F$24, 5)</f>
        <v>1.427546E-3</v>
      </c>
      <c r="T45" s="33">
        <f t="shared" si="59"/>
        <v>0.8576358747375592</v>
      </c>
      <c r="U45" s="33">
        <f t="shared" si="50"/>
        <v>2.3989786300608516E-2</v>
      </c>
      <c r="V45" s="39">
        <f t="shared" si="45"/>
        <v>1.2243146624381037E-3</v>
      </c>
      <c r="W45" s="32">
        <f t="shared" si="51"/>
        <v>0.83242177377451254</v>
      </c>
      <c r="X45" s="32"/>
      <c r="Y45" s="5">
        <f t="shared" si="56"/>
        <v>0</v>
      </c>
      <c r="Z45" s="5">
        <f t="shared" si="46"/>
        <v>5.1649319520732551</v>
      </c>
      <c r="AA45" s="5">
        <f t="shared" si="52"/>
        <v>0</v>
      </c>
      <c r="AB45" s="5">
        <f t="shared" si="35"/>
        <v>5.0130853239845088</v>
      </c>
      <c r="AC45" s="32"/>
      <c r="AD45" s="5">
        <f t="shared" si="57"/>
        <v>19693.164366132693</v>
      </c>
      <c r="AE45" s="5">
        <f t="shared" si="37"/>
        <v>-196.93164366132692</v>
      </c>
      <c r="AF45" s="5">
        <f t="shared" si="37"/>
        <v>-2164.0817552295189</v>
      </c>
      <c r="AG45" s="5">
        <f t="shared" si="60"/>
        <v>-14447.345014029166</v>
      </c>
      <c r="AH45" s="5">
        <f t="shared" si="38"/>
        <v>2884.8059532126808</v>
      </c>
      <c r="AI45" s="42">
        <f t="shared" si="55"/>
        <v>0</v>
      </c>
      <c r="AJ45" s="42">
        <f t="shared" si="58"/>
        <v>1913.0871098989396</v>
      </c>
      <c r="AK45" s="42">
        <f t="shared" si="53"/>
        <v>4797.89306311162</v>
      </c>
    </row>
    <row r="46" spans="1:39" ht="15" x14ac:dyDescent="0.2">
      <c r="A46" s="12"/>
      <c r="B46" s="13">
        <v>1</v>
      </c>
      <c r="C46" s="10">
        <f>$H$36*0.14+$B$49</f>
        <v>3309.4721606354142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23657.675695863287</v>
      </c>
      <c r="K46" s="11">
        <f t="shared" si="41"/>
        <v>236.57675695863287</v>
      </c>
      <c r="L46" s="24">
        <f t="shared" si="49"/>
        <v>2599.7418897595153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L'!$B$264:$AV$384, 7)</f>
        <v>30.955777800547516</v>
      </c>
      <c r="S46" s="46">
        <f>VLOOKUP(I46, '[1]Lapse Rates'!$A$4:$F$24, 5)</f>
        <v>1.4710299999999999E-3</v>
      </c>
      <c r="T46" s="33">
        <f t="shared" si="59"/>
        <v>0.83242177377451254</v>
      </c>
      <c r="U46" s="33">
        <f t="shared" si="50"/>
        <v>2.5768263465301443E-2</v>
      </c>
      <c r="V46" s="39">
        <f t="shared" si="45"/>
        <v>1.2245174018755212E-3</v>
      </c>
      <c r="W46" s="32">
        <f t="shared" si="51"/>
        <v>0.80542899290733561</v>
      </c>
      <c r="X46" s="32"/>
      <c r="Y46" s="5">
        <f t="shared" si="56"/>
        <v>0</v>
      </c>
      <c r="Z46" s="5">
        <f t="shared" si="46"/>
        <v>5.0130853239845088</v>
      </c>
      <c r="AA46" s="5">
        <f t="shared" si="52"/>
        <v>0</v>
      </c>
      <c r="AB46" s="5">
        <f t="shared" si="35"/>
        <v>4.8505269696959177</v>
      </c>
      <c r="AC46" s="32"/>
      <c r="AD46" s="5">
        <f t="shared" si="57"/>
        <v>19054.577910247517</v>
      </c>
      <c r="AE46" s="5">
        <f t="shared" si="37"/>
        <v>-190.54577910247517</v>
      </c>
      <c r="AF46" s="5">
        <f t="shared" si="37"/>
        <v>-2093.9074920880198</v>
      </c>
      <c r="AG46" s="5">
        <f t="shared" si="60"/>
        <v>-15518.395538445022</v>
      </c>
      <c r="AH46" s="5">
        <f t="shared" si="38"/>
        <v>1251.7291006120013</v>
      </c>
      <c r="AI46" s="42">
        <f t="shared" si="55"/>
        <v>0</v>
      </c>
      <c r="AJ46" s="42">
        <f t="shared" si="58"/>
        <v>1851.0533357356119</v>
      </c>
      <c r="AK46" s="42">
        <f t="shared" si="53"/>
        <v>3102.7824363476129</v>
      </c>
    </row>
    <row r="47" spans="1:39" ht="15" x14ac:dyDescent="0.2">
      <c r="A47" s="12"/>
      <c r="B47" s="70" t="s">
        <v>49</v>
      </c>
      <c r="C47" s="72">
        <f>$H$36*0.11+$B$49</f>
        <v>2599.7418897595153</v>
      </c>
      <c r="D47" s="1"/>
      <c r="E47" s="1"/>
      <c r="F47" s="1"/>
      <c r="I47" s="2">
        <f t="shared" si="40"/>
        <v>10</v>
      </c>
      <c r="J47" s="11">
        <f t="shared" si="32"/>
        <v>23657.675695863287</v>
      </c>
      <c r="K47" s="11">
        <f t="shared" si="41"/>
        <v>236.57675695863287</v>
      </c>
      <c r="L47" s="24">
        <f t="shared" si="49"/>
        <v>2599.7418897595153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L'!$B$264:$AV$384, 7)</f>
        <v>34.502604454280451</v>
      </c>
      <c r="S47" s="46">
        <f>VLOOKUP(I47, '[1]Lapse Rates'!$A$4:$F$24, 5)</f>
        <v>1.273365E-3</v>
      </c>
      <c r="T47" s="33">
        <f t="shared" si="59"/>
        <v>0.80542899290733561</v>
      </c>
      <c r="U47" s="33">
        <f t="shared" si="50"/>
        <v>2.7789397958291256E-2</v>
      </c>
      <c r="V47" s="39">
        <f t="shared" si="45"/>
        <v>1.0256050895534495E-3</v>
      </c>
      <c r="W47" s="32">
        <f t="shared" si="51"/>
        <v>0.77661398985949093</v>
      </c>
      <c r="X47" s="32"/>
      <c r="Y47" s="5">
        <f t="shared" si="56"/>
        <v>0</v>
      </c>
      <c r="Z47" s="5">
        <f t="shared" si="46"/>
        <v>4.8505269696959177</v>
      </c>
      <c r="AA47" s="5">
        <f t="shared" si="52"/>
        <v>0</v>
      </c>
      <c r="AB47" s="5">
        <f t="shared" si="35"/>
        <v>4.6769946649909135</v>
      </c>
      <c r="AC47" s="32"/>
      <c r="AD47" s="5">
        <f t="shared" si="57"/>
        <v>18372.881912966295</v>
      </c>
      <c r="AE47" s="5">
        <f t="shared" si="37"/>
        <v>-183.72881912966295</v>
      </c>
      <c r="AF47" s="5">
        <f t="shared" si="37"/>
        <v>-2018.9959216109901</v>
      </c>
      <c r="AG47" s="5">
        <f t="shared" si="60"/>
        <v>-16735.581343023783</v>
      </c>
      <c r="AH47" s="5">
        <f>SUM(AD47:AG47)</f>
        <v>-565.42417079813822</v>
      </c>
      <c r="AI47" s="42">
        <f t="shared" si="55"/>
        <v>0</v>
      </c>
      <c r="AJ47" s="42">
        <f t="shared" si="58"/>
        <v>1784.8317552011006</v>
      </c>
      <c r="AK47" s="42">
        <f t="shared" si="53"/>
        <v>1219.4075844029624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23657.675695863287</v>
      </c>
      <c r="K48" s="11">
        <f t="shared" si="41"/>
        <v>236.57675695863287</v>
      </c>
      <c r="L48" s="24">
        <f t="shared" si="49"/>
        <v>2599.7418897595153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L'!$B$264:$AV$384, 7)</f>
        <v>38.578279448296293</v>
      </c>
      <c r="S48" s="46">
        <f>VLOOKUP(I48, '[1]Lapse Rates'!$A$4:$F$24, 5)</f>
        <v>1.2241776999999999E-3</v>
      </c>
      <c r="T48" s="33">
        <f t="shared" si="59"/>
        <v>0.77661398985949093</v>
      </c>
      <c r="U48" s="33">
        <f t="shared" si="50"/>
        <v>2.9960431524255784E-2</v>
      </c>
      <c r="V48" s="39">
        <f t="shared" si="45"/>
        <v>9.5071352789401491E-4</v>
      </c>
      <c r="W48" s="32">
        <f t="shared" si="51"/>
        <v>0.74570284480734117</v>
      </c>
      <c r="X48" s="31"/>
      <c r="Y48" s="5">
        <f t="shared" si="56"/>
        <v>0</v>
      </c>
      <c r="Z48" s="5">
        <f t="shared" si="46"/>
        <v>4.6769946649909135</v>
      </c>
      <c r="AA48" s="5">
        <f t="shared" si="52"/>
        <v>0</v>
      </c>
      <c r="AB48" s="5">
        <f t="shared" si="35"/>
        <v>4.4908387852548026</v>
      </c>
      <c r="AC48" s="32"/>
      <c r="AD48" s="5">
        <f t="shared" si="57"/>
        <v>17641.596067934748</v>
      </c>
      <c r="AE48" s="5">
        <f t="shared" si="37"/>
        <v>-176.41596067934748</v>
      </c>
      <c r="AF48" s="5">
        <f t="shared" si="37"/>
        <v>-1938.6349229584837</v>
      </c>
      <c r="AG48" s="5">
        <f t="shared" si="60"/>
        <v>-18043.040716421037</v>
      </c>
      <c r="AH48" s="5">
        <f t="shared" ref="AH48:AH57" si="61">SUM(AD48:AG48)</f>
        <v>-2516.4955321241196</v>
      </c>
      <c r="AI48" s="42">
        <f t="shared" si="55"/>
        <v>0</v>
      </c>
      <c r="AJ48" s="42">
        <f t="shared" si="58"/>
        <v>1713.7929816983906</v>
      </c>
      <c r="AK48" s="42">
        <f t="shared" ref="AK48:AK57" si="62">SUM(AH48:AJ48)</f>
        <v>-802.70255042572899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23657.675695863287</v>
      </c>
      <c r="K49" s="11">
        <f t="shared" si="41"/>
        <v>236.57675695863287</v>
      </c>
      <c r="L49" s="24">
        <f t="shared" si="49"/>
        <v>2599.7418897595153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L'!$B$264:$AV$384, 7)</f>
        <v>43.241247988015729</v>
      </c>
      <c r="S49" s="46">
        <f>VLOOKUP(I49, '[1]Lapse Rates'!$A$4:$F$24, 5)</f>
        <v>1.0124068E-3</v>
      </c>
      <c r="T49" s="33">
        <f t="shared" si="59"/>
        <v>0.74570284480734117</v>
      </c>
      <c r="U49" s="33">
        <f t="shared" si="50"/>
        <v>3.2245121637683047E-2</v>
      </c>
      <c r="V49" s="39">
        <f t="shared" si="45"/>
        <v>7.5495463086229693E-4</v>
      </c>
      <c r="W49" s="32">
        <f t="shared" si="51"/>
        <v>0.71270276853879588</v>
      </c>
      <c r="X49" s="31"/>
      <c r="Y49" s="5">
        <f t="shared" si="56"/>
        <v>0</v>
      </c>
      <c r="Z49" s="5">
        <f t="shared" si="46"/>
        <v>4.4908387852548026</v>
      </c>
      <c r="AA49" s="5">
        <f t="shared" si="52"/>
        <v>0</v>
      </c>
      <c r="AB49" s="5">
        <f t="shared" si="35"/>
        <v>4.292102755943505</v>
      </c>
      <c r="AC49" s="32"/>
      <c r="AD49" s="5">
        <f t="shared" si="57"/>
        <v>16860.89096563475</v>
      </c>
      <c r="AE49" s="5">
        <f t="shared" si="37"/>
        <v>-168.60890965634749</v>
      </c>
      <c r="AF49" s="5">
        <f t="shared" si="37"/>
        <v>-1852.8432423178876</v>
      </c>
      <c r="AG49" s="5">
        <f t="shared" si="60"/>
        <v>-19418.947358740224</v>
      </c>
      <c r="AH49" s="5">
        <f t="shared" si="61"/>
        <v>-4579.5085450797105</v>
      </c>
      <c r="AI49" s="42">
        <f t="shared" si="55"/>
        <v>0</v>
      </c>
      <c r="AJ49" s="42">
        <f t="shared" si="58"/>
        <v>1637.9534209763149</v>
      </c>
      <c r="AK49" s="42">
        <f t="shared" si="62"/>
        <v>-2941.5551241033954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23657.675695863287</v>
      </c>
      <c r="K50" s="11">
        <f t="shared" si="41"/>
        <v>236.57675695863287</v>
      </c>
      <c r="L50" s="24">
        <f t="shared" si="49"/>
        <v>2599.7418897595153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L'!$B$264:$AV$384, 7)</f>
        <v>48.607341476095918</v>
      </c>
      <c r="S50" s="46">
        <f>VLOOKUP(I50, '[1]Lapse Rates'!$A$4:$F$24, 5)</f>
        <v>8.7385670000000003E-4</v>
      </c>
      <c r="T50" s="33">
        <f t="shared" si="59"/>
        <v>0.71270276853879588</v>
      </c>
      <c r="U50" s="33">
        <f t="shared" si="50"/>
        <v>3.4642586841324201E-2</v>
      </c>
      <c r="V50" s="39">
        <f t="shared" si="45"/>
        <v>6.2280008939617597E-4</v>
      </c>
      <c r="W50" s="32">
        <f t="shared" si="51"/>
        <v>0.67743738160807554</v>
      </c>
      <c r="X50" s="31"/>
      <c r="Y50" s="5">
        <f t="shared" si="56"/>
        <v>0</v>
      </c>
      <c r="Z50" s="5">
        <f t="shared" si="46"/>
        <v>4.292102755943505</v>
      </c>
      <c r="AA50" s="5">
        <f t="shared" si="52"/>
        <v>0</v>
      </c>
      <c r="AB50" s="5">
        <f t="shared" si="35"/>
        <v>4.0797243688844969</v>
      </c>
      <c r="AC50" s="32"/>
      <c r="AD50" s="5">
        <f t="shared" si="57"/>
        <v>16026.593878338632</v>
      </c>
      <c r="AE50" s="5">
        <f t="shared" si="37"/>
        <v>-160.2659387833863</v>
      </c>
      <c r="AF50" s="5">
        <f t="shared" si="37"/>
        <v>-1761.1623386555161</v>
      </c>
      <c r="AG50" s="5">
        <f t="shared" si="60"/>
        <v>-20862.770430863831</v>
      </c>
      <c r="AH50" s="5">
        <f t="shared" si="61"/>
        <v>-6757.6048299641025</v>
      </c>
      <c r="AI50" s="42">
        <f t="shared" si="55"/>
        <v>0</v>
      </c>
      <c r="AJ50" s="42">
        <f t="shared" si="58"/>
        <v>1556.9078261507277</v>
      </c>
      <c r="AK50" s="42">
        <f t="shared" si="62"/>
        <v>-5200.697003813375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23657.675695863287</v>
      </c>
      <c r="K51" s="11">
        <f t="shared" si="41"/>
        <v>236.57675695863287</v>
      </c>
      <c r="L51" s="24">
        <f t="shared" si="49"/>
        <v>2599.7418897595153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L'!$B$264:$AV$384, 7)</f>
        <v>54.576934769037635</v>
      </c>
      <c r="S51" s="46">
        <f>VLOOKUP(I51, '[1]Lapse Rates'!$A$4:$F$24, 5)</f>
        <v>8.3940749999999998E-4</v>
      </c>
      <c r="T51" s="33">
        <f t="shared" si="59"/>
        <v>0.67743738160807554</v>
      </c>
      <c r="U51" s="33">
        <f t="shared" si="50"/>
        <v>3.6972455786131599E-2</v>
      </c>
      <c r="V51" s="39">
        <f t="shared" si="45"/>
        <v>5.6864601890218062E-4</v>
      </c>
      <c r="W51" s="32">
        <f t="shared" si="51"/>
        <v>0.63989627980304176</v>
      </c>
      <c r="X51" s="31"/>
      <c r="Y51" s="5">
        <f t="shared" si="56"/>
        <v>0</v>
      </c>
      <c r="Z51" s="5">
        <f t="shared" si="46"/>
        <v>4.0797243688844969</v>
      </c>
      <c r="AA51" s="5">
        <f t="shared" si="52"/>
        <v>0</v>
      </c>
      <c r="AB51" s="5">
        <f t="shared" si="35"/>
        <v>3.8536409668950604</v>
      </c>
      <c r="AC51" s="32"/>
      <c r="AD51" s="5">
        <f t="shared" si="57"/>
        <v>15138.458666569755</v>
      </c>
      <c r="AE51" s="5">
        <f t="shared" si="37"/>
        <v>-151.38458666569755</v>
      </c>
      <c r="AF51" s="5">
        <f t="shared" si="37"/>
        <v>-1663.5651637052433</v>
      </c>
      <c r="AG51" s="5">
        <f t="shared" si="60"/>
        <v>-22265.885075626247</v>
      </c>
      <c r="AH51" s="5">
        <f t="shared" si="61"/>
        <v>-8942.3761594274329</v>
      </c>
      <c r="AI51" s="42">
        <f t="shared" si="55"/>
        <v>0</v>
      </c>
      <c r="AJ51" s="42">
        <f t="shared" si="58"/>
        <v>1470.6321881991757</v>
      </c>
      <c r="AK51" s="42">
        <f t="shared" si="62"/>
        <v>-7471.7439712282576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23657.675695863287</v>
      </c>
      <c r="K52" s="11">
        <f t="shared" si="41"/>
        <v>236.57675695863287</v>
      </c>
      <c r="L52" s="24">
        <f t="shared" si="49"/>
        <v>2599.7418897595153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L'!$B$264:$AV$384, 7)</f>
        <v>61.184985090302028</v>
      </c>
      <c r="S52" s="46">
        <f>VLOOKUP(I52, '[1]Lapse Rates'!$A$4:$F$24, 5)</f>
        <v>7.2940090000000004E-4</v>
      </c>
      <c r="T52" s="33">
        <f t="shared" si="59"/>
        <v>0.63989627980304176</v>
      </c>
      <c r="U52" s="33">
        <f t="shared" si="50"/>
        <v>3.9152044339088844E-2</v>
      </c>
      <c r="V52" s="39">
        <f t="shared" si="45"/>
        <v>4.6674092239499051E-4</v>
      </c>
      <c r="W52" s="32">
        <f t="shared" si="51"/>
        <v>0.60027749454155788</v>
      </c>
      <c r="X52" s="31"/>
      <c r="Y52" s="5">
        <f t="shared" si="56"/>
        <v>0</v>
      </c>
      <c r="Z52" s="5">
        <f t="shared" si="46"/>
        <v>3.8536409668950604</v>
      </c>
      <c r="AA52" s="5">
        <f t="shared" si="52"/>
        <v>0</v>
      </c>
      <c r="AB52" s="5">
        <f t="shared" si="35"/>
        <v>3.6150451526026783</v>
      </c>
      <c r="AC52" s="32"/>
      <c r="AD52" s="5">
        <f t="shared" si="57"/>
        <v>14201.170293389521</v>
      </c>
      <c r="AE52" s="5">
        <f t="shared" si="37"/>
        <v>-142.01170293389521</v>
      </c>
      <c r="AF52" s="5">
        <f t="shared" si="37"/>
        <v>-1560.5665480395769</v>
      </c>
      <c r="AG52" s="5">
        <f t="shared" si="60"/>
        <v>-23578.496510285135</v>
      </c>
      <c r="AH52" s="5">
        <f t="shared" si="61"/>
        <v>-11079.904467869084</v>
      </c>
      <c r="AI52" s="42">
        <f t="shared" si="55"/>
        <v>0</v>
      </c>
      <c r="AJ52" s="42">
        <f t="shared" si="58"/>
        <v>1379.5814999025495</v>
      </c>
      <c r="AK52" s="42">
        <f t="shared" si="62"/>
        <v>-9700.3229679665346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23657.675695863287</v>
      </c>
      <c r="K53" s="11">
        <f t="shared" si="41"/>
        <v>236.57675695863287</v>
      </c>
      <c r="L53" s="24">
        <f t="shared" si="49"/>
        <v>2599.7418897595153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L'!$B$264:$AV$384, 7)</f>
        <v>68.354337049236932</v>
      </c>
      <c r="S53" s="46">
        <f>VLOOKUP(I53, '[1]Lapse Rates'!$A$4:$F$24, 5)</f>
        <v>6.1234970000000001E-4</v>
      </c>
      <c r="T53" s="33">
        <f t="shared" si="59"/>
        <v>0.60027749454155788</v>
      </c>
      <c r="U53" s="33">
        <f t="shared" si="50"/>
        <v>4.103157018496513E-2</v>
      </c>
      <c r="V53" s="39">
        <f t="shared" si="45"/>
        <v>3.6757974369927462E-4</v>
      </c>
      <c r="W53" s="32">
        <f t="shared" si="51"/>
        <v>0.55887834461289343</v>
      </c>
      <c r="X53" s="31"/>
      <c r="Y53" s="5">
        <f t="shared" si="56"/>
        <v>0</v>
      </c>
      <c r="Z53" s="5">
        <f t="shared" si="46"/>
        <v>3.6150451526026783</v>
      </c>
      <c r="AA53" s="5">
        <f t="shared" si="52"/>
        <v>0</v>
      </c>
      <c r="AB53" s="5">
        <f t="shared" si="35"/>
        <v>3.3657274659787819</v>
      </c>
      <c r="AC53" s="32"/>
      <c r="AD53" s="5">
        <f t="shared" si="57"/>
        <v>13221.762630292755</v>
      </c>
      <c r="AE53" s="5">
        <f t="shared" si="37"/>
        <v>-132.21762630292756</v>
      </c>
      <c r="AF53" s="5">
        <f t="shared" si="37"/>
        <v>-1452.9394437695933</v>
      </c>
      <c r="AG53" s="5">
        <f t="shared" si="60"/>
        <v>-24710.401480921366</v>
      </c>
      <c r="AH53" s="5">
        <f t="shared" si="61"/>
        <v>-13073.795920701132</v>
      </c>
      <c r="AI53" s="42">
        <f t="shared" si="55"/>
        <v>0</v>
      </c>
      <c r="AJ53" s="42">
        <f t="shared" si="58"/>
        <v>1284.4390008208725</v>
      </c>
      <c r="AK53" s="42">
        <f t="shared" si="62"/>
        <v>-11789.35691988026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23657.675695863287</v>
      </c>
      <c r="K54" s="11">
        <f t="shared" si="41"/>
        <v>236.57675695863287</v>
      </c>
      <c r="L54" s="24">
        <f t="shared" si="49"/>
        <v>2599.7418897595153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L'!$B$264:$AV$384, 7)</f>
        <v>76.190682544307919</v>
      </c>
      <c r="S54" s="46">
        <f>VLOOKUP(I54, '[1]Lapse Rates'!$A$4:$F$24, 5)</f>
        <v>4.6742110000000002E-4</v>
      </c>
      <c r="T54" s="33">
        <f t="shared" si="59"/>
        <v>0.55887834461289343</v>
      </c>
      <c r="U54" s="33">
        <f t="shared" si="50"/>
        <v>4.2581322535289283E-2</v>
      </c>
      <c r="V54" s="39">
        <f t="shared" si="45"/>
        <v>2.6123153060513774E-4</v>
      </c>
      <c r="W54" s="32">
        <f t="shared" si="51"/>
        <v>0.516035790546999</v>
      </c>
      <c r="X54" s="31"/>
      <c r="Y54" s="5">
        <f t="shared" si="56"/>
        <v>0</v>
      </c>
      <c r="Z54" s="5">
        <f t="shared" si="46"/>
        <v>3.3657274659787819</v>
      </c>
      <c r="AA54" s="5">
        <f t="shared" si="52"/>
        <v>0</v>
      </c>
      <c r="AB54" s="5">
        <f t="shared" si="35"/>
        <v>3.1077171810532866</v>
      </c>
      <c r="AC54" s="32"/>
      <c r="AD54" s="5">
        <f t="shared" si="57"/>
        <v>12208.207380219335</v>
      </c>
      <c r="AE54" s="5">
        <f t="shared" si="37"/>
        <v>-122.08207380219336</v>
      </c>
      <c r="AF54" s="5">
        <f t="shared" si="37"/>
        <v>-1341.5598613002005</v>
      </c>
      <c r="AG54" s="5">
        <f t="shared" si="60"/>
        <v>-25643.707289104728</v>
      </c>
      <c r="AH54" s="5">
        <f t="shared" si="61"/>
        <v>-14899.141843987787</v>
      </c>
      <c r="AI54" s="42">
        <f t="shared" si="55"/>
        <v>0</v>
      </c>
      <c r="AJ54" s="42">
        <f t="shared" si="58"/>
        <v>1185.9790704239342</v>
      </c>
      <c r="AK54" s="42">
        <f t="shared" si="62"/>
        <v>-13713.162773563852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23657.675695863287</v>
      </c>
      <c r="K55" s="11">
        <f t="shared" si="41"/>
        <v>236.57675695863287</v>
      </c>
      <c r="L55" s="24">
        <f t="shared" si="49"/>
        <v>2599.7418897595153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L'!$B$264:$AV$384, 7)</f>
        <v>84.965932863188513</v>
      </c>
      <c r="S55" s="46">
        <f>VLOOKUP(I55, '[1]Lapse Rates'!$A$4:$F$24, 5)</f>
        <v>4.0205260000000001E-4</v>
      </c>
      <c r="T55" s="33">
        <f t="shared" si="59"/>
        <v>0.516035790546999</v>
      </c>
      <c r="U55" s="33">
        <f t="shared" si="50"/>
        <v>4.3845462334618723E-2</v>
      </c>
      <c r="V55" s="39">
        <f t="shared" si="45"/>
        <v>2.0747353128247638E-4</v>
      </c>
      <c r="W55" s="32">
        <f t="shared" si="51"/>
        <v>0.4719828546810978</v>
      </c>
      <c r="X55" s="31"/>
      <c r="Y55" s="5">
        <f t="shared" si="56"/>
        <v>0</v>
      </c>
      <c r="Z55" s="5">
        <f t="shared" si="56"/>
        <v>3.1077171810532866</v>
      </c>
      <c r="AA55" s="5">
        <f t="shared" si="52"/>
        <v>0</v>
      </c>
      <c r="AB55" s="5">
        <f t="shared" si="35"/>
        <v>2.8424176259174283</v>
      </c>
      <c r="AC55" s="32"/>
      <c r="AD55" s="5">
        <f t="shared" si="57"/>
        <v>11166.017310053181</v>
      </c>
      <c r="AE55" s="5">
        <f t="shared" si="37"/>
        <v>-111.66017310053181</v>
      </c>
      <c r="AF55" s="5">
        <f t="shared" si="37"/>
        <v>-1227.0335985627278</v>
      </c>
      <c r="AG55" s="5">
        <f t="shared" si="60"/>
        <v>-26405.008936315098</v>
      </c>
      <c r="AH55" s="5">
        <f t="shared" si="61"/>
        <v>-16577.685397925175</v>
      </c>
      <c r="AI55" s="42">
        <f t="shared" si="55"/>
        <v>0</v>
      </c>
      <c r="AJ55" s="42">
        <f t="shared" si="58"/>
        <v>1084.7373021905164</v>
      </c>
      <c r="AK55" s="42">
        <f t="shared" si="62"/>
        <v>-15492.948095734659</v>
      </c>
    </row>
    <row r="56" spans="1:37" ht="15" x14ac:dyDescent="0.2">
      <c r="I56" s="2">
        <f t="shared" si="40"/>
        <v>19</v>
      </c>
      <c r="J56" s="11">
        <f t="shared" si="32"/>
        <v>23657.675695863287</v>
      </c>
      <c r="K56" s="11">
        <f t="shared" si="41"/>
        <v>236.57675695863287</v>
      </c>
      <c r="L56" s="24">
        <f t="shared" si="49"/>
        <v>2599.7418897595153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L'!$B$264:$AV$384, 7)</f>
        <v>94.779532742480242</v>
      </c>
      <c r="S56" s="46">
        <f>VLOOKUP(I56, '[1]Lapse Rates'!$A$4:$F$24, 5)</f>
        <v>3.3283375800000001E-2</v>
      </c>
      <c r="T56" s="33">
        <f t="shared" si="59"/>
        <v>0.4719828546810978</v>
      </c>
      <c r="U56" s="33">
        <f t="shared" si="50"/>
        <v>4.4734314429136404E-2</v>
      </c>
      <c r="V56" s="39">
        <f t="shared" si="45"/>
        <v>1.5709182723507766E-2</v>
      </c>
      <c r="W56" s="32">
        <f t="shared" si="51"/>
        <v>0.41153935752845361</v>
      </c>
      <c r="X56" s="31"/>
      <c r="Y56" s="5">
        <f t="shared" si="56"/>
        <v>0</v>
      </c>
      <c r="Z56" s="5">
        <f t="shared" si="56"/>
        <v>2.8424176259174283</v>
      </c>
      <c r="AA56" s="5">
        <f t="shared" si="52"/>
        <v>0</v>
      </c>
      <c r="AB56" s="5">
        <f t="shared" si="35"/>
        <v>2.478409357450031</v>
      </c>
      <c r="AC56" s="32"/>
      <c r="AD56" s="5">
        <f t="shared" si="57"/>
        <v>9736.064656492088</v>
      </c>
      <c r="AE56" s="5">
        <f t="shared" si="37"/>
        <v>-97.360646564920884</v>
      </c>
      <c r="AF56" s="5">
        <f t="shared" si="37"/>
        <v>-1069.8961070514388</v>
      </c>
      <c r="AG56" s="5">
        <f t="shared" si="60"/>
        <v>-26940.301444344386</v>
      </c>
      <c r="AH56" s="5">
        <f t="shared" si="61"/>
        <v>-18371.493541468659</v>
      </c>
      <c r="AI56" s="42">
        <f t="shared" si="55"/>
        <v>0</v>
      </c>
      <c r="AJ56" s="42">
        <f t="shared" si="58"/>
        <v>945.83570454295773</v>
      </c>
      <c r="AK56" s="42">
        <f t="shared" si="62"/>
        <v>-17425.6578369257</v>
      </c>
    </row>
    <row r="57" spans="1:37" ht="15" x14ac:dyDescent="0.2">
      <c r="I57" s="2">
        <f t="shared" si="40"/>
        <v>20</v>
      </c>
      <c r="J57" s="11">
        <f t="shared" si="32"/>
        <v>23657.675695863287</v>
      </c>
      <c r="K57" s="11">
        <f t="shared" si="41"/>
        <v>236.57675695863287</v>
      </c>
      <c r="L57" s="24">
        <f t="shared" si="49"/>
        <v>2599.7418897595153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L'!$B$264:$AV$384, 7)</f>
        <v>105.79596779798007</v>
      </c>
      <c r="S57" s="46">
        <f>VLOOKUP(I57, '[1]Lapse Rates'!$A$4:$F$24, 5)</f>
        <v>0</v>
      </c>
      <c r="T57" s="33">
        <f t="shared" si="59"/>
        <v>0.41153935752845361</v>
      </c>
      <c r="U57" s="33">
        <f t="shared" si="50"/>
        <v>4.353920461668169E-2</v>
      </c>
      <c r="V57" s="39">
        <f t="shared" si="45"/>
        <v>0</v>
      </c>
      <c r="W57" s="32">
        <f t="shared" si="51"/>
        <v>0.36800015291177191</v>
      </c>
      <c r="X57" s="31"/>
      <c r="Y57" s="5">
        <f t="shared" si="56"/>
        <v>0</v>
      </c>
      <c r="Z57" s="5">
        <f t="shared" si="56"/>
        <v>2.478409357450031</v>
      </c>
      <c r="AA57" s="5">
        <f t="shared" si="52"/>
        <v>0</v>
      </c>
      <c r="AB57" s="5">
        <f t="shared" si="35"/>
        <v>2.2162036408790349</v>
      </c>
      <c r="AC57" s="32"/>
      <c r="AD57" s="5">
        <f t="shared" si="57"/>
        <v>8706.0282736148001</v>
      </c>
      <c r="AE57" s="5">
        <f t="shared" si="37"/>
        <v>-87.060282736147997</v>
      </c>
      <c r="AF57" s="5">
        <f t="shared" si="37"/>
        <v>-956.70541296264048</v>
      </c>
      <c r="AG57" s="5">
        <f t="shared" si="60"/>
        <v>-26220.571657099597</v>
      </c>
      <c r="AH57" s="5">
        <f t="shared" si="61"/>
        <v>-18558.309079183586</v>
      </c>
      <c r="AI57" s="42">
        <f t="shared" si="55"/>
        <v>0</v>
      </c>
      <c r="AJ57" s="42">
        <f t="shared" si="58"/>
        <v>845.7638918631618</v>
      </c>
      <c r="AK57" s="42">
        <f t="shared" si="62"/>
        <v>-17712.545187320426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368533.50018817914</v>
      </c>
      <c r="AE60" s="21">
        <f t="shared" ref="AE60:AK60" si="63">SUM(AE37:AE57)</f>
        <v>-12679.336911494564</v>
      </c>
      <c r="AF60" s="21">
        <f t="shared" si="63"/>
        <v>-38653.024935331574</v>
      </c>
      <c r="AG60" s="21">
        <f t="shared" si="63"/>
        <v>-358695.59727650229</v>
      </c>
      <c r="AH60" s="21">
        <f t="shared" si="63"/>
        <v>-41494.458935149225</v>
      </c>
      <c r="AI60" s="21">
        <f t="shared" si="63"/>
        <v>0</v>
      </c>
      <c r="AJ60" s="21">
        <f t="shared" si="63"/>
        <v>33525.788346690009</v>
      </c>
      <c r="AK60" s="21">
        <f t="shared" si="63"/>
        <v>-7968.6705884592593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190863.25901526483</v>
      </c>
      <c r="AE62" s="21">
        <f t="shared" ref="AE62:AK62" si="64">AE37+NPV($D$6,AE38:AE57)</f>
        <v>-10923.40439969714</v>
      </c>
      <c r="AF62" s="21">
        <f t="shared" si="64"/>
        <v>-19357.083249443018</v>
      </c>
      <c r="AG62" s="21">
        <f t="shared" si="64"/>
        <v>-128249.08021438797</v>
      </c>
      <c r="AH62" s="21">
        <f t="shared" si="64"/>
        <v>32333.691151736661</v>
      </c>
      <c r="AI62" s="21">
        <f t="shared" si="64"/>
        <v>0</v>
      </c>
      <c r="AJ62" s="21">
        <f t="shared" si="64"/>
        <v>16263.918974301931</v>
      </c>
      <c r="AK62" s="21">
        <f t="shared" si="64"/>
        <v>48597.610126038613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277918.00961393135</v>
      </c>
      <c r="AE64" s="21">
        <f t="shared" ref="AE64:AK64" si="65">AE37+NPV($D$7,AE38:AE57)</f>
        <v>-11781.352985547328</v>
      </c>
      <c r="AF64" s="21">
        <f t="shared" si="65"/>
        <v>-28785.079924047361</v>
      </c>
      <c r="AG64" s="21">
        <f t="shared" si="65"/>
        <v>-234281.88122605375</v>
      </c>
      <c r="AH64" s="21">
        <f t="shared" si="65"/>
        <v>3069.6954782829425</v>
      </c>
      <c r="AI64" s="21">
        <f t="shared" si="65"/>
        <v>0</v>
      </c>
      <c r="AJ64" s="21">
        <f t="shared" si="65"/>
        <v>24722.108999243086</v>
      </c>
      <c r="AK64" s="21">
        <f t="shared" si="65"/>
        <v>27791.804477526006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23281.308819268241</v>
      </c>
    </row>
    <row r="69" spans="1:39" x14ac:dyDescent="0.15">
      <c r="G69" s="49" t="s">
        <v>111</v>
      </c>
      <c r="I69" s="1">
        <v>0</v>
      </c>
      <c r="J69" s="11">
        <f>H$68</f>
        <v>23281.308819268241</v>
      </c>
      <c r="K69" s="11">
        <f>J69*$C$10</f>
        <v>9312.523527707297</v>
      </c>
      <c r="L69" s="24">
        <f>$C$78</f>
        <v>3254.8117584395218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23281.308819268241</v>
      </c>
      <c r="AE69" s="5">
        <f>-$W69*K69</f>
        <v>-9312.523527707297</v>
      </c>
      <c r="AF69" s="5">
        <f>-$W69*L69</f>
        <v>-3254.8117584395218</v>
      </c>
      <c r="AG69" s="5"/>
      <c r="AH69" s="5">
        <f>SUM(AD69:AG69)</f>
        <v>10713.973533121421</v>
      </c>
      <c r="AI69" s="42">
        <f>Y69-AA69</f>
        <v>0</v>
      </c>
      <c r="AJ69" s="42"/>
      <c r="AK69" s="42">
        <f>SUM(AH69:AJ69)</f>
        <v>10713.973533121421</v>
      </c>
      <c r="AL69" s="6" t="s">
        <v>39</v>
      </c>
      <c r="AM69" s="36">
        <f>AK96</f>
        <v>27457.524629936146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23281.308819268241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L'!$B$264:$AV$384, 10)</f>
        <v>14.558496546040903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1.4558496546040902E-2</v>
      </c>
      <c r="V70" s="39">
        <f>MIN(S70*T70,T70-U70)</f>
        <v>2.3220462500000002E-3</v>
      </c>
      <c r="W70" s="32">
        <f>T70-SUM(U70:V70)</f>
        <v>0.9831194572039591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5.9206304759248312</v>
      </c>
      <c r="AC70" s="32"/>
      <c r="AD70" s="5">
        <f t="shared" ref="AD70:AD72" si="74">$W70*J70</f>
        <v>22888.307689396737</v>
      </c>
      <c r="AE70" s="5">
        <f t="shared" ref="AE70:AF89" si="75">-$W70*K70</f>
        <v>0</v>
      </c>
      <c r="AF70" s="5">
        <f t="shared" si="75"/>
        <v>0</v>
      </c>
      <c r="AG70" s="5">
        <f>-U70*M70</f>
        <v>-8767.5488164256658</v>
      </c>
      <c r="AH70" s="5">
        <f t="shared" ref="AH70:AH78" si="76">SUM(AD70:AG70)</f>
        <v>14120.758872971071</v>
      </c>
      <c r="AI70" s="42">
        <f>-M70*$W69*(N70-N69)/1000</f>
        <v>0</v>
      </c>
      <c r="AJ70" s="42">
        <f>$D$6*SUM(Y70:Z70,AD70:AE70)</f>
        <v>2245.9337709788201</v>
      </c>
      <c r="AK70" s="42">
        <f t="shared" ref="AK70" si="77">SUM(AH70:AJ70)</f>
        <v>16366.692643949891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23281.308819268241</v>
      </c>
      <c r="K71" s="11">
        <f t="shared" ref="K71:K89" si="79">J71*$C$11</f>
        <v>232.81308819268241</v>
      </c>
      <c r="L71" s="24">
        <f>$C$79</f>
        <v>2556.3724938614741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L'!$B$264:$AV$384, 10)</f>
        <v>15.918093091018632</v>
      </c>
      <c r="S71" s="46">
        <f>VLOOKUP(I71, '[1]Lapse Rates'!$A$4:$F$24, 5)</f>
        <v>2.1348066000000001E-3</v>
      </c>
      <c r="T71" s="33">
        <f t="shared" ref="T71:T73" si="80">W70</f>
        <v>0.9831194572039591</v>
      </c>
      <c r="U71" s="33">
        <f>T71*R71/1000</f>
        <v>1.5649387039364328E-2</v>
      </c>
      <c r="V71" s="39">
        <f t="shared" ref="V71:V89" si="81">MIN(S71*T71,T71-U71)</f>
        <v>2.0987699058274295E-3</v>
      </c>
      <c r="W71" s="32">
        <f>T71-SUM(U71:V71)</f>
        <v>0.96537130025876738</v>
      </c>
      <c r="X71" s="32"/>
      <c r="Y71" s="5">
        <f t="shared" ref="Y71:Z86" si="82">AA70</f>
        <v>0</v>
      </c>
      <c r="Z71" s="5">
        <f t="shared" si="82"/>
        <v>5.9206304759248312</v>
      </c>
      <c r="AA71" s="5">
        <f>O71*W71</f>
        <v>0</v>
      </c>
      <c r="AB71" s="5">
        <f t="shared" si="73"/>
        <v>5.813745927835372</v>
      </c>
      <c r="AC71" s="32"/>
      <c r="AD71" s="5">
        <f t="shared" si="74"/>
        <v>22475.107366582892</v>
      </c>
      <c r="AE71" s="5">
        <f t="shared" si="75"/>
        <v>-224.7510736658289</v>
      </c>
      <c r="AF71" s="5">
        <f t="shared" si="75"/>
        <v>-2467.8486383447989</v>
      </c>
      <c r="AG71" s="5">
        <f t="shared" ref="AG71:AG74" si="83">-U71*M71</f>
        <v>-9424.514707329341</v>
      </c>
      <c r="AH71" s="5">
        <f t="shared" si="76"/>
        <v>10357.992947242921</v>
      </c>
      <c r="AI71" s="42">
        <f>-M71*($W70*N71-$W69*N70)/1000</f>
        <v>0</v>
      </c>
      <c r="AJ71" s="42">
        <f t="shared" ref="AJ71:AJ72" si="84">$D$6*SUM(Y71:Z71,AD71:AE71)</f>
        <v>2183.3407661848523</v>
      </c>
      <c r="AK71" s="42">
        <f>SUM(AH71:AJ71)</f>
        <v>12541.333713427774</v>
      </c>
      <c r="AL71" s="48" t="s">
        <v>59</v>
      </c>
      <c r="AM71" s="54">
        <f>AK96/AD96</f>
        <v>9.9999993386916605E-2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23281.308819268241</v>
      </c>
      <c r="K72" s="11">
        <f t="shared" si="79"/>
        <v>232.81308819268241</v>
      </c>
      <c r="L72" s="24">
        <f t="shared" ref="L72:L89" si="85">$C$79</f>
        <v>2556.3724938614741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L'!$B$264:$AV$384, 10)</f>
        <v>17.361363812869541</v>
      </c>
      <c r="S72" s="46">
        <f>VLOOKUP(I72, '[1]Lapse Rates'!$A$4:$F$24, 5)</f>
        <v>2.1304430000000001E-3</v>
      </c>
      <c r="T72" s="33">
        <f t="shared" si="80"/>
        <v>0.96537130025876738</v>
      </c>
      <c r="U72" s="33">
        <f t="shared" ref="U72:U89" si="86">T72*R72/1000</f>
        <v>1.6760162358295382E-2</v>
      </c>
      <c r="V72" s="39">
        <f t="shared" si="81"/>
        <v>2.0566685290371893E-3</v>
      </c>
      <c r="W72" s="32">
        <f t="shared" ref="W72:W89" si="87">T72-SUM(U72:V72)</f>
        <v>0.94655446937143484</v>
      </c>
      <c r="X72" s="32"/>
      <c r="Y72" s="5">
        <f t="shared" si="82"/>
        <v>0</v>
      </c>
      <c r="Z72" s="5">
        <f t="shared" si="82"/>
        <v>5.813745927835372</v>
      </c>
      <c r="AA72" s="5">
        <f t="shared" ref="AA72:AA89" si="88">O72*W72</f>
        <v>0</v>
      </c>
      <c r="AB72" s="5">
        <f t="shared" si="73"/>
        <v>5.700425515350898</v>
      </c>
      <c r="AC72" s="32"/>
      <c r="AD72" s="5">
        <f t="shared" si="74"/>
        <v>22037.026915694954</v>
      </c>
      <c r="AE72" s="5">
        <f t="shared" si="75"/>
        <v>-220.37026915694958</v>
      </c>
      <c r="AF72" s="5">
        <f>-$W72*L72</f>
        <v>-2419.7458094427793</v>
      </c>
      <c r="AG72" s="5">
        <f t="shared" si="83"/>
        <v>-10093.455816873869</v>
      </c>
      <c r="AH72" s="5">
        <f t="shared" si="76"/>
        <v>9303.4550202213577</v>
      </c>
      <c r="AI72" s="42">
        <f>-M72*($W71*N72-$W70*N71)/1000</f>
        <v>0</v>
      </c>
      <c r="AJ72" s="42">
        <f t="shared" si="84"/>
        <v>2140.7843455008992</v>
      </c>
      <c r="AK72" s="42">
        <f t="shared" ref="AK72:AK79" si="89">SUM(AH72:AJ72)</f>
        <v>11444.239365722256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23281.308819268241</v>
      </c>
      <c r="K73" s="11">
        <f t="shared" si="79"/>
        <v>232.81308819268241</v>
      </c>
      <c r="L73" s="24">
        <f t="shared" si="85"/>
        <v>2556.3724938614741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L'!$B$264:$AV$384, 10)</f>
        <v>18.887297062465588</v>
      </c>
      <c r="S73" s="46">
        <f>VLOOKUP(I73, '[1]Lapse Rates'!$A$4:$F$24, 5)</f>
        <v>1.8971547999999999E-3</v>
      </c>
      <c r="T73" s="33">
        <f t="shared" si="80"/>
        <v>0.94655446937143484</v>
      </c>
      <c r="U73" s="33">
        <f t="shared" si="86"/>
        <v>1.7877855448822776E-2</v>
      </c>
      <c r="V73" s="39">
        <f t="shared" si="81"/>
        <v>1.7957603550294704E-3</v>
      </c>
      <c r="W73" s="32">
        <f t="shared" si="87"/>
        <v>0.92688085356758254</v>
      </c>
      <c r="X73" s="32"/>
      <c r="Y73" s="5">
        <f>AA72</f>
        <v>0</v>
      </c>
      <c r="Z73" s="5">
        <f t="shared" si="82"/>
        <v>5.700425515350898</v>
      </c>
      <c r="AA73" s="5">
        <f t="shared" si="88"/>
        <v>0</v>
      </c>
      <c r="AB73" s="5">
        <f t="shared" si="73"/>
        <v>5.5819452956315168</v>
      </c>
      <c r="AC73" s="32"/>
      <c r="AD73" s="5">
        <f>$W73*J73</f>
        <v>21578.999390573834</v>
      </c>
      <c r="AE73" s="5">
        <f t="shared" si="75"/>
        <v>-215.78999390573836</v>
      </c>
      <c r="AF73" s="5">
        <f t="shared" si="75"/>
        <v>-2369.4527191470129</v>
      </c>
      <c r="AG73" s="5">
        <f t="shared" si="83"/>
        <v>-10766.563009089092</v>
      </c>
      <c r="AH73" s="5">
        <f t="shared" si="76"/>
        <v>8227.1936684319917</v>
      </c>
      <c r="AI73" s="42">
        <f t="shared" ref="AI73:AI89" si="91">-M73*($W72*N73-$W71*N72)/1000</f>
        <v>0</v>
      </c>
      <c r="AJ73" s="42">
        <f>$D$6*SUM(Y73:Z73,AD73:AE73)</f>
        <v>2096.2900535561962</v>
      </c>
      <c r="AK73" s="42">
        <f t="shared" si="89"/>
        <v>10323.483721988188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23281.308819268241</v>
      </c>
      <c r="K74" s="11">
        <f t="shared" si="79"/>
        <v>232.81308819268241</v>
      </c>
      <c r="L74" s="24">
        <f t="shared" si="85"/>
        <v>2556.3724938614741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L'!$B$264:$AV$384, 10)</f>
        <v>20.59935076348868</v>
      </c>
      <c r="S74" s="46">
        <f>VLOOKUP(I74, '[1]Lapse Rates'!$A$4:$F$24, 5)</f>
        <v>1.8563969E-3</v>
      </c>
      <c r="T74" s="33">
        <f>W73</f>
        <v>0.92688085356758254</v>
      </c>
      <c r="U74" s="33">
        <f t="shared" si="86"/>
        <v>1.909314381860042E-2</v>
      </c>
      <c r="V74" s="39">
        <f t="shared" si="81"/>
        <v>1.7206587432322142E-3</v>
      </c>
      <c r="W74" s="32">
        <f t="shared" si="87"/>
        <v>0.90606705100574991</v>
      </c>
      <c r="X74" s="32"/>
      <c r="Y74" s="5">
        <f t="shared" ref="Y74:Z89" si="92">AA73</f>
        <v>0</v>
      </c>
      <c r="Z74" s="5">
        <f t="shared" si="82"/>
        <v>5.5819452956315168</v>
      </c>
      <c r="AA74" s="5">
        <f t="shared" si="88"/>
        <v>0</v>
      </c>
      <c r="AB74" s="5">
        <f t="shared" si="73"/>
        <v>5.4565985406014175</v>
      </c>
      <c r="AC74" s="32"/>
      <c r="AD74" s="5">
        <f t="shared" ref="AD74:AD88" si="93">$W74*J74</f>
        <v>21094.426825428531</v>
      </c>
      <c r="AE74" s="5">
        <f t="shared" si="75"/>
        <v>-210.94426825428533</v>
      </c>
      <c r="AF74" s="5">
        <f t="shared" si="75"/>
        <v>-2316.2448867852804</v>
      </c>
      <c r="AG74" s="5">
        <f t="shared" si="83"/>
        <v>-11498.444908731912</v>
      </c>
      <c r="AH74" s="5">
        <f t="shared" si="76"/>
        <v>7068.7927616570523</v>
      </c>
      <c r="AI74" s="42">
        <f t="shared" si="91"/>
        <v>0</v>
      </c>
      <c r="AJ74" s="42">
        <f t="shared" ref="AJ74:AJ89" si="94">$D$6*SUM(Y74:Z74,AD74:AE74)</f>
        <v>2049.2172276922947</v>
      </c>
      <c r="AK74" s="42">
        <f t="shared" si="89"/>
        <v>9118.0099893493461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23281.308819268241</v>
      </c>
      <c r="K75" s="11">
        <f t="shared" si="79"/>
        <v>232.81308819268241</v>
      </c>
      <c r="L75" s="24">
        <f t="shared" si="85"/>
        <v>2556.3724938614741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L'!$B$264:$AV$384, 10)</f>
        <v>22.762698938408921</v>
      </c>
      <c r="S75" s="46">
        <f>VLOOKUP(I75, '[1]Lapse Rates'!$A$4:$F$24, 5)</f>
        <v>1.7512077999999999E-3</v>
      </c>
      <c r="T75" s="33">
        <f t="shared" ref="T75:T89" si="95">W74</f>
        <v>0.90606705100574991</v>
      </c>
      <c r="U75" s="33">
        <f t="shared" si="86"/>
        <v>2.0624531500055884E-2</v>
      </c>
      <c r="V75" s="39">
        <f t="shared" si="81"/>
        <v>1.5867116870442669E-3</v>
      </c>
      <c r="W75" s="32">
        <f t="shared" si="87"/>
        <v>0.88385580781864981</v>
      </c>
      <c r="X75" s="32"/>
      <c r="Y75" s="5">
        <f t="shared" si="92"/>
        <v>0</v>
      </c>
      <c r="Z75" s="5">
        <f t="shared" si="82"/>
        <v>5.4565985406014175</v>
      </c>
      <c r="AA75" s="5">
        <f t="shared" si="88"/>
        <v>0</v>
      </c>
      <c r="AB75" s="5">
        <f t="shared" si="73"/>
        <v>5.3228359928681765</v>
      </c>
      <c r="AC75" s="32"/>
      <c r="AD75" s="5">
        <f t="shared" si="93"/>
        <v>20577.320013529788</v>
      </c>
      <c r="AE75" s="5">
        <f t="shared" si="75"/>
        <v>-205.77320013529788</v>
      </c>
      <c r="AF75" s="5">
        <f t="shared" si="75"/>
        <v>-2259.4646756473098</v>
      </c>
      <c r="AG75" s="5">
        <f>-U75*M75</f>
        <v>-12420.690980747155</v>
      </c>
      <c r="AH75" s="5">
        <f t="shared" si="76"/>
        <v>5691.3911570000255</v>
      </c>
      <c r="AI75" s="42">
        <f t="shared" si="91"/>
        <v>0</v>
      </c>
      <c r="AJ75" s="42">
        <f t="shared" si="94"/>
        <v>1998.9840347108325</v>
      </c>
      <c r="AK75" s="42">
        <f t="shared" si="89"/>
        <v>7690.3751917108584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23281.308819268241</v>
      </c>
      <c r="K76" s="11">
        <f t="shared" si="79"/>
        <v>232.81308819268241</v>
      </c>
      <c r="L76" s="24">
        <f t="shared" si="85"/>
        <v>2556.3724938614741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L'!$B$264:$AV$384, 10)</f>
        <v>24.983348875432224</v>
      </c>
      <c r="S76" s="46">
        <f>VLOOKUP(I76, '[1]Lapse Rates'!$A$4:$F$24, 5)</f>
        <v>1.6267663999999999E-3</v>
      </c>
      <c r="T76" s="33">
        <f t="shared" si="95"/>
        <v>0.88385580781864981</v>
      </c>
      <c r="U76" s="33">
        <f t="shared" si="86"/>
        <v>2.2081678002310305E-2</v>
      </c>
      <c r="V76" s="39">
        <f t="shared" si="81"/>
        <v>1.4378269306042368E-3</v>
      </c>
      <c r="W76" s="32">
        <f t="shared" si="87"/>
        <v>0.86033630288573526</v>
      </c>
      <c r="X76" s="32"/>
      <c r="Y76" s="5">
        <f t="shared" si="92"/>
        <v>0</v>
      </c>
      <c r="Z76" s="5">
        <f t="shared" si="82"/>
        <v>5.3228359928681765</v>
      </c>
      <c r="AA76" s="5">
        <f t="shared" si="88"/>
        <v>0</v>
      </c>
      <c r="AB76" s="5">
        <f t="shared" si="73"/>
        <v>5.1811947135057341</v>
      </c>
      <c r="AC76" s="32"/>
      <c r="AD76" s="5">
        <f t="shared" si="93"/>
        <v>20029.755155910301</v>
      </c>
      <c r="AE76" s="5">
        <f t="shared" si="75"/>
        <v>-200.29755155910303</v>
      </c>
      <c r="AF76" s="5">
        <f t="shared" si="75"/>
        <v>-2199.3400601675676</v>
      </c>
      <c r="AG76" s="5">
        <f t="shared" ref="AG76:AG89" si="96">-U76*M76</f>
        <v>-13298.226861653333</v>
      </c>
      <c r="AH76" s="5">
        <f t="shared" si="76"/>
        <v>4331.8906825302984</v>
      </c>
      <c r="AI76" s="42">
        <f t="shared" si="91"/>
        <v>0</v>
      </c>
      <c r="AJ76" s="42">
        <f t="shared" si="94"/>
        <v>1945.7919611977532</v>
      </c>
      <c r="AK76" s="42">
        <f t="shared" si="89"/>
        <v>6277.6826437280515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23281.308819268241</v>
      </c>
      <c r="K77" s="11">
        <f t="shared" si="79"/>
        <v>232.81308819268241</v>
      </c>
      <c r="L77" s="24">
        <f t="shared" si="85"/>
        <v>2556.3724938614741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L'!$B$264:$AV$384, 10)</f>
        <v>27.537197036193774</v>
      </c>
      <c r="S77" s="46">
        <f>VLOOKUP(I77, '[1]Lapse Rates'!$A$4:$F$24, 5)</f>
        <v>1.427546E-3</v>
      </c>
      <c r="T77" s="33">
        <f t="shared" si="95"/>
        <v>0.86033630288573526</v>
      </c>
      <c r="U77" s="33">
        <f t="shared" si="86"/>
        <v>2.3691250289954981E-2</v>
      </c>
      <c r="V77" s="39">
        <f t="shared" si="81"/>
        <v>1.2281696478393198E-3</v>
      </c>
      <c r="W77" s="32">
        <f t="shared" si="87"/>
        <v>0.83541688294794092</v>
      </c>
      <c r="X77" s="32"/>
      <c r="Y77" s="5">
        <f t="shared" si="92"/>
        <v>0</v>
      </c>
      <c r="Z77" s="5">
        <f t="shared" si="82"/>
        <v>5.1811947135057341</v>
      </c>
      <c r="AA77" s="5">
        <f t="shared" si="88"/>
        <v>0</v>
      </c>
      <c r="AB77" s="5">
        <f t="shared" si="73"/>
        <v>5.0311227400085548</v>
      </c>
      <c r="AC77" s="32"/>
      <c r="AD77" s="5">
        <f t="shared" si="93"/>
        <v>19449.598444741481</v>
      </c>
      <c r="AE77" s="5">
        <f t="shared" si="75"/>
        <v>-194.4959844474148</v>
      </c>
      <c r="AF77" s="5">
        <f t="shared" si="75"/>
        <v>-2135.636740475607</v>
      </c>
      <c r="AG77" s="5">
        <f t="shared" si="96"/>
        <v>-14267.557970869299</v>
      </c>
      <c r="AH77" s="5">
        <f t="shared" si="76"/>
        <v>2851.9077489491629</v>
      </c>
      <c r="AI77" s="42">
        <f t="shared" si="91"/>
        <v>0</v>
      </c>
      <c r="AJ77" s="42">
        <f t="shared" si="94"/>
        <v>1889.433826556243</v>
      </c>
      <c r="AK77" s="42">
        <f t="shared" si="89"/>
        <v>4741.3415755054057</v>
      </c>
    </row>
    <row r="78" spans="1:39" ht="15" x14ac:dyDescent="0.2">
      <c r="A78" s="12"/>
      <c r="B78" s="13">
        <v>1</v>
      </c>
      <c r="C78" s="10">
        <f>$H$68*0.14+$B$81</f>
        <v>3254.8117584395218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23281.308819268241</v>
      </c>
      <c r="K78" s="11">
        <f t="shared" si="79"/>
        <v>232.81308819268241</v>
      </c>
      <c r="L78" s="24">
        <f t="shared" si="85"/>
        <v>2556.3724938614741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L'!$B$264:$AV$384, 10)</f>
        <v>30.474599907274754</v>
      </c>
      <c r="S78" s="46">
        <f>VLOOKUP(I78, '[1]Lapse Rates'!$A$4:$F$24, 5)</f>
        <v>1.4710299999999999E-3</v>
      </c>
      <c r="T78" s="33">
        <f t="shared" si="95"/>
        <v>0.83541688294794092</v>
      </c>
      <c r="U78" s="33">
        <f t="shared" si="86"/>
        <v>2.5458995263621085E-2</v>
      </c>
      <c r="V78" s="39">
        <f t="shared" si="81"/>
        <v>1.2289232973229094E-3</v>
      </c>
      <c r="W78" s="32">
        <f t="shared" si="87"/>
        <v>0.80872896438699693</v>
      </c>
      <c r="X78" s="32"/>
      <c r="Y78" s="5">
        <f t="shared" si="92"/>
        <v>0</v>
      </c>
      <c r="Z78" s="5">
        <f t="shared" si="82"/>
        <v>5.0311227400085548</v>
      </c>
      <c r="AA78" s="5">
        <f t="shared" si="88"/>
        <v>0</v>
      </c>
      <c r="AB78" s="5">
        <f t="shared" si="73"/>
        <v>4.8704003549381678</v>
      </c>
      <c r="AC78" s="32"/>
      <c r="AD78" s="5">
        <f t="shared" si="93"/>
        <v>18828.268770980663</v>
      </c>
      <c r="AE78" s="5">
        <f t="shared" si="75"/>
        <v>-188.28268770980662</v>
      </c>
      <c r="AF78" s="5">
        <f t="shared" si="75"/>
        <v>-2067.4124795479947</v>
      </c>
      <c r="AG78" s="5">
        <f t="shared" si="96"/>
        <v>-15332.145258615263</v>
      </c>
      <c r="AH78" s="5">
        <f t="shared" si="76"/>
        <v>1240.4283451076008</v>
      </c>
      <c r="AI78" s="42">
        <f t="shared" si="91"/>
        <v>0</v>
      </c>
      <c r="AJ78" s="42">
        <f t="shared" si="94"/>
        <v>1829.0761879096663</v>
      </c>
      <c r="AK78" s="42">
        <f t="shared" si="89"/>
        <v>3069.504533017267</v>
      </c>
    </row>
    <row r="79" spans="1:39" ht="15" x14ac:dyDescent="0.2">
      <c r="A79" s="12"/>
      <c r="B79" s="70" t="s">
        <v>49</v>
      </c>
      <c r="C79" s="10">
        <f>$H$68*0.11+$B$81</f>
        <v>2556.3724938614741</v>
      </c>
      <c r="D79" s="1"/>
      <c r="E79" s="1"/>
      <c r="F79" s="1"/>
      <c r="I79" s="2">
        <f t="shared" si="78"/>
        <v>10</v>
      </c>
      <c r="J79" s="11">
        <f t="shared" si="68"/>
        <v>23281.308819268241</v>
      </c>
      <c r="K79" s="11">
        <f t="shared" si="79"/>
        <v>232.81308819268241</v>
      </c>
      <c r="L79" s="24">
        <f t="shared" si="85"/>
        <v>2556.3724938614741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L'!$B$264:$AV$384, 10)</f>
        <v>33.966294540483347</v>
      </c>
      <c r="S79" s="46">
        <f>VLOOKUP(I79, '[1]Lapse Rates'!$A$4:$F$24, 5)</f>
        <v>1.273365E-3</v>
      </c>
      <c r="T79" s="33">
        <f t="shared" si="95"/>
        <v>0.80872896438699693</v>
      </c>
      <c r="U79" s="33">
        <f t="shared" si="86"/>
        <v>2.7469526207788805E-2</v>
      </c>
      <c r="V79" s="39">
        <f t="shared" si="81"/>
        <v>1.0298071577366484E-3</v>
      </c>
      <c r="W79" s="32">
        <f t="shared" si="87"/>
        <v>0.78022963102147147</v>
      </c>
      <c r="X79" s="32"/>
      <c r="Y79" s="5">
        <f t="shared" si="92"/>
        <v>0</v>
      </c>
      <c r="Z79" s="5">
        <f t="shared" si="82"/>
        <v>4.8704003549381678</v>
      </c>
      <c r="AA79" s="5">
        <f t="shared" si="88"/>
        <v>0</v>
      </c>
      <c r="AB79" s="5">
        <f t="shared" si="73"/>
        <v>4.6987691046042972</v>
      </c>
      <c r="AC79" s="32"/>
      <c r="AD79" s="5">
        <f t="shared" si="93"/>
        <v>18164.766989754589</v>
      </c>
      <c r="AE79" s="5">
        <f t="shared" si="75"/>
        <v>-181.64766989754591</v>
      </c>
      <c r="AF79" s="5">
        <f t="shared" si="75"/>
        <v>-1994.5575676389767</v>
      </c>
      <c r="AG79" s="5">
        <f t="shared" si="96"/>
        <v>-16542.945298590443</v>
      </c>
      <c r="AH79" s="5">
        <f>SUM(AD79:AG79)</f>
        <v>-554.38354637237535</v>
      </c>
      <c r="AI79" s="42">
        <f t="shared" si="91"/>
        <v>0</v>
      </c>
      <c r="AJ79" s="42">
        <f t="shared" si="94"/>
        <v>1764.6217915527957</v>
      </c>
      <c r="AK79" s="42">
        <f t="shared" si="89"/>
        <v>1210.2382451804203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23281.308819268241</v>
      </c>
      <c r="K80" s="11">
        <f t="shared" si="79"/>
        <v>232.81308819268241</v>
      </c>
      <c r="L80" s="24">
        <f t="shared" si="85"/>
        <v>2556.3724938614741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L'!$B$264:$AV$384, 10)</f>
        <v>37.978617073452313</v>
      </c>
      <c r="S80" s="46">
        <f>VLOOKUP(I80, '[1]Lapse Rates'!$A$4:$F$24, 5)</f>
        <v>1.2241776999999999E-3</v>
      </c>
      <c r="T80" s="33">
        <f t="shared" si="95"/>
        <v>0.78022963102147147</v>
      </c>
      <c r="U80" s="33">
        <f t="shared" si="86"/>
        <v>2.9632042385925456E-2</v>
      </c>
      <c r="V80" s="39">
        <f t="shared" si="81"/>
        <v>9.551397151757135E-4</v>
      </c>
      <c r="W80" s="32">
        <f t="shared" si="87"/>
        <v>0.74964244892037035</v>
      </c>
      <c r="X80" s="31"/>
      <c r="Y80" s="5">
        <f t="shared" si="92"/>
        <v>0</v>
      </c>
      <c r="Z80" s="5">
        <f t="shared" si="82"/>
        <v>4.6987691046042972</v>
      </c>
      <c r="AA80" s="5">
        <f t="shared" si="88"/>
        <v>0</v>
      </c>
      <c r="AB80" s="5">
        <f t="shared" si="73"/>
        <v>4.514564223708657</v>
      </c>
      <c r="AC80" s="32"/>
      <c r="AD80" s="5">
        <f t="shared" si="93"/>
        <v>17452.65735734766</v>
      </c>
      <c r="AE80" s="5">
        <f t="shared" si="75"/>
        <v>-174.52657357347661</v>
      </c>
      <c r="AF80" s="5">
        <f t="shared" si="75"/>
        <v>-1916.36533665099</v>
      </c>
      <c r="AG80" s="5">
        <f t="shared" si="96"/>
        <v>-17845.275254033502</v>
      </c>
      <c r="AH80" s="5">
        <f t="shared" ref="AH80:AH89" si="97">SUM(AD80:AG80)</f>
        <v>-2483.5098069103078</v>
      </c>
      <c r="AI80" s="42">
        <f t="shared" si="91"/>
        <v>0</v>
      </c>
      <c r="AJ80" s="42">
        <f t="shared" si="94"/>
        <v>1695.4455791374094</v>
      </c>
      <c r="AK80" s="42">
        <f t="shared" ref="AK80:AK89" si="98">SUM(AH80:AJ80)</f>
        <v>-788.06422777289845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23281.308819268241</v>
      </c>
      <c r="K81" s="11">
        <f t="shared" si="79"/>
        <v>232.81308819268241</v>
      </c>
      <c r="L81" s="24">
        <f t="shared" si="85"/>
        <v>2556.3724938614741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L'!$B$264:$AV$384, 10)</f>
        <v>42.569104236906668</v>
      </c>
      <c r="S81" s="46">
        <f>VLOOKUP(I81, '[1]Lapse Rates'!$A$4:$F$24, 5)</f>
        <v>1.0124068E-3</v>
      </c>
      <c r="T81" s="33">
        <f t="shared" si="95"/>
        <v>0.74964244892037035</v>
      </c>
      <c r="U81" s="33">
        <f t="shared" si="86"/>
        <v>3.1911607548501225E-2</v>
      </c>
      <c r="V81" s="39">
        <f t="shared" si="81"/>
        <v>7.5894311285563563E-4</v>
      </c>
      <c r="W81" s="32">
        <f t="shared" si="87"/>
        <v>0.71697189825901353</v>
      </c>
      <c r="X81" s="31"/>
      <c r="Y81" s="5">
        <f t="shared" si="92"/>
        <v>0</v>
      </c>
      <c r="Z81" s="5">
        <f t="shared" si="82"/>
        <v>4.514564223708657</v>
      </c>
      <c r="AA81" s="5">
        <f t="shared" si="88"/>
        <v>0</v>
      </c>
      <c r="AB81" s="5">
        <f t="shared" si="73"/>
        <v>4.3178126931662746</v>
      </c>
      <c r="AC81" s="32"/>
      <c r="AD81" s="5">
        <f t="shared" si="93"/>
        <v>16692.044178105065</v>
      </c>
      <c r="AE81" s="5">
        <f t="shared" si="75"/>
        <v>-166.92044178105064</v>
      </c>
      <c r="AF81" s="5">
        <f t="shared" si="75"/>
        <v>-1832.8472395809895</v>
      </c>
      <c r="AG81" s="5">
        <f t="shared" si="96"/>
        <v>-19218.095502326345</v>
      </c>
      <c r="AH81" s="5">
        <f t="shared" si="97"/>
        <v>-4525.8190055833202</v>
      </c>
      <c r="AI81" s="42">
        <f t="shared" si="91"/>
        <v>0</v>
      </c>
      <c r="AJ81" s="42">
        <f t="shared" si="94"/>
        <v>1621.5575172837316</v>
      </c>
      <c r="AK81" s="42">
        <f t="shared" si="98"/>
        <v>-2904.2614882995886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23281.308819268241</v>
      </c>
      <c r="K82" s="11">
        <f t="shared" si="79"/>
        <v>232.81308819268241</v>
      </c>
      <c r="L82" s="24">
        <f t="shared" si="85"/>
        <v>2556.3724938614741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L'!$B$264:$AV$384, 10)</f>
        <v>47.851786945379402</v>
      </c>
      <c r="S82" s="46">
        <f>VLOOKUP(I82, '[1]Lapse Rates'!$A$4:$F$24, 5)</f>
        <v>8.7385670000000003E-4</v>
      </c>
      <c r="T82" s="33">
        <f t="shared" si="95"/>
        <v>0.71697189825901353</v>
      </c>
      <c r="U82" s="33">
        <f t="shared" si="86"/>
        <v>3.430838652131455E-2</v>
      </c>
      <c r="V82" s="39">
        <f t="shared" si="81"/>
        <v>6.2653069700535733E-4</v>
      </c>
      <c r="W82" s="32">
        <f t="shared" si="87"/>
        <v>0.68203698104069366</v>
      </c>
      <c r="X82" s="31"/>
      <c r="Y82" s="5">
        <f t="shared" si="92"/>
        <v>0</v>
      </c>
      <c r="Z82" s="5">
        <f t="shared" si="82"/>
        <v>4.3178126931662746</v>
      </c>
      <c r="AA82" s="5">
        <f t="shared" si="88"/>
        <v>0</v>
      </c>
      <c r="AB82" s="5">
        <f t="shared" si="73"/>
        <v>4.1074244905515593</v>
      </c>
      <c r="AC82" s="32"/>
      <c r="AD82" s="5">
        <f t="shared" si="93"/>
        <v>15878.713581769787</v>
      </c>
      <c r="AE82" s="5">
        <f t="shared" si="75"/>
        <v>-158.78713581769787</v>
      </c>
      <c r="AF82" s="5">
        <f t="shared" si="75"/>
        <v>-1743.5405781287491</v>
      </c>
      <c r="AG82" s="5">
        <f t="shared" si="96"/>
        <v>-20661.505306344741</v>
      </c>
      <c r="AH82" s="5">
        <f t="shared" si="97"/>
        <v>-6685.1194385214003</v>
      </c>
      <c r="AI82" s="42">
        <f t="shared" si="91"/>
        <v>0</v>
      </c>
      <c r="AJ82" s="42">
        <f t="shared" si="94"/>
        <v>1542.5483617730997</v>
      </c>
      <c r="AK82" s="42">
        <f t="shared" si="98"/>
        <v>-5142.5710767483006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23281.308819268241</v>
      </c>
      <c r="K83" s="11">
        <f t="shared" si="79"/>
        <v>232.81308819268241</v>
      </c>
      <c r="L83" s="24">
        <f t="shared" si="85"/>
        <v>2556.3724938614741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L'!$B$264:$AV$384, 10)</f>
        <v>53.728588632731345</v>
      </c>
      <c r="S83" s="46">
        <f>VLOOKUP(I83, '[1]Lapse Rates'!$A$4:$F$24, 5)</f>
        <v>8.3940749999999998E-4</v>
      </c>
      <c r="T83" s="33">
        <f t="shared" si="95"/>
        <v>0.68203698104069366</v>
      </c>
      <c r="U83" s="33">
        <f t="shared" si="86"/>
        <v>3.6644884386645413E-2</v>
      </c>
      <c r="V83" s="39">
        <f t="shared" si="81"/>
        <v>5.7250695716291606E-4</v>
      </c>
      <c r="W83" s="32">
        <f t="shared" si="87"/>
        <v>0.64481958969688535</v>
      </c>
      <c r="X83" s="31"/>
      <c r="Y83" s="5">
        <f t="shared" si="92"/>
        <v>0</v>
      </c>
      <c r="Z83" s="5">
        <f t="shared" si="82"/>
        <v>4.1074244905515593</v>
      </c>
      <c r="AA83" s="5">
        <f t="shared" si="88"/>
        <v>0</v>
      </c>
      <c r="AB83" s="5">
        <f t="shared" si="73"/>
        <v>3.8832905668356554</v>
      </c>
      <c r="AC83" s="32"/>
      <c r="AD83" s="5">
        <f t="shared" si="93"/>
        <v>15012.244000447025</v>
      </c>
      <c r="AE83" s="5">
        <f t="shared" si="75"/>
        <v>-150.12244000447026</v>
      </c>
      <c r="AF83" s="5">
        <f t="shared" si="75"/>
        <v>-1648.3990626041593</v>
      </c>
      <c r="AG83" s="5">
        <f t="shared" si="96"/>
        <v>-22068.612079285082</v>
      </c>
      <c r="AH83" s="5">
        <f t="shared" si="97"/>
        <v>-8854.8895814466869</v>
      </c>
      <c r="AI83" s="42">
        <f t="shared" si="91"/>
        <v>0</v>
      </c>
      <c r="AJ83" s="42">
        <f t="shared" si="94"/>
        <v>1458.3770634219379</v>
      </c>
      <c r="AK83" s="42">
        <f t="shared" si="98"/>
        <v>-7396.5125180247487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23281.308819268241</v>
      </c>
      <c r="K84" s="11">
        <f t="shared" si="79"/>
        <v>232.81308819268241</v>
      </c>
      <c r="L84" s="24">
        <f t="shared" si="85"/>
        <v>2556.3724938614741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L'!$B$264:$AV$384, 10)</f>
        <v>60.233923145893179</v>
      </c>
      <c r="S84" s="46">
        <f>VLOOKUP(I84, '[1]Lapse Rates'!$A$4:$F$24, 5)</f>
        <v>7.2940090000000004E-4</v>
      </c>
      <c r="T84" s="33">
        <f t="shared" si="95"/>
        <v>0.64481958969688535</v>
      </c>
      <c r="U84" s="33">
        <f t="shared" si="86"/>
        <v>3.8840013608768563E-2</v>
      </c>
      <c r="V84" s="39">
        <f t="shared" si="81"/>
        <v>4.7033198906253895E-4</v>
      </c>
      <c r="W84" s="32">
        <f t="shared" si="87"/>
        <v>0.60550924409905427</v>
      </c>
      <c r="X84" s="31"/>
      <c r="Y84" s="5">
        <f t="shared" si="92"/>
        <v>0</v>
      </c>
      <c r="Z84" s="5">
        <f t="shared" si="82"/>
        <v>3.8832905668356554</v>
      </c>
      <c r="AA84" s="5">
        <f t="shared" si="88"/>
        <v>0</v>
      </c>
      <c r="AB84" s="5">
        <f t="shared" si="73"/>
        <v>3.6465522656452936</v>
      </c>
      <c r="AC84" s="32"/>
      <c r="AD84" s="5">
        <f t="shared" si="93"/>
        <v>14097.047704791757</v>
      </c>
      <c r="AE84" s="5">
        <f t="shared" si="75"/>
        <v>-140.9704770479176</v>
      </c>
      <c r="AF84" s="5">
        <f t="shared" si="75"/>
        <v>-1547.9071763936754</v>
      </c>
      <c r="AG84" s="5">
        <f t="shared" si="96"/>
        <v>-23390.582555595083</v>
      </c>
      <c r="AH84" s="5">
        <f t="shared" si="97"/>
        <v>-10982.41250424492</v>
      </c>
      <c r="AI84" s="42">
        <f t="shared" si="91"/>
        <v>0</v>
      </c>
      <c r="AJ84" s="42">
        <f t="shared" si="94"/>
        <v>1369.4721268462772</v>
      </c>
      <c r="AK84" s="42">
        <f t="shared" si="98"/>
        <v>-9612.9403773986414</v>
      </c>
    </row>
    <row r="85" spans="1:37" ht="15" x14ac:dyDescent="0.2">
      <c r="I85" s="2">
        <f t="shared" si="78"/>
        <v>16</v>
      </c>
      <c r="J85" s="11">
        <f t="shared" si="68"/>
        <v>23281.308819268241</v>
      </c>
      <c r="K85" s="11">
        <f t="shared" si="79"/>
        <v>232.81308819268241</v>
      </c>
      <c r="L85" s="24">
        <f t="shared" si="85"/>
        <v>2556.3724938614741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L'!$B$264:$AV$384, 10)</f>
        <v>67.291834400803211</v>
      </c>
      <c r="S85" s="46">
        <f>VLOOKUP(I85, '[1]Lapse Rates'!$A$4:$F$24, 5)</f>
        <v>6.1234970000000001E-4</v>
      </c>
      <c r="T85" s="33">
        <f t="shared" si="95"/>
        <v>0.60550924409905427</v>
      </c>
      <c r="U85" s="33">
        <f t="shared" si="86"/>
        <v>4.0745827782069088E-2</v>
      </c>
      <c r="V85" s="39">
        <f t="shared" si="81"/>
        <v>3.7078340397128266E-4</v>
      </c>
      <c r="W85" s="32">
        <f t="shared" si="87"/>
        <v>0.56439263291301389</v>
      </c>
      <c r="X85" s="31"/>
      <c r="Y85" s="5">
        <f t="shared" si="92"/>
        <v>0</v>
      </c>
      <c r="Z85" s="5">
        <f t="shared" si="82"/>
        <v>3.6465522656452936</v>
      </c>
      <c r="AA85" s="5">
        <f t="shared" si="88"/>
        <v>0</v>
      </c>
      <c r="AB85" s="5">
        <f t="shared" si="73"/>
        <v>3.3989361092657142</v>
      </c>
      <c r="AC85" s="32"/>
      <c r="AD85" s="5">
        <f t="shared" si="93"/>
        <v>13139.799182167773</v>
      </c>
      <c r="AE85" s="5">
        <f t="shared" si="75"/>
        <v>-131.39799182167772</v>
      </c>
      <c r="AF85" s="5">
        <f t="shared" si="75"/>
        <v>-1442.7978025168848</v>
      </c>
      <c r="AG85" s="5">
        <f t="shared" si="96"/>
        <v>-24538.319119367687</v>
      </c>
      <c r="AH85" s="5">
        <f t="shared" si="97"/>
        <v>-12972.715731538476</v>
      </c>
      <c r="AI85" s="42">
        <f t="shared" si="91"/>
        <v>0</v>
      </c>
      <c r="AJ85" s="42">
        <f t="shared" si="94"/>
        <v>1276.4818835502119</v>
      </c>
      <c r="AK85" s="42">
        <f t="shared" si="98"/>
        <v>-11696.233847988264</v>
      </c>
    </row>
    <row r="86" spans="1:37" ht="15" x14ac:dyDescent="0.2">
      <c r="I86" s="2">
        <f t="shared" si="78"/>
        <v>17</v>
      </c>
      <c r="J86" s="11">
        <f t="shared" si="68"/>
        <v>23281.308819268241</v>
      </c>
      <c r="K86" s="11">
        <f t="shared" si="79"/>
        <v>232.81308819268241</v>
      </c>
      <c r="L86" s="24">
        <f t="shared" si="85"/>
        <v>2556.3724938614741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L'!$B$264:$AV$384, 10)</f>
        <v>75.006371416676188</v>
      </c>
      <c r="S86" s="46">
        <f>VLOOKUP(I86, '[1]Lapse Rates'!$A$4:$F$24, 5)</f>
        <v>4.6742110000000002E-4</v>
      </c>
      <c r="T86" s="33">
        <f t="shared" si="95"/>
        <v>0.56439263291301389</v>
      </c>
      <c r="U86" s="33">
        <f t="shared" si="86"/>
        <v>4.2333043449109306E-2</v>
      </c>
      <c r="V86" s="39">
        <f t="shared" si="81"/>
        <v>2.6380902530809719E-4</v>
      </c>
      <c r="W86" s="32">
        <f t="shared" si="87"/>
        <v>0.52179578043859653</v>
      </c>
      <c r="X86" s="31"/>
      <c r="Y86" s="5">
        <f t="shared" si="92"/>
        <v>0</v>
      </c>
      <c r="Z86" s="5">
        <f t="shared" si="82"/>
        <v>3.3989361092657142</v>
      </c>
      <c r="AA86" s="5">
        <f t="shared" si="88"/>
        <v>0</v>
      </c>
      <c r="AB86" s="5">
        <f t="shared" si="73"/>
        <v>3.1424055105775555</v>
      </c>
      <c r="AC86" s="32"/>
      <c r="AD86" s="5">
        <f t="shared" si="93"/>
        <v>12148.088704982052</v>
      </c>
      <c r="AE86" s="5">
        <f t="shared" si="75"/>
        <v>-121.48088704982052</v>
      </c>
      <c r="AF86" s="5">
        <f t="shared" si="75"/>
        <v>-1333.9043805262093</v>
      </c>
      <c r="AG86" s="5">
        <f t="shared" si="96"/>
        <v>-25494.186423313648</v>
      </c>
      <c r="AH86" s="5">
        <f t="shared" si="97"/>
        <v>-14801.482985907625</v>
      </c>
      <c r="AI86" s="42">
        <f t="shared" si="91"/>
        <v>0</v>
      </c>
      <c r="AJ86" s="42">
        <f t="shared" si="94"/>
        <v>1180.1436625714712</v>
      </c>
      <c r="AK86" s="42">
        <f t="shared" si="98"/>
        <v>-13621.339323336155</v>
      </c>
    </row>
    <row r="87" spans="1:37" ht="15" x14ac:dyDescent="0.2">
      <c r="I87" s="2">
        <f t="shared" si="78"/>
        <v>18</v>
      </c>
      <c r="J87" s="11">
        <f t="shared" si="68"/>
        <v>23281.308819268241</v>
      </c>
      <c r="K87" s="11">
        <f t="shared" si="79"/>
        <v>232.81308819268241</v>
      </c>
      <c r="L87" s="24">
        <f t="shared" si="85"/>
        <v>2556.3724938614741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L'!$B$264:$AV$384, 10)</f>
        <v>83.645218880859161</v>
      </c>
      <c r="S87" s="46">
        <f>VLOOKUP(I87, '[1]Lapse Rates'!$A$4:$F$24, 5)</f>
        <v>4.0205260000000001E-4</v>
      </c>
      <c r="T87" s="33">
        <f t="shared" si="95"/>
        <v>0.52179578043859653</v>
      </c>
      <c r="U87" s="33">
        <f t="shared" si="86"/>
        <v>4.3645722265895137E-2</v>
      </c>
      <c r="V87" s="39">
        <f t="shared" si="81"/>
        <v>2.0978935019436688E-4</v>
      </c>
      <c r="W87" s="32">
        <f t="shared" si="87"/>
        <v>0.47794026882250701</v>
      </c>
      <c r="X87" s="31"/>
      <c r="Y87" s="5">
        <f t="shared" si="92"/>
        <v>0</v>
      </c>
      <c r="Z87" s="5">
        <f t="shared" si="92"/>
        <v>3.1424055105775555</v>
      </c>
      <c r="AA87" s="5">
        <f t="shared" si="88"/>
        <v>0</v>
      </c>
      <c r="AB87" s="5">
        <f t="shared" si="73"/>
        <v>2.8782949015270956</v>
      </c>
      <c r="AC87" s="32"/>
      <c r="AD87" s="5">
        <f t="shared" si="93"/>
        <v>11127.074995620866</v>
      </c>
      <c r="AE87" s="5">
        <f t="shared" si="75"/>
        <v>-111.27074995620866</v>
      </c>
      <c r="AF87" s="5">
        <f t="shared" si="75"/>
        <v>-1221.7933569266156</v>
      </c>
      <c r="AG87" s="5">
        <f t="shared" si="96"/>
        <v>-26284.719674467764</v>
      </c>
      <c r="AH87" s="5">
        <f t="shared" si="97"/>
        <v>-16490.708785729723</v>
      </c>
      <c r="AI87" s="42">
        <f t="shared" si="91"/>
        <v>0</v>
      </c>
      <c r="AJ87" s="42">
        <f t="shared" si="94"/>
        <v>1080.9586664802905</v>
      </c>
      <c r="AK87" s="42">
        <f t="shared" si="98"/>
        <v>-15409.750119249433</v>
      </c>
    </row>
    <row r="88" spans="1:37" ht="15" x14ac:dyDescent="0.2">
      <c r="I88" s="2">
        <f t="shared" si="78"/>
        <v>19</v>
      </c>
      <c r="J88" s="11">
        <f t="shared" si="68"/>
        <v>23281.308819268241</v>
      </c>
      <c r="K88" s="11">
        <f t="shared" si="79"/>
        <v>232.81308819268241</v>
      </c>
      <c r="L88" s="24">
        <f t="shared" si="85"/>
        <v>2556.3724938614741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L'!$B$264:$AV$384, 10)</f>
        <v>93.306275756845835</v>
      </c>
      <c r="S88" s="46">
        <f>VLOOKUP(I88, '[1]Lapse Rates'!$A$4:$F$24, 5)</f>
        <v>3.3283375800000001E-2</v>
      </c>
      <c r="T88" s="33">
        <f t="shared" si="95"/>
        <v>0.47794026882250701</v>
      </c>
      <c r="U88" s="33">
        <f t="shared" si="86"/>
        <v>4.4594826518053861E-2</v>
      </c>
      <c r="V88" s="39">
        <f t="shared" si="81"/>
        <v>1.5907465577172524E-2</v>
      </c>
      <c r="W88" s="32">
        <f t="shared" si="87"/>
        <v>0.41743797672728061</v>
      </c>
      <c r="X88" s="31"/>
      <c r="Y88" s="5">
        <f t="shared" si="92"/>
        <v>0</v>
      </c>
      <c r="Z88" s="5">
        <f t="shared" si="92"/>
        <v>2.8782949015270956</v>
      </c>
      <c r="AA88" s="5">
        <f t="shared" si="88"/>
        <v>0</v>
      </c>
      <c r="AB88" s="5">
        <f t="shared" si="73"/>
        <v>2.5139325528649348</v>
      </c>
      <c r="AC88" s="32"/>
      <c r="AD88" s="5">
        <f t="shared" si="93"/>
        <v>9718.5024490783289</v>
      </c>
      <c r="AE88" s="5">
        <f t="shared" si="75"/>
        <v>-97.185024490783292</v>
      </c>
      <c r="AF88" s="5">
        <f t="shared" si="75"/>
        <v>-1067.1269615988062</v>
      </c>
      <c r="AG88" s="5">
        <f t="shared" si="96"/>
        <v>-26856.297779141059</v>
      </c>
      <c r="AH88" s="5">
        <f t="shared" si="97"/>
        <v>-18302.10731615232</v>
      </c>
      <c r="AI88" s="42">
        <f t="shared" si="91"/>
        <v>0</v>
      </c>
      <c r="AJ88" s="42">
        <f t="shared" si="94"/>
        <v>944.13360008187806</v>
      </c>
      <c r="AK88" s="42">
        <f t="shared" si="98"/>
        <v>-17357.973716070443</v>
      </c>
    </row>
    <row r="89" spans="1:37" ht="15" x14ac:dyDescent="0.2">
      <c r="I89" s="2">
        <f t="shared" si="78"/>
        <v>20</v>
      </c>
      <c r="J89" s="11">
        <f t="shared" si="68"/>
        <v>23281.308819268241</v>
      </c>
      <c r="K89" s="11">
        <f t="shared" si="79"/>
        <v>232.81308819268241</v>
      </c>
      <c r="L89" s="24">
        <f t="shared" si="85"/>
        <v>2556.3724938614741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L'!$B$264:$AV$384, 10)</f>
        <v>104.1514708892032</v>
      </c>
      <c r="S89" s="46">
        <f>VLOOKUP(I89, '[1]Lapse Rates'!$A$4:$F$24, 5)</f>
        <v>0</v>
      </c>
      <c r="T89" s="33">
        <f t="shared" si="95"/>
        <v>0.41743797672728061</v>
      </c>
      <c r="U89" s="33">
        <f t="shared" si="86"/>
        <v>4.3476779281159249E-2</v>
      </c>
      <c r="V89" s="39">
        <f t="shared" si="81"/>
        <v>0</v>
      </c>
      <c r="W89" s="32">
        <f t="shared" si="87"/>
        <v>0.37396119744612139</v>
      </c>
      <c r="X89" s="31"/>
      <c r="Y89" s="5">
        <f t="shared" si="92"/>
        <v>0</v>
      </c>
      <c r="Z89" s="5">
        <f t="shared" si="92"/>
        <v>2.5139325528649348</v>
      </c>
      <c r="AA89" s="5">
        <f t="shared" si="88"/>
        <v>0</v>
      </c>
      <c r="AB89" s="5">
        <f t="shared" si="73"/>
        <v>2.2521027797678022</v>
      </c>
      <c r="AC89" s="32"/>
      <c r="AD89" s="5">
        <f>$W89*J89</f>
        <v>8706.3061241664982</v>
      </c>
      <c r="AE89" s="5">
        <f t="shared" si="75"/>
        <v>-87.063061241664983</v>
      </c>
      <c r="AF89" s="5">
        <f t="shared" si="75"/>
        <v>-955.98411892276442</v>
      </c>
      <c r="AG89" s="5">
        <f t="shared" si="96"/>
        <v>-26182.977309713253</v>
      </c>
      <c r="AH89" s="5">
        <f t="shared" si="97"/>
        <v>-18519.718365711182</v>
      </c>
      <c r="AI89" s="42">
        <f t="shared" si="91"/>
        <v>0</v>
      </c>
      <c r="AJ89" s="42">
        <f t="shared" si="94"/>
        <v>845.79436125636232</v>
      </c>
      <c r="AK89" s="42">
        <f t="shared" si="98"/>
        <v>-17673.924004454821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364377.36466033885</v>
      </c>
      <c r="AE92" s="21">
        <f t="shared" ref="AE92:AK92" si="99">SUM(AE69:AE89)</f>
        <v>-12494.601009224036</v>
      </c>
      <c r="AF92" s="21">
        <f t="shared" si="99"/>
        <v>-38195.181349486702</v>
      </c>
      <c r="AG92" s="21">
        <f t="shared" si="99"/>
        <v>-354952.66463251354</v>
      </c>
      <c r="AH92" s="21">
        <f t="shared" si="99"/>
        <v>-41265.082330885445</v>
      </c>
      <c r="AI92" s="21">
        <f t="shared" si="99"/>
        <v>0</v>
      </c>
      <c r="AJ92" s="21">
        <f t="shared" si="99"/>
        <v>33158.386788243028</v>
      </c>
      <c r="AK92" s="21">
        <f t="shared" si="99"/>
        <v>-8106.6955426424211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188377.93299693134</v>
      </c>
      <c r="AE94" s="21">
        <f t="shared" ref="AE94:AK94" si="100">AE69+NPV($D$6,AE70:AE89)</f>
        <v>-10755.05421999484</v>
      </c>
      <c r="AF94" s="21">
        <f t="shared" si="100"/>
        <v>-19094.324098324945</v>
      </c>
      <c r="AG94" s="21">
        <f t="shared" si="100"/>
        <v>-126438.70148166522</v>
      </c>
      <c r="AH94" s="21">
        <f t="shared" si="100"/>
        <v>32089.853196946358</v>
      </c>
      <c r="AI94" s="21">
        <f t="shared" si="100"/>
        <v>0</v>
      </c>
      <c r="AJ94" s="21">
        <f t="shared" si="100"/>
        <v>16058.788840611829</v>
      </c>
      <c r="AK94" s="21">
        <f t="shared" si="100"/>
        <v>48148.642037558195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274575.26445725269</v>
      </c>
      <c r="AE96" s="21">
        <f t="shared" ref="AE96:AK96" si="101">AE69+NPV($D$7,AE70:AE89)</f>
        <v>-11604.624164066205</v>
      </c>
      <c r="AF96" s="21">
        <f t="shared" si="101"/>
        <v>-28422.911479280148</v>
      </c>
      <c r="AG96" s="21">
        <f t="shared" si="101"/>
        <v>-231523.90468277753</v>
      </c>
      <c r="AH96" s="21">
        <f t="shared" si="101"/>
        <v>3023.8241311288111</v>
      </c>
      <c r="AI96" s="21">
        <f t="shared" si="101"/>
        <v>0</v>
      </c>
      <c r="AJ96" s="21">
        <f t="shared" si="101"/>
        <v>24433.700498807346</v>
      </c>
      <c r="AK96" s="21">
        <f t="shared" si="101"/>
        <v>27457.524629936146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22782.295539226747</v>
      </c>
    </row>
    <row r="101" spans="1:39" x14ac:dyDescent="0.15">
      <c r="G101" s="49" t="s">
        <v>112</v>
      </c>
      <c r="I101" s="1">
        <v>0</v>
      </c>
      <c r="J101" s="11">
        <f>H$100</f>
        <v>22782.295539226747</v>
      </c>
      <c r="K101" s="11">
        <f>J101*$C$10</f>
        <v>9112.9182156906991</v>
      </c>
      <c r="L101" s="24">
        <f>$C$110</f>
        <v>3188.4014556052389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22782.295539226747</v>
      </c>
      <c r="AE101" s="5">
        <f>-$W101*K101</f>
        <v>-9112.9182156906991</v>
      </c>
      <c r="AF101" s="5">
        <f>-$W101*L101</f>
        <v>-3188.4014556052389</v>
      </c>
      <c r="AG101" s="5"/>
      <c r="AH101" s="5">
        <f>SUM(AD101:AG101)</f>
        <v>10480.975867930809</v>
      </c>
      <c r="AI101" s="42">
        <f>Y101-AA101</f>
        <v>0</v>
      </c>
      <c r="AJ101" s="42"/>
      <c r="AK101" s="42">
        <f>SUM(AH101:AJ101)</f>
        <v>10480.975867930809</v>
      </c>
      <c r="AL101" s="6" t="s">
        <v>39</v>
      </c>
      <c r="AM101" s="36">
        <f>AK128</f>
        <v>26995.270445447015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22782.295539226747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L'!$B$264:$AV$384, 13)</f>
        <v>14.326180111795571</v>
      </c>
      <c r="S102" s="46">
        <f>AVERAGE(VLOOKUP(I101,'[1]Lapse Rates'!$A$4:$F$24,5),VLOOKUP(I102,'[1]Lapse Rates'!$A$4:$F$24,5))</f>
        <v>2.3220462500000002E-3</v>
      </c>
      <c r="T102" s="33">
        <f>W101</f>
        <v>1</v>
      </c>
      <c r="U102" s="33">
        <f>T102*R102/1000</f>
        <v>1.432618011179557E-2</v>
      </c>
      <c r="V102" s="39">
        <f>MIN(S102*T102,T102-U102)</f>
        <v>2.3220462500000002E-3</v>
      </c>
      <c r="W102" s="32">
        <f>T102-SUM(U102:V102)</f>
        <v>0.98335177363820447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5.9220295528636226</v>
      </c>
      <c r="AC102" s="32"/>
      <c r="AD102" s="5">
        <f t="shared" ref="AD102:AD104" si="109">$W102*J102</f>
        <v>22403.010726048375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-8627.6411225465345</v>
      </c>
      <c r="AH102" s="5">
        <f t="shared" ref="AH102:AH110" si="111">SUM(AD102:AG102)</f>
        <v>13775.36960350184</v>
      </c>
      <c r="AI102" s="42">
        <f>-M102*$W101*(N102-N101)/1000</f>
        <v>0</v>
      </c>
      <c r="AJ102" s="42">
        <f>$D$6*SUM(Y102:Z102,AD102:AE102)</f>
        <v>2198.3261388743458</v>
      </c>
      <c r="AK102" s="42">
        <f t="shared" ref="AK102" si="112">SUM(AH102:AJ102)</f>
        <v>15973.695742376185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22782.295539226747</v>
      </c>
      <c r="K103" s="11">
        <f t="shared" ref="K103:K121" si="115">J103*$C$11</f>
        <v>227.82295539226746</v>
      </c>
      <c r="L103" s="24">
        <f>$C$111</f>
        <v>2504.9325894284361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L'!$B$264:$AV$384, 13)</f>
        <v>15.664080967225782</v>
      </c>
      <c r="S103" s="46">
        <f>VLOOKUP(I103, '[1]Lapse Rates'!$A$4:$F$24, 5)</f>
        <v>2.1348066000000001E-3</v>
      </c>
      <c r="T103" s="33">
        <f t="shared" ref="T103:T105" si="116">W102</f>
        <v>0.98335177363820447</v>
      </c>
      <c r="U103" s="33">
        <f>T103*R103/1000</f>
        <v>1.5403301801533913E-2</v>
      </c>
      <c r="V103" s="39">
        <f t="shared" ref="V103:V121" si="117">MIN(S103*T103,T103-U103)</f>
        <v>2.0992658564845451E-3</v>
      </c>
      <c r="W103" s="32">
        <f>T103-SUM(U103:V103)</f>
        <v>0.96584920598018598</v>
      </c>
      <c r="X103" s="32"/>
      <c r="Y103" s="5">
        <f t="shared" ref="Y103:Z118" si="118">AA102</f>
        <v>0</v>
      </c>
      <c r="Z103" s="5">
        <f t="shared" si="118"/>
        <v>5.9220295528636226</v>
      </c>
      <c r="AA103" s="5">
        <f>O103*W103</f>
        <v>0</v>
      </c>
      <c r="AB103" s="5">
        <f t="shared" si="108"/>
        <v>5.8166240146824144</v>
      </c>
      <c r="AC103" s="32"/>
      <c r="AD103" s="5">
        <f t="shared" si="109"/>
        <v>22004.262056968088</v>
      </c>
      <c r="AE103" s="5">
        <f t="shared" si="110"/>
        <v>-220.04262056968085</v>
      </c>
      <c r="AF103" s="5">
        <f t="shared" si="110"/>
        <v>-2419.3871525333461</v>
      </c>
      <c r="AG103" s="5">
        <f t="shared" ref="AG103:AG106" si="119">-U103*M103</f>
        <v>-9276.3150406359673</v>
      </c>
      <c r="AH103" s="5">
        <f t="shared" si="111"/>
        <v>10088.517243229093</v>
      </c>
      <c r="AI103" s="42">
        <f>-M103*($W102*N103-$W101*N102)/1000</f>
        <v>0</v>
      </c>
      <c r="AJ103" s="42">
        <f t="shared" ref="AJ103:AJ104" si="120">$D$6*SUM(Y103:Z103,AD103:AE103)</f>
        <v>2137.6128778098196</v>
      </c>
      <c r="AK103" s="42">
        <f>SUM(AH103:AJ103)</f>
        <v>12226.130121038912</v>
      </c>
      <c r="AL103" s="48" t="s">
        <v>59</v>
      </c>
      <c r="AM103" s="54">
        <f>AK128/AD128</f>
        <v>0.10000001048261214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22782.295539226747</v>
      </c>
      <c r="K104" s="11">
        <f t="shared" si="115"/>
        <v>227.82295539226746</v>
      </c>
      <c r="L104" s="24">
        <f t="shared" ref="L104:L121" si="121">$C$111</f>
        <v>2504.9325894284361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L'!$B$264:$AV$384, 13)</f>
        <v>17.084320773302476</v>
      </c>
      <c r="S104" s="46">
        <f>VLOOKUP(I104, '[1]Lapse Rates'!$A$4:$F$24, 5)</f>
        <v>2.1304430000000001E-3</v>
      </c>
      <c r="T104" s="33">
        <f t="shared" si="116"/>
        <v>0.96584920598018598</v>
      </c>
      <c r="U104" s="33">
        <f t="shared" ref="U104:U121" si="122">T104*R104/1000</f>
        <v>1.6500877653604994E-2</v>
      </c>
      <c r="V104" s="39">
        <f t="shared" si="117"/>
        <v>2.0576866799360454E-3</v>
      </c>
      <c r="W104" s="32">
        <f t="shared" ref="W104:W121" si="123">T104-SUM(U104:V104)</f>
        <v>0.94729064164664489</v>
      </c>
      <c r="X104" s="32"/>
      <c r="Y104" s="5">
        <f t="shared" si="118"/>
        <v>0</v>
      </c>
      <c r="Z104" s="5">
        <f t="shared" si="118"/>
        <v>5.8166240146824144</v>
      </c>
      <c r="AA104" s="5">
        <f t="shared" ref="AA104:AA121" si="124">O104*W104</f>
        <v>0</v>
      </c>
      <c r="AB104" s="5">
        <f t="shared" si="108"/>
        <v>5.7048589582821734</v>
      </c>
      <c r="AC104" s="32"/>
      <c r="AD104" s="5">
        <f t="shared" si="109"/>
        <v>21581.455359537602</v>
      </c>
      <c r="AE104" s="5">
        <f t="shared" si="110"/>
        <v>-215.814553595376</v>
      </c>
      <c r="AF104" s="5">
        <f>-$W104*L104</f>
        <v>-2372.8991999212549</v>
      </c>
      <c r="AG104" s="5">
        <f t="shared" si="119"/>
        <v>-9937.3070484528816</v>
      </c>
      <c r="AH104" s="5">
        <f t="shared" si="111"/>
        <v>9055.4345575680873</v>
      </c>
      <c r="AI104" s="42">
        <f>-M104*($W103*N104-$W102*N103)/1000</f>
        <v>0</v>
      </c>
      <c r="AJ104" s="42">
        <f t="shared" si="120"/>
        <v>2096.5399738787728</v>
      </c>
      <c r="AK104" s="42">
        <f t="shared" ref="AK104:AK111" si="125">SUM(AH104:AJ104)</f>
        <v>11151.97453144686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22782.295539226747</v>
      </c>
      <c r="K105" s="11">
        <f t="shared" si="115"/>
        <v>227.82295539226746</v>
      </c>
      <c r="L105" s="24">
        <f t="shared" si="121"/>
        <v>2504.9325894284361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L'!$B$264:$AV$384, 13)</f>
        <v>18.585904024234758</v>
      </c>
      <c r="S105" s="46">
        <f>VLOOKUP(I105, '[1]Lapse Rates'!$A$4:$F$24, 5)</f>
        <v>1.8971547999999999E-3</v>
      </c>
      <c r="T105" s="33">
        <f t="shared" si="116"/>
        <v>0.94729064164664489</v>
      </c>
      <c r="U105" s="33">
        <f t="shared" si="122"/>
        <v>1.7606252948700302E-2</v>
      </c>
      <c r="V105" s="39">
        <f t="shared" si="117"/>
        <v>1.7971569877950121E-3</v>
      </c>
      <c r="W105" s="32">
        <f t="shared" si="123"/>
        <v>0.92788723171014953</v>
      </c>
      <c r="X105" s="32"/>
      <c r="Y105" s="5">
        <f>AA104</f>
        <v>0</v>
      </c>
      <c r="Z105" s="5">
        <f t="shared" si="118"/>
        <v>5.7048589582821734</v>
      </c>
      <c r="AA105" s="5">
        <f t="shared" si="124"/>
        <v>0</v>
      </c>
      <c r="AB105" s="5">
        <f t="shared" si="108"/>
        <v>5.5880059966557161</v>
      </c>
      <c r="AC105" s="32"/>
      <c r="AD105" s="5">
        <f>$W105*J105</f>
        <v>21139.401139895595</v>
      </c>
      <c r="AE105" s="5">
        <f t="shared" si="110"/>
        <v>-211.39401139895594</v>
      </c>
      <c r="AF105" s="5">
        <f t="shared" si="110"/>
        <v>-2324.294966025288</v>
      </c>
      <c r="AG105" s="5">
        <f t="shared" si="119"/>
        <v>-10602.996107042834</v>
      </c>
      <c r="AH105" s="5">
        <f t="shared" si="111"/>
        <v>8000.7160554285165</v>
      </c>
      <c r="AI105" s="42">
        <f t="shared" ref="AI105:AI121" si="127">-M105*($W104*N105-$W103*N104)/1000</f>
        <v>0</v>
      </c>
      <c r="AJ105" s="42">
        <f>$D$6*SUM(Y105:Z105,AD105:AE105)</f>
        <v>2053.5971459693278</v>
      </c>
      <c r="AK105" s="42">
        <f t="shared" si="125"/>
        <v>10054.313201397845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22782.295539226747</v>
      </c>
      <c r="K106" s="11">
        <f t="shared" si="115"/>
        <v>227.82295539226746</v>
      </c>
      <c r="L106" s="24">
        <f t="shared" si="121"/>
        <v>2504.9325894284361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L'!$B$264:$AV$384, 13)</f>
        <v>20.270637719390457</v>
      </c>
      <c r="S106" s="46">
        <f>VLOOKUP(I106, '[1]Lapse Rates'!$A$4:$F$24, 5)</f>
        <v>1.8563969E-3</v>
      </c>
      <c r="T106" s="33">
        <f>W105</f>
        <v>0.92788723171014953</v>
      </c>
      <c r="U106" s="33">
        <f t="shared" si="122"/>
        <v>1.8808865918444551E-2</v>
      </c>
      <c r="V106" s="39">
        <f t="shared" si="117"/>
        <v>1.7225269804963033E-3</v>
      </c>
      <c r="W106" s="32">
        <f t="shared" si="123"/>
        <v>0.90735583881120863</v>
      </c>
      <c r="X106" s="32"/>
      <c r="Y106" s="5">
        <f t="shared" ref="Y106:Z121" si="128">AA105</f>
        <v>0</v>
      </c>
      <c r="Z106" s="5">
        <f t="shared" si="118"/>
        <v>5.5880059966557161</v>
      </c>
      <c r="AA106" s="5">
        <f t="shared" si="124"/>
        <v>0</v>
      </c>
      <c r="AB106" s="5">
        <f t="shared" si="108"/>
        <v>5.4643599945143535</v>
      </c>
      <c r="AC106" s="32"/>
      <c r="AD106" s="5">
        <f t="shared" ref="AD106:AD120" si="129">$W106*J106</f>
        <v>20671.648879039942</v>
      </c>
      <c r="AE106" s="5">
        <f t="shared" si="110"/>
        <v>-206.71648879039941</v>
      </c>
      <c r="AF106" s="5">
        <f t="shared" si="110"/>
        <v>-2272.8652108463716</v>
      </c>
      <c r="AG106" s="5">
        <f t="shared" si="119"/>
        <v>-11327.244513198943</v>
      </c>
      <c r="AH106" s="5">
        <f t="shared" si="111"/>
        <v>6864.8226662042271</v>
      </c>
      <c r="AI106" s="42">
        <f t="shared" si="127"/>
        <v>0</v>
      </c>
      <c r="AJ106" s="42">
        <f t="shared" ref="AJ106:AJ121" si="130">$D$6*SUM(Y106:Z106,AD106:AE106)</f>
        <v>2008.158050871752</v>
      </c>
      <c r="AK106" s="42">
        <f t="shared" si="125"/>
        <v>8872.9807170759796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22782.295539226747</v>
      </c>
      <c r="K107" s="11">
        <f t="shared" si="115"/>
        <v>227.82295539226746</v>
      </c>
      <c r="L107" s="24">
        <f t="shared" si="121"/>
        <v>2504.9325894284361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L'!$B$264:$AV$384, 13)</f>
        <v>22.163680545292898</v>
      </c>
      <c r="S107" s="46">
        <f>VLOOKUP(I107, '[1]Lapse Rates'!$A$4:$F$24, 5)</f>
        <v>1.7512077999999999E-3</v>
      </c>
      <c r="T107" s="33">
        <f t="shared" ref="T107:T121" si="131">W106</f>
        <v>0.90735583881120863</v>
      </c>
      <c r="U107" s="33">
        <f t="shared" si="122"/>
        <v>2.0110344952317904E-2</v>
      </c>
      <c r="V107" s="39">
        <f t="shared" si="117"/>
        <v>1.5889686223017313E-3</v>
      </c>
      <c r="W107" s="32">
        <f t="shared" si="123"/>
        <v>0.885656525236589</v>
      </c>
      <c r="X107" s="32"/>
      <c r="Y107" s="5">
        <f t="shared" si="128"/>
        <v>0</v>
      </c>
      <c r="Z107" s="5">
        <f t="shared" si="118"/>
        <v>5.4643599945143535</v>
      </c>
      <c r="AA107" s="5">
        <f t="shared" si="124"/>
        <v>0</v>
      </c>
      <c r="AB107" s="5">
        <f t="shared" si="108"/>
        <v>5.3336804353670573</v>
      </c>
      <c r="AC107" s="32"/>
      <c r="AD107" s="5">
        <f t="shared" si="129"/>
        <v>20177.288704184601</v>
      </c>
      <c r="AE107" s="5">
        <f t="shared" si="110"/>
        <v>-201.77288704184602</v>
      </c>
      <c r="AF107" s="5">
        <f t="shared" si="110"/>
        <v>-2218.5098931050798</v>
      </c>
      <c r="AG107" s="5">
        <f>-U107*M107</f>
        <v>-12111.032930289459</v>
      </c>
      <c r="AH107" s="5">
        <f t="shared" si="111"/>
        <v>5645.9729937482134</v>
      </c>
      <c r="AI107" s="42">
        <f t="shared" si="127"/>
        <v>0</v>
      </c>
      <c r="AJ107" s="42">
        <f t="shared" si="130"/>
        <v>1960.1341553771663</v>
      </c>
      <c r="AK107" s="42">
        <f t="shared" si="125"/>
        <v>7606.1071491253797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22782.295539226747</v>
      </c>
      <c r="K108" s="11">
        <f t="shared" si="115"/>
        <v>227.82295539226746</v>
      </c>
      <c r="L108" s="24">
        <f t="shared" si="121"/>
        <v>2504.9325894284361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L'!$B$264:$AV$384, 13)</f>
        <v>24.325892326078744</v>
      </c>
      <c r="S108" s="46">
        <f>VLOOKUP(I108, '[1]Lapse Rates'!$A$4:$F$24, 5)</f>
        <v>1.6267663999999999E-3</v>
      </c>
      <c r="T108" s="33">
        <f t="shared" si="131"/>
        <v>0.885656525236589</v>
      </c>
      <c r="U108" s="33">
        <f t="shared" si="122"/>
        <v>2.1544385270794303E-2</v>
      </c>
      <c r="V108" s="39">
        <f t="shared" si="117"/>
        <v>1.440756277195635E-3</v>
      </c>
      <c r="W108" s="32">
        <f t="shared" si="123"/>
        <v>0.86267138368859908</v>
      </c>
      <c r="X108" s="32"/>
      <c r="Y108" s="5">
        <f t="shared" si="128"/>
        <v>0</v>
      </c>
      <c r="Z108" s="5">
        <f t="shared" si="118"/>
        <v>5.3336804353670573</v>
      </c>
      <c r="AA108" s="5">
        <f t="shared" si="124"/>
        <v>0</v>
      </c>
      <c r="AB108" s="5">
        <f t="shared" si="108"/>
        <v>5.1952572472740135</v>
      </c>
      <c r="AC108" s="32"/>
      <c r="AD108" s="5">
        <f t="shared" si="129"/>
        <v>19653.634416427336</v>
      </c>
      <c r="AE108" s="5">
        <f t="shared" si="110"/>
        <v>-196.53634416427334</v>
      </c>
      <c r="AF108" s="5">
        <f t="shared" si="110"/>
        <v>-2160.9336629688946</v>
      </c>
      <c r="AG108" s="5">
        <f t="shared" ref="AG108:AG121" si="132">-U108*M108</f>
        <v>-12974.653597245182</v>
      </c>
      <c r="AH108" s="5">
        <f t="shared" si="111"/>
        <v>4321.5108120489858</v>
      </c>
      <c r="AI108" s="42">
        <f t="shared" si="127"/>
        <v>0</v>
      </c>
      <c r="AJ108" s="42">
        <f t="shared" si="130"/>
        <v>1909.2645549397162</v>
      </c>
      <c r="AK108" s="42">
        <f t="shared" si="125"/>
        <v>6230.7753669887024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22782.295539226747</v>
      </c>
      <c r="K109" s="11">
        <f t="shared" si="115"/>
        <v>227.82295539226746</v>
      </c>
      <c r="L109" s="24">
        <f t="shared" si="121"/>
        <v>2504.9325894284361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L'!$B$264:$AV$384, 13)</f>
        <v>26.81253395629394</v>
      </c>
      <c r="S109" s="46">
        <f>VLOOKUP(I109, '[1]Lapse Rates'!$A$4:$F$24, 5)</f>
        <v>1.427546E-3</v>
      </c>
      <c r="T109" s="33">
        <f t="shared" si="131"/>
        <v>0.86267138368859908</v>
      </c>
      <c r="U109" s="33">
        <f t="shared" si="122"/>
        <v>2.3130405768273639E-2</v>
      </c>
      <c r="V109" s="39">
        <f t="shared" si="117"/>
        <v>1.2315030830991249E-3</v>
      </c>
      <c r="W109" s="32">
        <f t="shared" si="123"/>
        <v>0.83830947483722629</v>
      </c>
      <c r="X109" s="32"/>
      <c r="Y109" s="5">
        <f t="shared" si="128"/>
        <v>0</v>
      </c>
      <c r="Z109" s="5">
        <f t="shared" si="118"/>
        <v>5.1952572472740135</v>
      </c>
      <c r="AA109" s="5">
        <f t="shared" si="124"/>
        <v>0</v>
      </c>
      <c r="AB109" s="5">
        <f t="shared" si="108"/>
        <v>5.0485427672174792</v>
      </c>
      <c r="AC109" s="32"/>
      <c r="AD109" s="5">
        <f t="shared" si="129"/>
        <v>19098.614209075658</v>
      </c>
      <c r="AE109" s="5">
        <f t="shared" si="110"/>
        <v>-190.98614209075657</v>
      </c>
      <c r="AF109" s="5">
        <f t="shared" si="110"/>
        <v>-2099.9087235464058</v>
      </c>
      <c r="AG109" s="5">
        <f t="shared" si="132"/>
        <v>-13929.801135421665</v>
      </c>
      <c r="AH109" s="5">
        <f t="shared" si="111"/>
        <v>2877.9182080168284</v>
      </c>
      <c r="AI109" s="42">
        <f t="shared" si="127"/>
        <v>0</v>
      </c>
      <c r="AJ109" s="42">
        <f t="shared" si="130"/>
        <v>1855.3479681071763</v>
      </c>
      <c r="AK109" s="42">
        <f t="shared" si="125"/>
        <v>4733.2661761240051</v>
      </c>
    </row>
    <row r="110" spans="1:39" ht="15" x14ac:dyDescent="0.2">
      <c r="A110" s="12"/>
      <c r="B110" s="13">
        <v>1</v>
      </c>
      <c r="C110" s="10">
        <f>$H$100*0.14+$B$113</f>
        <v>3188.4014556052389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22782.295539226747</v>
      </c>
      <c r="K110" s="11">
        <f t="shared" si="115"/>
        <v>227.82295539226746</v>
      </c>
      <c r="L110" s="24">
        <f t="shared" si="121"/>
        <v>2504.9325894284361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L'!$B$264:$AV$384, 13)</f>
        <v>29.672636751820157</v>
      </c>
      <c r="S110" s="46">
        <f>VLOOKUP(I110, '[1]Lapse Rates'!$A$4:$F$24, 5)</f>
        <v>1.4710299999999999E-3</v>
      </c>
      <c r="T110" s="33">
        <f t="shared" si="131"/>
        <v>0.83830947483722629</v>
      </c>
      <c r="U110" s="33">
        <f t="shared" si="122"/>
        <v>2.4874852532454136E-2</v>
      </c>
      <c r="V110" s="39">
        <f t="shared" si="117"/>
        <v>1.2331783867698049E-3</v>
      </c>
      <c r="W110" s="32">
        <f t="shared" si="123"/>
        <v>0.81220144391800231</v>
      </c>
      <c r="X110" s="32"/>
      <c r="Y110" s="5">
        <f t="shared" si="128"/>
        <v>0</v>
      </c>
      <c r="Z110" s="5">
        <f t="shared" si="118"/>
        <v>5.0485427672174792</v>
      </c>
      <c r="AA110" s="5">
        <f t="shared" si="124"/>
        <v>0</v>
      </c>
      <c r="AB110" s="5">
        <f t="shared" si="108"/>
        <v>4.8913126336929462</v>
      </c>
      <c r="AC110" s="32"/>
      <c r="AD110" s="5">
        <f t="shared" si="129"/>
        <v>18503.813332726626</v>
      </c>
      <c r="AE110" s="5">
        <f t="shared" si="110"/>
        <v>-185.03813332726625</v>
      </c>
      <c r="AF110" s="5">
        <f t="shared" si="110"/>
        <v>-2034.5098660510362</v>
      </c>
      <c r="AG110" s="5">
        <f t="shared" si="132"/>
        <v>-14980.357565767321</v>
      </c>
      <c r="AH110" s="5">
        <f t="shared" si="111"/>
        <v>1303.9077675810022</v>
      </c>
      <c r="AI110" s="42">
        <f t="shared" si="127"/>
        <v>0</v>
      </c>
      <c r="AJ110" s="42">
        <f t="shared" si="130"/>
        <v>1797.5671091065412</v>
      </c>
      <c r="AK110" s="42">
        <f t="shared" si="125"/>
        <v>3101.4748766875437</v>
      </c>
    </row>
    <row r="111" spans="1:39" ht="15" x14ac:dyDescent="0.2">
      <c r="A111" s="12"/>
      <c r="B111" s="70" t="s">
        <v>49</v>
      </c>
      <c r="C111" s="10">
        <f>$H$100*0.11+$B$113</f>
        <v>2504.9325894284361</v>
      </c>
      <c r="D111" s="1"/>
      <c r="E111" s="1"/>
      <c r="F111" s="1"/>
      <c r="I111" s="2">
        <f t="shared" si="113"/>
        <v>10</v>
      </c>
      <c r="J111" s="11">
        <f t="shared" si="114"/>
        <v>22782.295539226747</v>
      </c>
      <c r="K111" s="11">
        <f t="shared" si="115"/>
        <v>227.82295539226746</v>
      </c>
      <c r="L111" s="24">
        <f t="shared" si="121"/>
        <v>2504.9325894284361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L'!$B$264:$AV$384, 13)</f>
        <v>33.072444684154846</v>
      </c>
      <c r="S111" s="46">
        <f>VLOOKUP(I111, '[1]Lapse Rates'!$A$4:$F$24, 5)</f>
        <v>1.273365E-3</v>
      </c>
      <c r="T111" s="33">
        <f t="shared" si="131"/>
        <v>0.81220144391800231</v>
      </c>
      <c r="U111" s="33">
        <f t="shared" si="122"/>
        <v>2.6861487326368824E-2</v>
      </c>
      <c r="V111" s="39">
        <f t="shared" si="117"/>
        <v>1.0342288916346471E-3</v>
      </c>
      <c r="W111" s="32">
        <f t="shared" si="123"/>
        <v>0.78430572769999884</v>
      </c>
      <c r="X111" s="32"/>
      <c r="Y111" s="5">
        <f t="shared" si="128"/>
        <v>0</v>
      </c>
      <c r="Z111" s="5">
        <f t="shared" si="118"/>
        <v>4.8913126336929462</v>
      </c>
      <c r="AA111" s="5">
        <f t="shared" si="124"/>
        <v>0</v>
      </c>
      <c r="AB111" s="5">
        <f t="shared" si="108"/>
        <v>4.7233165408704263</v>
      </c>
      <c r="AC111" s="32"/>
      <c r="AD111" s="5">
        <f t="shared" si="129"/>
        <v>17868.284881569671</v>
      </c>
      <c r="AE111" s="5">
        <f t="shared" si="110"/>
        <v>-178.6828488156967</v>
      </c>
      <c r="AF111" s="5">
        <f t="shared" si="110"/>
        <v>-1964.632977391112</v>
      </c>
      <c r="AG111" s="5">
        <f t="shared" si="132"/>
        <v>-16176.76665107177</v>
      </c>
      <c r="AH111" s="5">
        <f>SUM(AD111:AG111)</f>
        <v>-451.79759570890928</v>
      </c>
      <c r="AI111" s="42">
        <f t="shared" si="127"/>
        <v>0</v>
      </c>
      <c r="AJ111" s="42">
        <f t="shared" si="130"/>
        <v>1735.82979718253</v>
      </c>
      <c r="AK111" s="42">
        <f t="shared" si="125"/>
        <v>1284.0322014736207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22782.295539226747</v>
      </c>
      <c r="K112" s="11">
        <f t="shared" si="115"/>
        <v>227.82295539226746</v>
      </c>
      <c r="L112" s="24">
        <f t="shared" si="121"/>
        <v>2504.9325894284361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L'!$B$264:$AV$384, 13)</f>
        <v>36.979179782045676</v>
      </c>
      <c r="S112" s="46">
        <f>VLOOKUP(I112, '[1]Lapse Rates'!$A$4:$F$24, 5)</f>
        <v>1.2241776999999999E-3</v>
      </c>
      <c r="T112" s="33">
        <f t="shared" si="131"/>
        <v>0.78430572769999884</v>
      </c>
      <c r="U112" s="33">
        <f t="shared" si="122"/>
        <v>2.9002982508706421E-2</v>
      </c>
      <c r="V112" s="39">
        <f t="shared" si="117"/>
        <v>9.6012958183261084E-4</v>
      </c>
      <c r="W112" s="32">
        <f t="shared" si="123"/>
        <v>0.75434261560945981</v>
      </c>
      <c r="X112" s="31"/>
      <c r="Y112" s="5">
        <f t="shared" si="128"/>
        <v>0</v>
      </c>
      <c r="Z112" s="5">
        <f t="shared" si="118"/>
        <v>4.7233165408704263</v>
      </c>
      <c r="AA112" s="5">
        <f t="shared" si="124"/>
        <v>0</v>
      </c>
      <c r="AB112" s="5">
        <f t="shared" si="108"/>
        <v>4.5428699905586933</v>
      </c>
      <c r="AC112" s="32"/>
      <c r="AD112" s="5">
        <f t="shared" si="129"/>
        <v>17185.656406648031</v>
      </c>
      <c r="AE112" s="5">
        <f t="shared" si="110"/>
        <v>-171.85656406648033</v>
      </c>
      <c r="AF112" s="5">
        <f t="shared" si="110"/>
        <v>-1889.5774014348235</v>
      </c>
      <c r="AG112" s="5">
        <f t="shared" si="132"/>
        <v>-17466.437153235758</v>
      </c>
      <c r="AH112" s="5">
        <f t="shared" ref="AH112:AH121" si="133">SUM(AD112:AG112)</f>
        <v>-2342.2147120890331</v>
      </c>
      <c r="AI112" s="42">
        <f t="shared" si="127"/>
        <v>0</v>
      </c>
      <c r="AJ112" s="42">
        <f t="shared" si="130"/>
        <v>1669.5171219099093</v>
      </c>
      <c r="AK112" s="42">
        <f t="shared" ref="AK112:AK121" si="134">SUM(AH112:AJ112)</f>
        <v>-672.69759017912384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22782.295539226747</v>
      </c>
      <c r="K113" s="11">
        <f t="shared" si="115"/>
        <v>227.82295539226746</v>
      </c>
      <c r="L113" s="24">
        <f t="shared" si="121"/>
        <v>2504.9325894284361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L'!$B$264:$AV$384, 13)</f>
        <v>41.448864651724918</v>
      </c>
      <c r="S113" s="46">
        <f>VLOOKUP(I113, '[1]Lapse Rates'!$A$4:$F$24, 5)</f>
        <v>1.0124068E-3</v>
      </c>
      <c r="T113" s="33">
        <f t="shared" si="131"/>
        <v>0.75434261560945981</v>
      </c>
      <c r="U113" s="33">
        <f t="shared" si="122"/>
        <v>3.1266644975424661E-2</v>
      </c>
      <c r="V113" s="39">
        <f t="shared" si="117"/>
        <v>7.6370159357280331E-4</v>
      </c>
      <c r="W113" s="32">
        <f t="shared" si="123"/>
        <v>0.72231226904046231</v>
      </c>
      <c r="X113" s="31"/>
      <c r="Y113" s="5">
        <f t="shared" si="128"/>
        <v>0</v>
      </c>
      <c r="Z113" s="5">
        <f t="shared" si="118"/>
        <v>4.5428699905586933</v>
      </c>
      <c r="AA113" s="5">
        <f t="shared" si="124"/>
        <v>0</v>
      </c>
      <c r="AB113" s="5">
        <f t="shared" si="108"/>
        <v>4.3499739547196858</v>
      </c>
      <c r="AC113" s="32"/>
      <c r="AD113" s="5">
        <f t="shared" si="129"/>
        <v>16455.931584889273</v>
      </c>
      <c r="AE113" s="5">
        <f t="shared" si="110"/>
        <v>-164.55931584889274</v>
      </c>
      <c r="AF113" s="5">
        <f t="shared" si="110"/>
        <v>-1809.3435424634545</v>
      </c>
      <c r="AG113" s="5">
        <f t="shared" si="132"/>
        <v>-18829.680336905018</v>
      </c>
      <c r="AH113" s="5">
        <f t="shared" si="133"/>
        <v>-4347.6516103280919</v>
      </c>
      <c r="AI113" s="42">
        <f t="shared" si="127"/>
        <v>0</v>
      </c>
      <c r="AJ113" s="42">
        <f t="shared" si="130"/>
        <v>1598.6292751389351</v>
      </c>
      <c r="AK113" s="42">
        <f t="shared" si="134"/>
        <v>-2749.0223351891568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22782.295539226747</v>
      </c>
      <c r="K114" s="11">
        <f t="shared" si="115"/>
        <v>227.82295539226746</v>
      </c>
      <c r="L114" s="24">
        <f t="shared" si="121"/>
        <v>2504.9325894284361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L'!$B$264:$AV$384, 13)</f>
        <v>46.592529394185213</v>
      </c>
      <c r="S114" s="46">
        <f>VLOOKUP(I114, '[1]Lapse Rates'!$A$4:$F$24, 5)</f>
        <v>8.7385670000000003E-4</v>
      </c>
      <c r="T114" s="33">
        <f t="shared" si="131"/>
        <v>0.72231226904046231</v>
      </c>
      <c r="U114" s="33">
        <f t="shared" si="122"/>
        <v>3.3654355627048362E-2</v>
      </c>
      <c r="V114" s="39">
        <f t="shared" si="117"/>
        <v>6.3119741579321053E-4</v>
      </c>
      <c r="W114" s="32">
        <f t="shared" si="123"/>
        <v>0.68802671599762077</v>
      </c>
      <c r="X114" s="31"/>
      <c r="Y114" s="5">
        <f t="shared" si="128"/>
        <v>0</v>
      </c>
      <c r="Z114" s="5">
        <f t="shared" si="118"/>
        <v>4.3499739547196858</v>
      </c>
      <c r="AA114" s="5">
        <f t="shared" si="124"/>
        <v>0</v>
      </c>
      <c r="AB114" s="5">
        <f t="shared" si="108"/>
        <v>4.1434964114853114</v>
      </c>
      <c r="AC114" s="32"/>
      <c r="AD114" s="5">
        <f t="shared" si="129"/>
        <v>15674.827982741424</v>
      </c>
      <c r="AE114" s="5">
        <f t="shared" si="110"/>
        <v>-156.74827982741422</v>
      </c>
      <c r="AF114" s="5">
        <f t="shared" si="110"/>
        <v>-1723.4605432998635</v>
      </c>
      <c r="AG114" s="5">
        <f t="shared" si="132"/>
        <v>-20267.628934921708</v>
      </c>
      <c r="AH114" s="5">
        <f t="shared" si="133"/>
        <v>-6473.0097753075606</v>
      </c>
      <c r="AI114" s="42">
        <f t="shared" si="127"/>
        <v>0</v>
      </c>
      <c r="AJ114" s="42">
        <f t="shared" si="130"/>
        <v>1522.7503513008226</v>
      </c>
      <c r="AK114" s="42">
        <f t="shared" si="134"/>
        <v>-4950.2594240067383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22782.295539226747</v>
      </c>
      <c r="K115" s="11">
        <f t="shared" si="115"/>
        <v>227.82295539226746</v>
      </c>
      <c r="L115" s="24">
        <f t="shared" si="121"/>
        <v>2504.9325894284361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L'!$B$264:$AV$384, 13)</f>
        <v>52.314678405554211</v>
      </c>
      <c r="S115" s="46">
        <f>VLOOKUP(I115, '[1]Lapse Rates'!$A$4:$F$24, 5)</f>
        <v>8.3940749999999998E-4</v>
      </c>
      <c r="T115" s="33">
        <f t="shared" si="131"/>
        <v>0.68802671599762077</v>
      </c>
      <c r="U115" s="33">
        <f t="shared" si="122"/>
        <v>3.5993896381845109E-2</v>
      </c>
      <c r="V115" s="39">
        <f t="shared" si="117"/>
        <v>5.775347856087728E-4</v>
      </c>
      <c r="W115" s="32">
        <f t="shared" si="123"/>
        <v>0.6514552848301669</v>
      </c>
      <c r="X115" s="31"/>
      <c r="Y115" s="5">
        <f t="shared" si="128"/>
        <v>0</v>
      </c>
      <c r="Z115" s="5">
        <f t="shared" si="118"/>
        <v>4.1434964114853114</v>
      </c>
      <c r="AA115" s="5">
        <f t="shared" si="124"/>
        <v>0</v>
      </c>
      <c r="AB115" s="5">
        <f t="shared" si="108"/>
        <v>3.9232526472798659</v>
      </c>
      <c r="AC115" s="32"/>
      <c r="AD115" s="5">
        <f t="shared" si="129"/>
        <v>14841.646829592</v>
      </c>
      <c r="AE115" s="5">
        <f t="shared" si="110"/>
        <v>-148.41646829592</v>
      </c>
      <c r="AF115" s="5">
        <f t="shared" si="110"/>
        <v>-1631.8515735264693</v>
      </c>
      <c r="AG115" s="5">
        <f t="shared" si="132"/>
        <v>-21676.568224142196</v>
      </c>
      <c r="AH115" s="5">
        <f t="shared" si="133"/>
        <v>-8615.189436372586</v>
      </c>
      <c r="AI115" s="42">
        <f t="shared" si="127"/>
        <v>0</v>
      </c>
      <c r="AJ115" s="42">
        <f t="shared" si="130"/>
        <v>1441.8123754411122</v>
      </c>
      <c r="AK115" s="42">
        <f t="shared" si="134"/>
        <v>-7173.3770609314743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22782.295539226747</v>
      </c>
      <c r="K116" s="11">
        <f t="shared" si="115"/>
        <v>227.82295539226746</v>
      </c>
      <c r="L116" s="24">
        <f t="shared" si="121"/>
        <v>2504.9325894284361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L'!$B$264:$AV$384, 13)</f>
        <v>58.648819905211795</v>
      </c>
      <c r="S116" s="46">
        <f>VLOOKUP(I116, '[1]Lapse Rates'!$A$4:$F$24, 5)</f>
        <v>7.2940090000000004E-4</v>
      </c>
      <c r="T116" s="33">
        <f t="shared" si="131"/>
        <v>0.6514552848301669</v>
      </c>
      <c r="U116" s="33">
        <f t="shared" si="122"/>
        <v>3.8207083676302912E-2</v>
      </c>
      <c r="V116" s="39">
        <f t="shared" si="117"/>
        <v>4.7517207106488011E-4</v>
      </c>
      <c r="W116" s="32">
        <f t="shared" si="123"/>
        <v>0.61277302908279907</v>
      </c>
      <c r="X116" s="31"/>
      <c r="Y116" s="5">
        <f t="shared" si="128"/>
        <v>0</v>
      </c>
      <c r="Z116" s="5">
        <f t="shared" si="118"/>
        <v>3.9232526472798659</v>
      </c>
      <c r="AA116" s="5">
        <f t="shared" si="124"/>
        <v>0</v>
      </c>
      <c r="AB116" s="5">
        <f t="shared" si="108"/>
        <v>3.6902968853150502</v>
      </c>
      <c r="AC116" s="32"/>
      <c r="AD116" s="5">
        <f t="shared" si="129"/>
        <v>13960.376247031514</v>
      </c>
      <c r="AE116" s="5">
        <f t="shared" si="110"/>
        <v>-139.60376247031513</v>
      </c>
      <c r="AF116" s="5">
        <f t="shared" si="110"/>
        <v>-1534.9551304722822</v>
      </c>
      <c r="AG116" s="5">
        <f t="shared" si="132"/>
        <v>-23009.413795296226</v>
      </c>
      <c r="AH116" s="5">
        <f t="shared" si="133"/>
        <v>-10723.59644120731</v>
      </c>
      <c r="AI116" s="42">
        <f t="shared" si="127"/>
        <v>0</v>
      </c>
      <c r="AJ116" s="42">
        <f t="shared" si="130"/>
        <v>1356.2026518201519</v>
      </c>
      <c r="AK116" s="42">
        <f t="shared" si="134"/>
        <v>-9367.3937893871589</v>
      </c>
    </row>
    <row r="117" spans="1:37" ht="15" x14ac:dyDescent="0.2">
      <c r="I117" s="2">
        <f t="shared" si="113"/>
        <v>16</v>
      </c>
      <c r="J117" s="11">
        <f t="shared" si="114"/>
        <v>22782.295539226747</v>
      </c>
      <c r="K117" s="11">
        <f t="shared" si="115"/>
        <v>227.82295539226746</v>
      </c>
      <c r="L117" s="24">
        <f t="shared" si="121"/>
        <v>2504.9325894284361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L'!$B$264:$AV$384, 13)</f>
        <v>65.520996653413661</v>
      </c>
      <c r="S117" s="46">
        <f>VLOOKUP(I117, '[1]Lapse Rates'!$A$4:$F$24, 5)</f>
        <v>6.1234970000000001E-4</v>
      </c>
      <c r="T117" s="33">
        <f t="shared" si="131"/>
        <v>0.61277302908279907</v>
      </c>
      <c r="U117" s="33">
        <f t="shared" si="122"/>
        <v>4.0149499587836229E-2</v>
      </c>
      <c r="V117" s="39">
        <f t="shared" si="117"/>
        <v>3.752313805269433E-4</v>
      </c>
      <c r="W117" s="32">
        <f t="shared" si="123"/>
        <v>0.57224829811443589</v>
      </c>
      <c r="X117" s="31"/>
      <c r="Y117" s="5">
        <f t="shared" si="128"/>
        <v>0</v>
      </c>
      <c r="Z117" s="5">
        <f t="shared" si="118"/>
        <v>3.6902968853150502</v>
      </c>
      <c r="AA117" s="5">
        <f t="shared" si="124"/>
        <v>0</v>
      </c>
      <c r="AB117" s="5">
        <f t="shared" si="108"/>
        <v>3.446245203251586</v>
      </c>
      <c r="AC117" s="32"/>
      <c r="AD117" s="5">
        <f t="shared" si="129"/>
        <v>13037.12984946261</v>
      </c>
      <c r="AE117" s="5">
        <f t="shared" si="110"/>
        <v>-130.3712984946261</v>
      </c>
      <c r="AF117" s="5">
        <f t="shared" si="110"/>
        <v>-1433.4434111918097</v>
      </c>
      <c r="AG117" s="5">
        <f t="shared" si="132"/>
        <v>-24179.192987283026</v>
      </c>
      <c r="AH117" s="5">
        <f t="shared" si="133"/>
        <v>-12705.877847506852</v>
      </c>
      <c r="AI117" s="42">
        <f t="shared" si="127"/>
        <v>0</v>
      </c>
      <c r="AJ117" s="42">
        <f t="shared" si="130"/>
        <v>1266.5150319744087</v>
      </c>
      <c r="AK117" s="42">
        <f t="shared" si="134"/>
        <v>-11439.362815532444</v>
      </c>
    </row>
    <row r="118" spans="1:37" ht="15" x14ac:dyDescent="0.2">
      <c r="I118" s="2">
        <f t="shared" si="113"/>
        <v>17</v>
      </c>
      <c r="J118" s="11">
        <f t="shared" si="114"/>
        <v>22782.295539226747</v>
      </c>
      <c r="K118" s="11">
        <f t="shared" si="115"/>
        <v>227.82295539226746</v>
      </c>
      <c r="L118" s="24">
        <f t="shared" si="121"/>
        <v>2504.9325894284361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L'!$B$264:$AV$384, 13)</f>
        <v>73.032519537289971</v>
      </c>
      <c r="S118" s="46">
        <f>VLOOKUP(I118, '[1]Lapse Rates'!$A$4:$F$24, 5)</f>
        <v>4.6742110000000002E-4</v>
      </c>
      <c r="T118" s="33">
        <f t="shared" si="131"/>
        <v>0.57224829811443589</v>
      </c>
      <c r="U118" s="33">
        <f t="shared" si="122"/>
        <v>4.1792735012223477E-2</v>
      </c>
      <c r="V118" s="39">
        <f t="shared" si="117"/>
        <v>2.6748092897777758E-4</v>
      </c>
      <c r="W118" s="32">
        <f t="shared" si="123"/>
        <v>0.53018808217323465</v>
      </c>
      <c r="X118" s="31"/>
      <c r="Y118" s="5">
        <f t="shared" si="128"/>
        <v>0</v>
      </c>
      <c r="Z118" s="5">
        <f t="shared" si="118"/>
        <v>3.446245203251586</v>
      </c>
      <c r="AA118" s="5">
        <f t="shared" si="124"/>
        <v>0</v>
      </c>
      <c r="AB118" s="5">
        <f t="shared" si="108"/>
        <v>3.1929463853910494</v>
      </c>
      <c r="AC118" s="32"/>
      <c r="AD118" s="5">
        <f t="shared" si="129"/>
        <v>12078.901579446469</v>
      </c>
      <c r="AE118" s="5">
        <f t="shared" si="110"/>
        <v>-120.78901579446467</v>
      </c>
      <c r="AF118" s="5">
        <f t="shared" si="110"/>
        <v>-1328.0854055622972</v>
      </c>
      <c r="AG118" s="5">
        <f t="shared" si="132"/>
        <v>-25168.797013676332</v>
      </c>
      <c r="AH118" s="5">
        <f t="shared" si="133"/>
        <v>-14538.769855586625</v>
      </c>
      <c r="AI118" s="42">
        <f t="shared" si="127"/>
        <v>0</v>
      </c>
      <c r="AJ118" s="42">
        <f t="shared" si="130"/>
        <v>1173.4289191487007</v>
      </c>
      <c r="AK118" s="42">
        <f t="shared" si="134"/>
        <v>-13365.340936437924</v>
      </c>
    </row>
    <row r="119" spans="1:37" ht="15" x14ac:dyDescent="0.2">
      <c r="I119" s="2">
        <f t="shared" si="113"/>
        <v>18</v>
      </c>
      <c r="J119" s="11">
        <f t="shared" si="114"/>
        <v>22782.295539226747</v>
      </c>
      <c r="K119" s="11">
        <f t="shared" si="115"/>
        <v>227.82295539226746</v>
      </c>
      <c r="L119" s="24">
        <f t="shared" si="121"/>
        <v>2504.9325894284361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L'!$B$264:$AV$384, 13)</f>
        <v>81.444028910310237</v>
      </c>
      <c r="S119" s="46">
        <f>VLOOKUP(I119, '[1]Lapse Rates'!$A$4:$F$24, 5)</f>
        <v>4.0205260000000001E-4</v>
      </c>
      <c r="T119" s="33">
        <f t="shared" si="131"/>
        <v>0.53018808217323465</v>
      </c>
      <c r="U119" s="33">
        <f t="shared" si="122"/>
        <v>4.3180653492418862E-2</v>
      </c>
      <c r="V119" s="39">
        <f t="shared" si="117"/>
        <v>2.1316349692676264E-4</v>
      </c>
      <c r="W119" s="32">
        <f t="shared" si="123"/>
        <v>0.48679426518388902</v>
      </c>
      <c r="X119" s="31"/>
      <c r="Y119" s="5">
        <f t="shared" si="128"/>
        <v>0</v>
      </c>
      <c r="Z119" s="5">
        <f t="shared" si="128"/>
        <v>3.1929463853910494</v>
      </c>
      <c r="AA119" s="5">
        <f t="shared" si="124"/>
        <v>0</v>
      </c>
      <c r="AB119" s="5">
        <f t="shared" si="108"/>
        <v>2.9316162352742832</v>
      </c>
      <c r="AC119" s="32"/>
      <c r="AD119" s="5">
        <f t="shared" si="129"/>
        <v>11090.290816220077</v>
      </c>
      <c r="AE119" s="5">
        <f t="shared" si="110"/>
        <v>-110.90290816220076</v>
      </c>
      <c r="AF119" s="5">
        <f t="shared" si="110"/>
        <v>-1219.386819205992</v>
      </c>
      <c r="AG119" s="5">
        <f t="shared" si="132"/>
        <v>-26004.641772085917</v>
      </c>
      <c r="AH119" s="5">
        <f t="shared" si="133"/>
        <v>-16244.640683234034</v>
      </c>
      <c r="AI119" s="42">
        <f t="shared" si="127"/>
        <v>0</v>
      </c>
      <c r="AJ119" s="42">
        <f t="shared" si="130"/>
        <v>1077.3911818208844</v>
      </c>
      <c r="AK119" s="42">
        <f t="shared" si="134"/>
        <v>-15167.249501413149</v>
      </c>
    </row>
    <row r="120" spans="1:37" ht="15" x14ac:dyDescent="0.2">
      <c r="I120" s="2">
        <f t="shared" si="113"/>
        <v>19</v>
      </c>
      <c r="J120" s="11">
        <f t="shared" si="114"/>
        <v>22782.295539226747</v>
      </c>
      <c r="K120" s="11">
        <f t="shared" si="115"/>
        <v>227.82295539226746</v>
      </c>
      <c r="L120" s="24">
        <f t="shared" si="121"/>
        <v>2504.9325894284361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L'!$B$264:$AV$384, 13)</f>
        <v>90.850847447455152</v>
      </c>
      <c r="S120" s="46">
        <f>VLOOKUP(I120, '[1]Lapse Rates'!$A$4:$F$24, 5)</f>
        <v>3.3283375800000001E-2</v>
      </c>
      <c r="T120" s="33">
        <f t="shared" si="131"/>
        <v>0.48679426518388902</v>
      </c>
      <c r="U120" s="33">
        <f t="shared" si="122"/>
        <v>4.4225671524517528E-2</v>
      </c>
      <c r="V120" s="39">
        <f t="shared" si="117"/>
        <v>1.6202156465400235E-2</v>
      </c>
      <c r="W120" s="32">
        <f t="shared" si="123"/>
        <v>0.42636643719397127</v>
      </c>
      <c r="X120" s="31"/>
      <c r="Y120" s="5">
        <f t="shared" si="128"/>
        <v>0</v>
      </c>
      <c r="Z120" s="5">
        <f t="shared" si="128"/>
        <v>2.9316162352742832</v>
      </c>
      <c r="AA120" s="5">
        <f t="shared" si="124"/>
        <v>0</v>
      </c>
      <c r="AB120" s="5">
        <f t="shared" si="108"/>
        <v>2.5677023310488813</v>
      </c>
      <c r="AC120" s="32"/>
      <c r="AD120" s="5">
        <f t="shared" si="129"/>
        <v>9713.6061801602118</v>
      </c>
      <c r="AE120" s="5">
        <f t="shared" si="110"/>
        <v>-97.136061801602125</v>
      </c>
      <c r="AF120" s="5">
        <f t="shared" si="110"/>
        <v>-1068.019183565671</v>
      </c>
      <c r="AG120" s="5">
        <f t="shared" si="132"/>
        <v>-26633.981936538665</v>
      </c>
      <c r="AH120" s="5">
        <f t="shared" si="133"/>
        <v>-18085.531001745727</v>
      </c>
      <c r="AI120" s="42">
        <f t="shared" si="127"/>
        <v>0</v>
      </c>
      <c r="AJ120" s="42">
        <f t="shared" si="130"/>
        <v>943.66331016365996</v>
      </c>
      <c r="AK120" s="42">
        <f t="shared" si="134"/>
        <v>-17141.867691582065</v>
      </c>
    </row>
    <row r="121" spans="1:37" ht="15" x14ac:dyDescent="0.2">
      <c r="I121" s="2">
        <f t="shared" si="113"/>
        <v>20</v>
      </c>
      <c r="J121" s="11">
        <f t="shared" si="114"/>
        <v>22782.295539226747</v>
      </c>
      <c r="K121" s="11">
        <f t="shared" si="115"/>
        <v>227.82295539226746</v>
      </c>
      <c r="L121" s="24">
        <f t="shared" si="121"/>
        <v>2504.9325894284361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L'!$B$264:$AV$384, 13)</f>
        <v>101.41064270790838</v>
      </c>
      <c r="S121" s="46">
        <f>VLOOKUP(I121, '[1]Lapse Rates'!$A$4:$F$24, 5)</f>
        <v>0</v>
      </c>
      <c r="T121" s="33">
        <f t="shared" si="131"/>
        <v>0.42636643719397127</v>
      </c>
      <c r="U121" s="33">
        <f t="shared" si="122"/>
        <v>4.3238094424921679E-2</v>
      </c>
      <c r="V121" s="39">
        <f t="shared" si="117"/>
        <v>0</v>
      </c>
      <c r="W121" s="32">
        <f t="shared" si="123"/>
        <v>0.38312834276904961</v>
      </c>
      <c r="X121" s="31"/>
      <c r="Y121" s="5">
        <f t="shared" si="128"/>
        <v>0</v>
      </c>
      <c r="Z121" s="5">
        <f t="shared" si="128"/>
        <v>2.5677023310488813</v>
      </c>
      <c r="AA121" s="5">
        <f t="shared" si="124"/>
        <v>0</v>
      </c>
      <c r="AB121" s="5">
        <f t="shared" si="108"/>
        <v>2.3073099873746199</v>
      </c>
      <c r="AC121" s="32"/>
      <c r="AD121" s="5">
        <f>$W121*J121</f>
        <v>8728.5431344186545</v>
      </c>
      <c r="AE121" s="5">
        <f t="shared" si="110"/>
        <v>-87.285431344186549</v>
      </c>
      <c r="AF121" s="5">
        <f t="shared" si="110"/>
        <v>-959.71067173590086</v>
      </c>
      <c r="AG121" s="5">
        <f t="shared" si="132"/>
        <v>-26039.234367426157</v>
      </c>
      <c r="AH121" s="5">
        <f t="shared" si="133"/>
        <v>-18357.687336087591</v>
      </c>
      <c r="AI121" s="42">
        <f t="shared" si="127"/>
        <v>0</v>
      </c>
      <c r="AJ121" s="42">
        <f t="shared" si="130"/>
        <v>847.9592722702813</v>
      </c>
      <c r="AK121" s="42">
        <f t="shared" si="134"/>
        <v>-17509.728063817311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358650.61985531042</v>
      </c>
      <c r="AE124" s="21">
        <f t="shared" ref="AE124:AK124" si="135">SUM(AE101:AE121)</f>
        <v>-12247.571351591052</v>
      </c>
      <c r="AF124" s="21">
        <f t="shared" si="135"/>
        <v>-37654.176790452599</v>
      </c>
      <c r="AG124" s="21">
        <f t="shared" si="135"/>
        <v>-349219.69223318348</v>
      </c>
      <c r="AH124" s="21">
        <f t="shared" si="135"/>
        <v>-40470.820519916713</v>
      </c>
      <c r="AI124" s="21">
        <f t="shared" si="135"/>
        <v>0</v>
      </c>
      <c r="AJ124" s="21">
        <f t="shared" si="135"/>
        <v>32650.247263106019</v>
      </c>
      <c r="AK124" s="21">
        <f t="shared" si="135"/>
        <v>-7820.573256810716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184936.23297644808</v>
      </c>
      <c r="AE126" s="21">
        <f t="shared" ref="AE126:AK126" si="136">AE101+NPV($D$6,AE102:AE121)</f>
        <v>-10530.441464700483</v>
      </c>
      <c r="AF126" s="21">
        <f t="shared" si="136"/>
        <v>-18774.189009819391</v>
      </c>
      <c r="AG126" s="21">
        <f t="shared" si="136"/>
        <v>-124215.05372781512</v>
      </c>
      <c r="AH126" s="21">
        <f t="shared" si="136"/>
        <v>31416.5487741131</v>
      </c>
      <c r="AI126" s="21">
        <f t="shared" si="136"/>
        <v>0</v>
      </c>
      <c r="AJ126" s="21">
        <f t="shared" si="136"/>
        <v>15772.577817458967</v>
      </c>
      <c r="AK126" s="21">
        <f t="shared" si="136"/>
        <v>47189.126591572043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269952.67615637812</v>
      </c>
      <c r="AE128" s="21">
        <f t="shared" ref="AE128:AK128" si="137">AE101+NPV($D$7,AE102:AE121)</f>
        <v>-11368.465512560744</v>
      </c>
      <c r="AF128" s="21">
        <f t="shared" si="137"/>
        <v>-27988.33402253548</v>
      </c>
      <c r="AG128" s="21">
        <f t="shared" si="137"/>
        <v>-227633.39888562605</v>
      </c>
      <c r="AH128" s="21">
        <f t="shared" si="137"/>
        <v>2962.4777356558143</v>
      </c>
      <c r="AI128" s="21">
        <f t="shared" si="137"/>
        <v>0</v>
      </c>
      <c r="AJ128" s="21">
        <f t="shared" si="137"/>
        <v>24032.792709791207</v>
      </c>
      <c r="AK128" s="21">
        <f t="shared" si="137"/>
        <v>26995.270445447015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20589.093553746228</v>
      </c>
    </row>
    <row r="132" spans="1:39" ht="15" x14ac:dyDescent="0.2">
      <c r="G132" s="58" t="s">
        <v>113</v>
      </c>
      <c r="H132" s="57"/>
      <c r="I132" s="57"/>
      <c r="J132" s="11">
        <f>H$131</f>
        <v>20589.093553746228</v>
      </c>
      <c r="K132" s="11">
        <f>J132*$C$10</f>
        <v>8235.6374214984917</v>
      </c>
      <c r="L132" s="24">
        <f>$C$141</f>
        <v>3064.0242857390263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20589.093553746228</v>
      </c>
      <c r="AE132" s="5">
        <f>-$W132*K132</f>
        <v>-8235.6374214984917</v>
      </c>
      <c r="AF132" s="5">
        <f>-$W132*L132</f>
        <v>-3064.0242857390263</v>
      </c>
      <c r="AG132" s="5"/>
      <c r="AH132" s="5">
        <f>SUM(AD132:AG132)</f>
        <v>9289.4318465087108</v>
      </c>
      <c r="AI132" s="42">
        <f>Y132-AA132</f>
        <v>0</v>
      </c>
      <c r="AJ132" s="42"/>
      <c r="AK132" s="42">
        <f>SUM(AH132:AJ132)</f>
        <v>9289.4318465087108</v>
      </c>
      <c r="AL132" s="6" t="s">
        <v>39</v>
      </c>
      <c r="AM132" s="36">
        <f>AK159</f>
        <v>25026.994694191071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20589.093553746228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L'!$B$264:$AV$384, 16)</f>
        <v>12.125057817724374</v>
      </c>
      <c r="S133" s="46">
        <f>AVERAGE(VLOOKUP(I132,'[1]Lapse Rates'!$A$4:$F$24,5),VLOOKUP(I133,'[1]Lapse Rates'!$A$4:$F$24,5))</f>
        <v>2.3220462500000002E-3</v>
      </c>
      <c r="T133" s="33">
        <f>W132</f>
        <v>1</v>
      </c>
      <c r="U133" s="33">
        <f>T133*R133/1000</f>
        <v>1.2125057817724374E-2</v>
      </c>
      <c r="V133" s="39">
        <f>MIN(S133*T133,T133-U133)</f>
        <v>2.3220462500000002E-3</v>
      </c>
      <c r="W133" s="32">
        <f>T133-SUM(U133:V133)</f>
        <v>0.98555289593227557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5.9352853496439835</v>
      </c>
      <c r="AC133" s="32"/>
      <c r="AD133" s="5">
        <f t="shared" ref="AD133:AD135" si="146">$W133*J133</f>
        <v>20291.640776515142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-7302.061444510332</v>
      </c>
      <c r="AH133" s="5">
        <f t="shared" ref="AH133:AH141" si="148">SUM(AD133:AG133)</f>
        <v>12989.579332004811</v>
      </c>
      <c r="AI133" s="42">
        <f>-M133*$W132*(N133-N132)/1000</f>
        <v>0</v>
      </c>
      <c r="AJ133" s="42">
        <f>$D$6*SUM(Y133:Z133,AD133:AE133)</f>
        <v>1991.2007468251356</v>
      </c>
      <c r="AK133" s="42">
        <f t="shared" ref="AK133" si="149">SUM(AH133:AJ133)</f>
        <v>14980.780078829946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20589.093553746228</v>
      </c>
      <c r="K134" s="11">
        <f t="shared" ref="K134:K152" si="151">J134*$C$11</f>
        <v>205.8909355374623</v>
      </c>
      <c r="L134" s="24">
        <f>$C$142</f>
        <v>2446.3514791266389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L'!$B$264:$AV$384, 16)</f>
        <v>13.313472696166246</v>
      </c>
      <c r="S134" s="46">
        <f>VLOOKUP(I134, '[1]Lapse Rates'!$A$4:$F$24, 5)</f>
        <v>2.1348066000000001E-3</v>
      </c>
      <c r="T134" s="33">
        <f t="shared" ref="T134:T136" si="152">W133</f>
        <v>0.98555289593227557</v>
      </c>
      <c r="U134" s="33">
        <f>T134*R134/1000</f>
        <v>1.3121131570621924E-2</v>
      </c>
      <c r="V134" s="39">
        <f t="shared" ref="V134:V152" si="153">MIN(S134*T134,T134-U134)</f>
        <v>2.1039648268853352E-3</v>
      </c>
      <c r="W134" s="32">
        <f>T134-SUM(U134:V134)</f>
        <v>0.97032779953476833</v>
      </c>
      <c r="X134" s="32"/>
      <c r="Y134" s="5">
        <f t="shared" ref="Y134:Z149" si="154">AA133</f>
        <v>0</v>
      </c>
      <c r="Z134" s="5">
        <f t="shared" si="154"/>
        <v>5.9352853496439835</v>
      </c>
      <c r="AA134" s="5">
        <f>O134*W134</f>
        <v>0</v>
      </c>
      <c r="AB134" s="5">
        <f t="shared" si="145"/>
        <v>5.84359540386024</v>
      </c>
      <c r="AC134" s="32"/>
      <c r="AD134" s="5">
        <f t="shared" si="146"/>
        <v>19978.169842422059</v>
      </c>
      <c r="AE134" s="5">
        <f t="shared" si="147"/>
        <v>-199.78169842422062</v>
      </c>
      <c r="AF134" s="5">
        <f t="shared" si="147"/>
        <v>-2373.7628476295772</v>
      </c>
      <c r="AG134" s="5">
        <f t="shared" ref="AG134:AG137" si="155">-U134*M134</f>
        <v>-7901.925944644071</v>
      </c>
      <c r="AH134" s="5">
        <f t="shared" si="148"/>
        <v>9502.6993517241935</v>
      </c>
      <c r="AI134" s="42">
        <f>-M134*($W133*N134-$W132*N133)/1000</f>
        <v>0</v>
      </c>
      <c r="AJ134" s="42">
        <f t="shared" ref="AJ134:AJ135" si="156">$D$6*SUM(Y134:Z134,AD134:AE134)</f>
        <v>1940.8421284189885</v>
      </c>
      <c r="AK134" s="42">
        <f>SUM(AH134:AJ134)</f>
        <v>11443.541480143182</v>
      </c>
      <c r="AL134" s="48" t="s">
        <v>59</v>
      </c>
      <c r="AM134" s="54">
        <f>AK159/AD159</f>
        <v>0.10000000404917581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20589.093553746228</v>
      </c>
      <c r="K135" s="11">
        <f t="shared" si="151"/>
        <v>205.8909355374623</v>
      </c>
      <c r="L135" s="24">
        <f t="shared" ref="L135:L152" si="157">$C$142</f>
        <v>2446.3514791266389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L'!$B$264:$AV$384, 16)</f>
        <v>14.581743917683811</v>
      </c>
      <c r="S135" s="46">
        <f>VLOOKUP(I135, '[1]Lapse Rates'!$A$4:$F$24, 5)</f>
        <v>2.1304430000000001E-3</v>
      </c>
      <c r="T135" s="33">
        <f t="shared" si="152"/>
        <v>0.97032779953476833</v>
      </c>
      <c r="U135" s="33">
        <f t="shared" ref="U135:U152" si="158">T135*R135/1000</f>
        <v>1.4149071489025625E-2</v>
      </c>
      <c r="V135" s="39">
        <f t="shared" si="153"/>
        <v>2.0672280682242504E-3</v>
      </c>
      <c r="W135" s="32">
        <f t="shared" ref="W135:W152" si="159">T135-SUM(U135:V135)</f>
        <v>0.95411149997751843</v>
      </c>
      <c r="X135" s="32"/>
      <c r="Y135" s="5">
        <f t="shared" si="154"/>
        <v>0</v>
      </c>
      <c r="Z135" s="5">
        <f t="shared" si="154"/>
        <v>5.84359540386024</v>
      </c>
      <c r="AA135" s="5">
        <f t="shared" ref="AA135:AA152" si="160">O135*W135</f>
        <v>0</v>
      </c>
      <c r="AB135" s="5">
        <f t="shared" si="145"/>
        <v>5.7459361451996092</v>
      </c>
      <c r="AC135" s="32"/>
      <c r="AD135" s="5">
        <f t="shared" si="146"/>
        <v>19644.290933742268</v>
      </c>
      <c r="AE135" s="5">
        <f t="shared" si="147"/>
        <v>-196.44290933742272</v>
      </c>
      <c r="AF135" s="5">
        <f>-$W135*L135</f>
        <v>-2334.0920792217385</v>
      </c>
      <c r="AG135" s="5">
        <f t="shared" si="155"/>
        <v>-8520.9811737644122</v>
      </c>
      <c r="AH135" s="5">
        <f t="shared" si="148"/>
        <v>8592.7747714186917</v>
      </c>
      <c r="AI135" s="42">
        <f>-M135*($W134*N135-$W133*N134)/1000</f>
        <v>0</v>
      </c>
      <c r="AJ135" s="42">
        <f t="shared" si="156"/>
        <v>1908.4071479032341</v>
      </c>
      <c r="AK135" s="42">
        <f t="shared" ref="AK135:AK142" si="161">SUM(AH135:AJ135)</f>
        <v>10501.181919321925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20589.093553746228</v>
      </c>
      <c r="K136" s="11">
        <f t="shared" si="151"/>
        <v>205.8909355374623</v>
      </c>
      <c r="L136" s="24">
        <f t="shared" si="157"/>
        <v>2446.3514791266389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L'!$B$264:$AV$384, 16)</f>
        <v>15.929902498439754</v>
      </c>
      <c r="S136" s="46">
        <f>VLOOKUP(I136, '[1]Lapse Rates'!$A$4:$F$24, 5)</f>
        <v>1.8971547999999999E-3</v>
      </c>
      <c r="T136" s="33">
        <f t="shared" si="152"/>
        <v>0.95411149997751843</v>
      </c>
      <c r="U136" s="33">
        <f t="shared" si="158"/>
        <v>1.5198903167281971E-2</v>
      </c>
      <c r="V136" s="39">
        <f t="shared" si="153"/>
        <v>1.8100972119175489E-3</v>
      </c>
      <c r="W136" s="32">
        <f t="shared" si="159"/>
        <v>0.93710249959831893</v>
      </c>
      <c r="X136" s="32"/>
      <c r="Y136" s="5">
        <f>AA135</f>
        <v>0</v>
      </c>
      <c r="Z136" s="5">
        <f t="shared" si="154"/>
        <v>5.7459361451996092</v>
      </c>
      <c r="AA136" s="5">
        <f t="shared" si="160"/>
        <v>0</v>
      </c>
      <c r="AB136" s="5">
        <f t="shared" si="145"/>
        <v>5.6435030123059597</v>
      </c>
      <c r="AC136" s="32"/>
      <c r="AD136" s="5">
        <f>$W136*J136</f>
        <v>19294.091033679226</v>
      </c>
      <c r="AE136" s="5">
        <f t="shared" si="147"/>
        <v>-192.94091033679226</v>
      </c>
      <c r="AF136" s="5">
        <f t="shared" si="147"/>
        <v>-2292.4820859856181</v>
      </c>
      <c r="AG136" s="5">
        <f t="shared" si="155"/>
        <v>-9153.2202555290532</v>
      </c>
      <c r="AH136" s="5">
        <f t="shared" si="148"/>
        <v>7655.4477818277628</v>
      </c>
      <c r="AI136" s="42">
        <f t="shared" ref="AI136:AI152" si="163">-M136*($W135*N136-$W134*N135)/1000</f>
        <v>0</v>
      </c>
      <c r="AJ136" s="42">
        <f>$D$6*SUM(Y136:Z136,AD136:AE136)</f>
        <v>1874.386503435737</v>
      </c>
      <c r="AK136" s="42">
        <f t="shared" si="161"/>
        <v>9529.8342852634996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20589.093553746228</v>
      </c>
      <c r="K137" s="11">
        <f t="shared" si="151"/>
        <v>205.8909355374623</v>
      </c>
      <c r="L137" s="24">
        <f t="shared" si="157"/>
        <v>2446.3514791266389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L'!$B$264:$AV$384, 16)</f>
        <v>17.446444815513207</v>
      </c>
      <c r="S137" s="46">
        <f>VLOOKUP(I137, '[1]Lapse Rates'!$A$4:$F$24, 5)</f>
        <v>1.8563969E-3</v>
      </c>
      <c r="T137" s="33">
        <f>W136</f>
        <v>0.93710249959831893</v>
      </c>
      <c r="U137" s="33">
        <f t="shared" si="158"/>
        <v>1.634910704572156E-2</v>
      </c>
      <c r="V137" s="39">
        <f t="shared" si="153"/>
        <v>1.7396341752365706E-3</v>
      </c>
      <c r="W137" s="32">
        <f t="shared" si="159"/>
        <v>0.91901375837736077</v>
      </c>
      <c r="X137" s="32"/>
      <c r="Y137" s="5">
        <f t="shared" ref="Y137:Z152" si="164">AA136</f>
        <v>0</v>
      </c>
      <c r="Z137" s="5">
        <f t="shared" si="154"/>
        <v>5.6435030123059597</v>
      </c>
      <c r="AA137" s="5">
        <f t="shared" si="160"/>
        <v>0</v>
      </c>
      <c r="AB137" s="5">
        <f t="shared" si="145"/>
        <v>5.5345673669383961</v>
      </c>
      <c r="AC137" s="32"/>
      <c r="AD137" s="5">
        <f t="shared" ref="AD137:AD151" si="165">$W137*J137</f>
        <v>18921.660248411412</v>
      </c>
      <c r="AE137" s="5">
        <f t="shared" si="147"/>
        <v>-189.21660248411413</v>
      </c>
      <c r="AF137" s="5">
        <f t="shared" si="147"/>
        <v>-2248.2306671441879</v>
      </c>
      <c r="AG137" s="5">
        <f t="shared" si="155"/>
        <v>-9845.9063870378486</v>
      </c>
      <c r="AH137" s="5">
        <f t="shared" si="148"/>
        <v>6638.3065917452623</v>
      </c>
      <c r="AI137" s="42">
        <f t="shared" si="163"/>
        <v>0</v>
      </c>
      <c r="AJ137" s="42">
        <f t="shared" ref="AJ137:AJ152" si="166">$D$6*SUM(Y137:Z137,AD137:AE137)</f>
        <v>1838.2063493109754</v>
      </c>
      <c r="AK137" s="42">
        <f t="shared" si="161"/>
        <v>8476.5129410562367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20589.093553746228</v>
      </c>
      <c r="K138" s="11">
        <f t="shared" si="151"/>
        <v>205.8909355374623</v>
      </c>
      <c r="L138" s="24">
        <f t="shared" si="157"/>
        <v>2446.3514791266389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L'!$B$264:$AV$384, 16)</f>
        <v>19.155081302220928</v>
      </c>
      <c r="S138" s="46">
        <f>VLOOKUP(I138, '[1]Lapse Rates'!$A$4:$F$24, 5)</f>
        <v>1.7512077999999999E-3</v>
      </c>
      <c r="T138" s="33">
        <f t="shared" ref="T138:T152" si="167">W137</f>
        <v>0.91901375837736077</v>
      </c>
      <c r="U138" s="33">
        <f t="shared" si="158"/>
        <v>1.7603783259577965E-2</v>
      </c>
      <c r="V138" s="39">
        <f t="shared" si="153"/>
        <v>1.6093840619777495E-3</v>
      </c>
      <c r="W138" s="32">
        <f t="shared" si="159"/>
        <v>0.89980059105580501</v>
      </c>
      <c r="X138" s="32"/>
      <c r="Y138" s="5">
        <f t="shared" si="164"/>
        <v>0</v>
      </c>
      <c r="Z138" s="5">
        <f t="shared" si="154"/>
        <v>5.5345673669383961</v>
      </c>
      <c r="AA138" s="5">
        <f t="shared" si="160"/>
        <v>0</v>
      </c>
      <c r="AB138" s="5">
        <f t="shared" si="145"/>
        <v>5.4188601015094635</v>
      </c>
      <c r="AC138" s="32"/>
      <c r="AD138" s="5">
        <f t="shared" si="165"/>
        <v>18526.07854896412</v>
      </c>
      <c r="AE138" s="5">
        <f t="shared" si="147"/>
        <v>-185.26078548964122</v>
      </c>
      <c r="AF138" s="5">
        <f t="shared" si="147"/>
        <v>-2201.2285068483925</v>
      </c>
      <c r="AG138" s="5">
        <f>-U138*M138</f>
        <v>-10601.508788632378</v>
      </c>
      <c r="AH138" s="5">
        <f t="shared" si="148"/>
        <v>5538.0804679937082</v>
      </c>
      <c r="AI138" s="42">
        <f t="shared" si="163"/>
        <v>0</v>
      </c>
      <c r="AJ138" s="42">
        <f t="shared" si="166"/>
        <v>1799.7771636555433</v>
      </c>
      <c r="AK138" s="42">
        <f t="shared" si="161"/>
        <v>7337.8576316492517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20589.093553746228</v>
      </c>
      <c r="K139" s="11">
        <f t="shared" si="151"/>
        <v>205.8909355374623</v>
      </c>
      <c r="L139" s="24">
        <f t="shared" si="157"/>
        <v>2446.3514791266389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L'!$B$264:$AV$384, 16)</f>
        <v>21.110865343215764</v>
      </c>
      <c r="S139" s="46">
        <f>VLOOKUP(I139, '[1]Lapse Rates'!$A$4:$F$24, 5)</f>
        <v>1.6267663999999999E-3</v>
      </c>
      <c r="T139" s="33">
        <f t="shared" si="167"/>
        <v>0.89980059105580501</v>
      </c>
      <c r="U139" s="33">
        <f t="shared" si="158"/>
        <v>1.8995569113525054E-2</v>
      </c>
      <c r="V139" s="39">
        <f t="shared" si="153"/>
        <v>1.463765368229724E-3</v>
      </c>
      <c r="W139" s="32">
        <f t="shared" si="159"/>
        <v>0.87934125657405027</v>
      </c>
      <c r="X139" s="32"/>
      <c r="Y139" s="5">
        <f t="shared" si="164"/>
        <v>0</v>
      </c>
      <c r="Z139" s="5">
        <f t="shared" si="154"/>
        <v>5.4188601015094635</v>
      </c>
      <c r="AA139" s="5">
        <f t="shared" si="160"/>
        <v>0</v>
      </c>
      <c r="AB139" s="5">
        <f t="shared" si="145"/>
        <v>5.295648056053337</v>
      </c>
      <c r="AC139" s="32"/>
      <c r="AD139" s="5">
        <f t="shared" si="165"/>
        <v>18104.839397271888</v>
      </c>
      <c r="AE139" s="5">
        <f t="shared" si="147"/>
        <v>-181.04839397271888</v>
      </c>
      <c r="AF139" s="5">
        <f t="shared" si="147"/>
        <v>-2151.1777836770052</v>
      </c>
      <c r="AG139" s="5">
        <f t="shared" ref="AG139:AG152" si="168">-U139*M139</f>
        <v>-11439.68259166908</v>
      </c>
      <c r="AH139" s="5">
        <f t="shared" si="148"/>
        <v>4332.9306279530829</v>
      </c>
      <c r="AI139" s="42">
        <f t="shared" si="163"/>
        <v>0</v>
      </c>
      <c r="AJ139" s="42">
        <f t="shared" si="166"/>
        <v>1758.8554875996065</v>
      </c>
      <c r="AK139" s="42">
        <f t="shared" si="161"/>
        <v>6091.7861155526898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20589.093553746228</v>
      </c>
      <c r="K140" s="11">
        <f t="shared" si="151"/>
        <v>205.8909355374623</v>
      </c>
      <c r="L140" s="24">
        <f t="shared" si="157"/>
        <v>2446.3514791266389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L'!$B$264:$AV$384, 16)</f>
        <v>23.364842785570467</v>
      </c>
      <c r="S140" s="46">
        <f>VLOOKUP(I140, '[1]Lapse Rates'!$A$4:$F$24, 5)</f>
        <v>1.427546E-3</v>
      </c>
      <c r="T140" s="33">
        <f t="shared" si="167"/>
        <v>0.87934125657405027</v>
      </c>
      <c r="U140" s="33">
        <f t="shared" si="158"/>
        <v>2.0545670214718668E-2</v>
      </c>
      <c r="V140" s="39">
        <f t="shared" si="153"/>
        <v>1.2553000934572593E-3</v>
      </c>
      <c r="W140" s="32">
        <f t="shared" si="159"/>
        <v>0.85754028626587431</v>
      </c>
      <c r="X140" s="32"/>
      <c r="Y140" s="5">
        <f t="shared" si="164"/>
        <v>0</v>
      </c>
      <c r="Z140" s="5">
        <f t="shared" si="154"/>
        <v>5.295648056053337</v>
      </c>
      <c r="AA140" s="5">
        <f t="shared" si="160"/>
        <v>0</v>
      </c>
      <c r="AB140" s="5">
        <f t="shared" si="145"/>
        <v>5.1643562905761122</v>
      </c>
      <c r="AC140" s="32"/>
      <c r="AD140" s="5">
        <f t="shared" si="165"/>
        <v>17655.97718003441</v>
      </c>
      <c r="AE140" s="5">
        <f t="shared" si="147"/>
        <v>-176.55977180034409</v>
      </c>
      <c r="AF140" s="5">
        <f t="shared" si="147"/>
        <v>-2097.844947717203</v>
      </c>
      <c r="AG140" s="5">
        <f t="shared" si="168"/>
        <v>-12373.19842773981</v>
      </c>
      <c r="AH140" s="5">
        <f t="shared" si="148"/>
        <v>3008.374032777052</v>
      </c>
      <c r="AI140" s="42">
        <f t="shared" si="163"/>
        <v>0</v>
      </c>
      <c r="AJ140" s="42">
        <f t="shared" si="166"/>
        <v>1715.2503508220607</v>
      </c>
      <c r="AK140" s="42">
        <f t="shared" si="161"/>
        <v>4723.6243835991127</v>
      </c>
    </row>
    <row r="141" spans="1:39" ht="15" x14ac:dyDescent="0.2">
      <c r="A141" s="12"/>
      <c r="B141" s="13">
        <v>1</v>
      </c>
      <c r="C141" s="10">
        <f>$H$131*0.14+$B$144</f>
        <v>3064.0242857390263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20589.093553746228</v>
      </c>
      <c r="K141" s="11">
        <f t="shared" si="151"/>
        <v>205.8909355374623</v>
      </c>
      <c r="L141" s="24">
        <f t="shared" si="157"/>
        <v>2446.3514791266389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L'!$B$264:$AV$384, 16)</f>
        <v>25.963399910165073</v>
      </c>
      <c r="S141" s="46">
        <f>VLOOKUP(I141, '[1]Lapse Rates'!$A$4:$F$24, 5)</f>
        <v>1.4710299999999999E-3</v>
      </c>
      <c r="T141" s="33">
        <f t="shared" si="167"/>
        <v>0.85754028626587431</v>
      </c>
      <c r="U141" s="33">
        <f t="shared" si="158"/>
        <v>2.2264661391398332E-2</v>
      </c>
      <c r="V141" s="39">
        <f t="shared" si="153"/>
        <v>1.2614674873056889E-3</v>
      </c>
      <c r="W141" s="32">
        <f t="shared" si="159"/>
        <v>0.83401415738717033</v>
      </c>
      <c r="X141" s="32"/>
      <c r="Y141" s="5">
        <f t="shared" si="164"/>
        <v>0</v>
      </c>
      <c r="Z141" s="5">
        <f t="shared" si="154"/>
        <v>5.1643562905761122</v>
      </c>
      <c r="AA141" s="5">
        <f t="shared" si="160"/>
        <v>0</v>
      </c>
      <c r="AB141" s="5">
        <f t="shared" si="145"/>
        <v>5.0226751198911819</v>
      </c>
      <c r="AC141" s="32"/>
      <c r="AD141" s="5">
        <f t="shared" si="165"/>
        <v>17171.595511593281</v>
      </c>
      <c r="AE141" s="5">
        <f t="shared" si="147"/>
        <v>-171.71595511593281</v>
      </c>
      <c r="AF141" s="5">
        <f t="shared" si="147"/>
        <v>-2040.2917675366616</v>
      </c>
      <c r="AG141" s="5">
        <f t="shared" si="168"/>
        <v>-13408.424765080426</v>
      </c>
      <c r="AH141" s="5">
        <f t="shared" si="148"/>
        <v>1551.1630238602611</v>
      </c>
      <c r="AI141" s="42">
        <f t="shared" si="163"/>
        <v>0</v>
      </c>
      <c r="AJ141" s="42">
        <f t="shared" si="166"/>
        <v>1668.1948078425337</v>
      </c>
      <c r="AK141" s="42">
        <f t="shared" si="161"/>
        <v>3219.357831702795</v>
      </c>
    </row>
    <row r="142" spans="1:39" ht="15" x14ac:dyDescent="0.2">
      <c r="A142" s="12"/>
      <c r="B142" s="70" t="s">
        <v>49</v>
      </c>
      <c r="C142" s="10">
        <f>$H$131*0.11+$B$144</f>
        <v>2446.3514791266389</v>
      </c>
      <c r="D142" s="1"/>
      <c r="E142" s="1"/>
      <c r="F142" s="1"/>
      <c r="I142" s="2">
        <f t="shared" si="150"/>
        <v>10</v>
      </c>
      <c r="J142" s="11">
        <f t="shared" si="140"/>
        <v>20589.093553746228</v>
      </c>
      <c r="K142" s="11">
        <f t="shared" si="151"/>
        <v>205.8909355374623</v>
      </c>
      <c r="L142" s="24">
        <f t="shared" si="157"/>
        <v>2446.3514791266389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L'!$B$264:$AV$384, 16)</f>
        <v>29.056605123751847</v>
      </c>
      <c r="S142" s="46">
        <f>VLOOKUP(I142, '[1]Lapse Rates'!$A$4:$F$24, 5)</f>
        <v>1.273365E-3</v>
      </c>
      <c r="T142" s="33">
        <f t="shared" si="167"/>
        <v>0.83401415738717033</v>
      </c>
      <c r="U142" s="33">
        <f t="shared" si="158"/>
        <v>2.4233620038817634E-2</v>
      </c>
      <c r="V142" s="39">
        <f t="shared" si="153"/>
        <v>1.0620044375213142E-3</v>
      </c>
      <c r="W142" s="32">
        <f t="shared" si="159"/>
        <v>0.8087185329108314</v>
      </c>
      <c r="X142" s="32"/>
      <c r="Y142" s="5">
        <f t="shared" si="164"/>
        <v>0</v>
      </c>
      <c r="Z142" s="5">
        <f t="shared" si="154"/>
        <v>5.0226751198911819</v>
      </c>
      <c r="AA142" s="5">
        <f t="shared" si="160"/>
        <v>0</v>
      </c>
      <c r="AB142" s="5">
        <f t="shared" si="145"/>
        <v>4.8703375335635704</v>
      </c>
      <c r="AC142" s="32"/>
      <c r="AD142" s="5">
        <f t="shared" si="165"/>
        <v>16650.781532749505</v>
      </c>
      <c r="AE142" s="5">
        <f t="shared" si="147"/>
        <v>-166.50781532749508</v>
      </c>
      <c r="AF142" s="5">
        <f t="shared" si="147"/>
        <v>-1978.4097791835377</v>
      </c>
      <c r="AG142" s="5">
        <f t="shared" si="168"/>
        <v>-14594.188762357106</v>
      </c>
      <c r="AH142" s="5">
        <f>SUM(AD142:AG142)</f>
        <v>-88.324824118633842</v>
      </c>
      <c r="AI142" s="42">
        <f t="shared" si="163"/>
        <v>0</v>
      </c>
      <c r="AJ142" s="42">
        <f t="shared" si="166"/>
        <v>1617.5999761083604</v>
      </c>
      <c r="AK142" s="42">
        <f t="shared" si="161"/>
        <v>1529.2751519897265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20589.093553746228</v>
      </c>
      <c r="K143" s="11">
        <f t="shared" si="151"/>
        <v>205.8909355374623</v>
      </c>
      <c r="L143" s="24">
        <f t="shared" si="157"/>
        <v>2446.3514791266389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L'!$B$264:$AV$384, 16)</f>
        <v>32.621339239368169</v>
      </c>
      <c r="S143" s="46">
        <f>VLOOKUP(I143, '[1]Lapse Rates'!$A$4:$F$24, 5)</f>
        <v>1.2241776999999999E-3</v>
      </c>
      <c r="T143" s="33">
        <f t="shared" si="167"/>
        <v>0.8087185329108314</v>
      </c>
      <c r="U143" s="33">
        <f t="shared" si="158"/>
        <v>2.6381481611248363E-2</v>
      </c>
      <c r="V143" s="39">
        <f t="shared" si="153"/>
        <v>9.9001519356615585E-4</v>
      </c>
      <c r="W143" s="32">
        <f t="shared" si="159"/>
        <v>0.78134703610601686</v>
      </c>
      <c r="X143" s="31"/>
      <c r="Y143" s="5">
        <f t="shared" si="164"/>
        <v>0</v>
      </c>
      <c r="Z143" s="5">
        <f t="shared" si="154"/>
        <v>4.8703375335635704</v>
      </c>
      <c r="AA143" s="5">
        <f t="shared" si="160"/>
        <v>0</v>
      </c>
      <c r="AB143" s="5">
        <f t="shared" si="145"/>
        <v>4.7054984420709038</v>
      </c>
      <c r="AC143" s="32"/>
      <c r="AD143" s="5">
        <f t="shared" si="165"/>
        <v>16087.227224329114</v>
      </c>
      <c r="AE143" s="5">
        <f t="shared" si="147"/>
        <v>-160.87227224329115</v>
      </c>
      <c r="AF143" s="5">
        <f t="shared" si="147"/>
        <v>-1911.4494774891696</v>
      </c>
      <c r="AG143" s="5">
        <f t="shared" si="168"/>
        <v>-15887.693289260491</v>
      </c>
      <c r="AH143" s="5">
        <f t="shared" ref="AH143:AH152" si="169">SUM(AD143:AG143)</f>
        <v>-1872.7878146638377</v>
      </c>
      <c r="AI143" s="42">
        <f t="shared" si="163"/>
        <v>0</v>
      </c>
      <c r="AJ143" s="42">
        <f t="shared" si="166"/>
        <v>1562.853200911662</v>
      </c>
      <c r="AK143" s="42">
        <f t="shared" ref="AK143:AK152" si="170">SUM(AH143:AJ143)</f>
        <v>-309.93461375217566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20589.093553746228</v>
      </c>
      <c r="K144" s="11">
        <f t="shared" si="151"/>
        <v>205.8909355374623</v>
      </c>
      <c r="L144" s="24">
        <f t="shared" si="157"/>
        <v>2446.3514791266389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L'!$B$264:$AV$384, 16)</f>
        <v>36.712667409432932</v>
      </c>
      <c r="S144" s="46">
        <f>VLOOKUP(I144, '[1]Lapse Rates'!$A$4:$F$24, 5)</f>
        <v>1.0124068E-3</v>
      </c>
      <c r="T144" s="33">
        <f t="shared" si="167"/>
        <v>0.78134703610601686</v>
      </c>
      <c r="U144" s="33">
        <f t="shared" si="158"/>
        <v>2.8685333867906379E-2</v>
      </c>
      <c r="V144" s="39">
        <f t="shared" si="153"/>
        <v>7.9104105251357707E-4</v>
      </c>
      <c r="W144" s="32">
        <f t="shared" si="159"/>
        <v>0.75187066118559687</v>
      </c>
      <c r="X144" s="31"/>
      <c r="Y144" s="5">
        <f t="shared" si="164"/>
        <v>0</v>
      </c>
      <c r="Z144" s="5">
        <f t="shared" si="154"/>
        <v>4.7054984420709038</v>
      </c>
      <c r="AA144" s="5">
        <f t="shared" si="160"/>
        <v>0</v>
      </c>
      <c r="AB144" s="5">
        <f t="shared" si="145"/>
        <v>4.5279831641514079</v>
      </c>
      <c r="AC144" s="32"/>
      <c r="AD144" s="5">
        <f t="shared" si="165"/>
        <v>15480.335383467287</v>
      </c>
      <c r="AE144" s="5">
        <f t="shared" si="147"/>
        <v>-154.80335383467289</v>
      </c>
      <c r="AF144" s="5">
        <f t="shared" si="147"/>
        <v>-1839.3399041033088</v>
      </c>
      <c r="AG144" s="5">
        <f t="shared" si="168"/>
        <v>-17275.139929935391</v>
      </c>
      <c r="AH144" s="5">
        <f t="shared" si="169"/>
        <v>-3788.9478044060852</v>
      </c>
      <c r="AI144" s="42">
        <f t="shared" si="163"/>
        <v>0</v>
      </c>
      <c r="AJ144" s="42">
        <f t="shared" si="166"/>
        <v>1503.8963015041265</v>
      </c>
      <c r="AK144" s="42">
        <f t="shared" si="170"/>
        <v>-2285.0515029019589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20589.093553746228</v>
      </c>
      <c r="K145" s="11">
        <f t="shared" si="151"/>
        <v>205.8909355374623</v>
      </c>
      <c r="L145" s="24">
        <f t="shared" si="157"/>
        <v>2446.3514791266389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L'!$B$264:$AV$384, 16)</f>
        <v>41.435375895554287</v>
      </c>
      <c r="S145" s="46">
        <f>VLOOKUP(I145, '[1]Lapse Rates'!$A$4:$F$24, 5)</f>
        <v>8.7385670000000003E-4</v>
      </c>
      <c r="T145" s="33">
        <f t="shared" si="167"/>
        <v>0.75187066118559687</v>
      </c>
      <c r="U145" s="33">
        <f t="shared" si="158"/>
        <v>3.1154043471064145E-2</v>
      </c>
      <c r="V145" s="39">
        <f t="shared" si="153"/>
        <v>6.5702721481046382E-4</v>
      </c>
      <c r="W145" s="32">
        <f t="shared" si="159"/>
        <v>0.72005959049972224</v>
      </c>
      <c r="X145" s="31"/>
      <c r="Y145" s="5">
        <f t="shared" si="164"/>
        <v>0</v>
      </c>
      <c r="Z145" s="5">
        <f t="shared" si="154"/>
        <v>4.5279831641514079</v>
      </c>
      <c r="AA145" s="5">
        <f t="shared" si="160"/>
        <v>0</v>
      </c>
      <c r="AB145" s="5">
        <f t="shared" si="145"/>
        <v>4.3364076712705719</v>
      </c>
      <c r="AC145" s="32"/>
      <c r="AD145" s="5">
        <f t="shared" si="165"/>
        <v>14825.37427307098</v>
      </c>
      <c r="AE145" s="5">
        <f t="shared" si="147"/>
        <v>-148.2537427307098</v>
      </c>
      <c r="AF145" s="5">
        <f t="shared" si="147"/>
        <v>-1761.5188442783174</v>
      </c>
      <c r="AG145" s="5">
        <f t="shared" si="168"/>
        <v>-18761.868445535489</v>
      </c>
      <c r="AH145" s="5">
        <f t="shared" si="169"/>
        <v>-5846.2667594735358</v>
      </c>
      <c r="AI145" s="42">
        <f t="shared" si="163"/>
        <v>0</v>
      </c>
      <c r="AJ145" s="42">
        <f t="shared" si="166"/>
        <v>1440.2697191747836</v>
      </c>
      <c r="AK145" s="42">
        <f t="shared" si="170"/>
        <v>-4405.9970402987519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20589.093553746228</v>
      </c>
      <c r="K146" s="11">
        <f t="shared" si="151"/>
        <v>205.8909355374623</v>
      </c>
      <c r="L146" s="24">
        <f t="shared" si="157"/>
        <v>2446.3514791266389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L'!$B$264:$AV$384, 16)</f>
        <v>46.711435346440993</v>
      </c>
      <c r="S146" s="46">
        <f>VLOOKUP(I146, '[1]Lapse Rates'!$A$4:$F$24, 5)</f>
        <v>8.3940749999999998E-4</v>
      </c>
      <c r="T146" s="33">
        <f t="shared" si="167"/>
        <v>0.72005959049972224</v>
      </c>
      <c r="U146" s="33">
        <f t="shared" si="158"/>
        <v>3.3635017007212553E-2</v>
      </c>
      <c r="V146" s="39">
        <f t="shared" si="153"/>
        <v>6.0442342071239557E-4</v>
      </c>
      <c r="W146" s="32">
        <f t="shared" si="159"/>
        <v>0.68582015007179731</v>
      </c>
      <c r="X146" s="31"/>
      <c r="Y146" s="5">
        <f t="shared" si="164"/>
        <v>0</v>
      </c>
      <c r="Z146" s="5">
        <f t="shared" si="154"/>
        <v>4.3364076712705719</v>
      </c>
      <c r="AA146" s="5">
        <f t="shared" si="160"/>
        <v>0</v>
      </c>
      <c r="AB146" s="5">
        <f t="shared" si="145"/>
        <v>4.1302078315758841</v>
      </c>
      <c r="AC146" s="32"/>
      <c r="AD146" s="5">
        <f t="shared" si="165"/>
        <v>14120.415230872513</v>
      </c>
      <c r="AE146" s="5">
        <f t="shared" si="147"/>
        <v>-141.20415230872513</v>
      </c>
      <c r="AF146" s="5">
        <f t="shared" si="147"/>
        <v>-1677.7571385429949</v>
      </c>
      <c r="AG146" s="5">
        <f t="shared" si="168"/>
        <v>-20255.982657236607</v>
      </c>
      <c r="AH146" s="5">
        <f t="shared" si="169"/>
        <v>-7954.5287172158132</v>
      </c>
      <c r="AI146" s="42">
        <f t="shared" si="163"/>
        <v>0</v>
      </c>
      <c r="AJ146" s="42">
        <f t="shared" si="166"/>
        <v>1371.7860083996595</v>
      </c>
      <c r="AK146" s="42">
        <f t="shared" si="170"/>
        <v>-6582.7427088161539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20589.093553746228</v>
      </c>
      <c r="K147" s="11">
        <f t="shared" si="151"/>
        <v>205.8909355374623</v>
      </c>
      <c r="L147" s="24">
        <f t="shared" si="157"/>
        <v>2446.3514791266389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L'!$B$264:$AV$384, 16)</f>
        <v>52.577097482009492</v>
      </c>
      <c r="S147" s="46">
        <f>VLOOKUP(I147, '[1]Lapse Rates'!$A$4:$F$24, 5)</f>
        <v>7.2940090000000004E-4</v>
      </c>
      <c r="T147" s="33">
        <f t="shared" si="167"/>
        <v>0.68582015007179731</v>
      </c>
      <c r="U147" s="33">
        <f t="shared" si="158"/>
        <v>3.6058432885451269E-2</v>
      </c>
      <c r="V147" s="39">
        <f t="shared" si="153"/>
        <v>5.0023783470050408E-4</v>
      </c>
      <c r="W147" s="32">
        <f t="shared" si="159"/>
        <v>0.64926147935164558</v>
      </c>
      <c r="X147" s="31"/>
      <c r="Y147" s="5">
        <f t="shared" si="164"/>
        <v>0</v>
      </c>
      <c r="Z147" s="5">
        <f t="shared" si="154"/>
        <v>4.1302078315758841</v>
      </c>
      <c r="AA147" s="5">
        <f t="shared" si="160"/>
        <v>0</v>
      </c>
      <c r="AB147" s="5">
        <f t="shared" si="145"/>
        <v>3.9100409144846218</v>
      </c>
      <c r="AC147" s="32"/>
      <c r="AD147" s="5">
        <f t="shared" si="165"/>
        <v>13367.705339214706</v>
      </c>
      <c r="AE147" s="5">
        <f t="shared" si="147"/>
        <v>-133.67705339214706</v>
      </c>
      <c r="AF147" s="5">
        <f t="shared" si="147"/>
        <v>-1588.3217803518478</v>
      </c>
      <c r="AG147" s="5">
        <f t="shared" si="168"/>
        <v>-21715.433978172434</v>
      </c>
      <c r="AH147" s="5">
        <f t="shared" si="169"/>
        <v>-10069.727472701721</v>
      </c>
      <c r="AI147" s="42">
        <f t="shared" si="163"/>
        <v>0</v>
      </c>
      <c r="AJ147" s="42">
        <f t="shared" si="166"/>
        <v>1298.6633482274708</v>
      </c>
      <c r="AK147" s="42">
        <f t="shared" si="170"/>
        <v>-8771.064124474251</v>
      </c>
    </row>
    <row r="148" spans="1:37" ht="15" x14ac:dyDescent="0.2">
      <c r="I148" s="2">
        <f t="shared" si="150"/>
        <v>16</v>
      </c>
      <c r="J148" s="11">
        <f t="shared" si="140"/>
        <v>20589.093553746228</v>
      </c>
      <c r="K148" s="11">
        <f t="shared" si="151"/>
        <v>205.8909355374623</v>
      </c>
      <c r="L148" s="24">
        <f t="shared" si="157"/>
        <v>2446.3514791266389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L'!$B$264:$AV$384, 16)</f>
        <v>58.972369218949467</v>
      </c>
      <c r="S148" s="46">
        <f>VLOOKUP(I148, '[1]Lapse Rates'!$A$4:$F$24, 5)</f>
        <v>6.1234970000000001E-4</v>
      </c>
      <c r="T148" s="33">
        <f t="shared" si="167"/>
        <v>0.64926147935164558</v>
      </c>
      <c r="U148" s="33">
        <f t="shared" si="158"/>
        <v>3.8288487679966579E-2</v>
      </c>
      <c r="V148" s="39">
        <f t="shared" si="153"/>
        <v>3.9757507210253634E-4</v>
      </c>
      <c r="W148" s="32">
        <f t="shared" si="159"/>
        <v>0.61057541659957648</v>
      </c>
      <c r="X148" s="31"/>
      <c r="Y148" s="5">
        <f t="shared" si="164"/>
        <v>0</v>
      </c>
      <c r="Z148" s="5">
        <f t="shared" si="154"/>
        <v>3.9100409144846218</v>
      </c>
      <c r="AA148" s="5">
        <f t="shared" si="160"/>
        <v>0</v>
      </c>
      <c r="AB148" s="5">
        <f t="shared" si="145"/>
        <v>3.6770622256334633</v>
      </c>
      <c r="AC148" s="32"/>
      <c r="AD148" s="5">
        <f t="shared" si="165"/>
        <v>12571.194373986258</v>
      </c>
      <c r="AE148" s="5">
        <f t="shared" si="147"/>
        <v>-125.71194373986259</v>
      </c>
      <c r="AF148" s="5">
        <f t="shared" si="147"/>
        <v>-1493.6820735167378</v>
      </c>
      <c r="AG148" s="5">
        <f t="shared" si="168"/>
        <v>-23058.437647018593</v>
      </c>
      <c r="AH148" s="5">
        <f t="shared" si="169"/>
        <v>-12106.637290288936</v>
      </c>
      <c r="AI148" s="42">
        <f t="shared" si="163"/>
        <v>0</v>
      </c>
      <c r="AJ148" s="42">
        <f t="shared" si="166"/>
        <v>1221.2854014208824</v>
      </c>
      <c r="AK148" s="42">
        <f t="shared" si="170"/>
        <v>-10885.351888868054</v>
      </c>
    </row>
    <row r="149" spans="1:37" ht="15" x14ac:dyDescent="0.2">
      <c r="I149" s="2">
        <f t="shared" si="150"/>
        <v>17</v>
      </c>
      <c r="J149" s="11">
        <f t="shared" si="140"/>
        <v>20589.093553746228</v>
      </c>
      <c r="K149" s="11">
        <f t="shared" si="151"/>
        <v>205.8909355374623</v>
      </c>
      <c r="L149" s="24">
        <f t="shared" si="157"/>
        <v>2446.3514791266389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L'!$B$264:$AV$384, 16)</f>
        <v>65.994576497937231</v>
      </c>
      <c r="S149" s="46">
        <f>VLOOKUP(I149, '[1]Lapse Rates'!$A$4:$F$24, 5)</f>
        <v>4.6742110000000002E-4</v>
      </c>
      <c r="T149" s="33">
        <f t="shared" si="167"/>
        <v>0.61057541659957648</v>
      </c>
      <c r="U149" s="33">
        <f t="shared" si="158"/>
        <v>4.029466603854065E-2</v>
      </c>
      <c r="V149" s="39">
        <f t="shared" si="153"/>
        <v>2.8539583285993231E-4</v>
      </c>
      <c r="W149" s="32">
        <f t="shared" si="159"/>
        <v>0.56999535472817586</v>
      </c>
      <c r="X149" s="31"/>
      <c r="Y149" s="5">
        <f t="shared" si="164"/>
        <v>0</v>
      </c>
      <c r="Z149" s="5">
        <f t="shared" si="154"/>
        <v>3.6770622256334633</v>
      </c>
      <c r="AA149" s="5">
        <f t="shared" si="160"/>
        <v>0</v>
      </c>
      <c r="AB149" s="5">
        <f t="shared" si="145"/>
        <v>3.4326773248259461</v>
      </c>
      <c r="AC149" s="32"/>
      <c r="AD149" s="5">
        <f t="shared" si="165"/>
        <v>11735.68768369918</v>
      </c>
      <c r="AE149" s="5">
        <f t="shared" si="147"/>
        <v>-117.35687683699182</v>
      </c>
      <c r="AF149" s="5">
        <f t="shared" si="147"/>
        <v>-1394.4089791345862</v>
      </c>
      <c r="AG149" s="5">
        <f t="shared" si="168"/>
        <v>-24266.616433724295</v>
      </c>
      <c r="AH149" s="5">
        <f t="shared" si="169"/>
        <v>-14042.694605996694</v>
      </c>
      <c r="AI149" s="42">
        <f t="shared" si="163"/>
        <v>0</v>
      </c>
      <c r="AJ149" s="42">
        <f t="shared" si="166"/>
        <v>1140.1189719575154</v>
      </c>
      <c r="AK149" s="42">
        <f t="shared" si="170"/>
        <v>-12902.575634039178</v>
      </c>
    </row>
    <row r="150" spans="1:37" ht="15" x14ac:dyDescent="0.2">
      <c r="I150" s="2">
        <f t="shared" si="150"/>
        <v>18</v>
      </c>
      <c r="J150" s="11">
        <f t="shared" si="140"/>
        <v>20589.093553746228</v>
      </c>
      <c r="K150" s="11">
        <f t="shared" si="151"/>
        <v>205.8909355374623</v>
      </c>
      <c r="L150" s="24">
        <f t="shared" si="157"/>
        <v>2446.3514791266389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L'!$B$264:$AV$384, 16)</f>
        <v>73.887041617302103</v>
      </c>
      <c r="S150" s="46">
        <f>VLOOKUP(I150, '[1]Lapse Rates'!$A$4:$F$24, 5)</f>
        <v>4.0205260000000001E-4</v>
      </c>
      <c r="T150" s="33">
        <f t="shared" si="167"/>
        <v>0.56999535472817586</v>
      </c>
      <c r="U150" s="33">
        <f t="shared" si="158"/>
        <v>4.2115270496469605E-2</v>
      </c>
      <c r="V150" s="39">
        <f t="shared" si="153"/>
        <v>2.2916811435638539E-4</v>
      </c>
      <c r="W150" s="32">
        <f t="shared" si="159"/>
        <v>0.52765091611734982</v>
      </c>
      <c r="X150" s="31"/>
      <c r="Y150" s="5">
        <f t="shared" si="164"/>
        <v>0</v>
      </c>
      <c r="Z150" s="5">
        <f t="shared" si="164"/>
        <v>3.4326773248259461</v>
      </c>
      <c r="AA150" s="5">
        <f t="shared" si="160"/>
        <v>0</v>
      </c>
      <c r="AB150" s="5">
        <f t="shared" si="145"/>
        <v>3.1776668356243545</v>
      </c>
      <c r="AC150" s="32"/>
      <c r="AD150" s="5">
        <f t="shared" si="165"/>
        <v>10863.85407566002</v>
      </c>
      <c r="AE150" s="5">
        <f t="shared" si="147"/>
        <v>-108.63854075660019</v>
      </c>
      <c r="AF150" s="5">
        <f t="shared" si="147"/>
        <v>-1290.8195991062048</v>
      </c>
      <c r="AG150" s="5">
        <f t="shared" si="168"/>
        <v>-25363.037235818392</v>
      </c>
      <c r="AH150" s="5">
        <f t="shared" si="169"/>
        <v>-15898.641300021176</v>
      </c>
      <c r="AI150" s="42">
        <f t="shared" si="163"/>
        <v>0</v>
      </c>
      <c r="AJ150" s="42">
        <f t="shared" si="166"/>
        <v>1055.423389619591</v>
      </c>
      <c r="AK150" s="42">
        <f t="shared" si="170"/>
        <v>-14843.217910401585</v>
      </c>
    </row>
    <row r="151" spans="1:37" ht="15" x14ac:dyDescent="0.2">
      <c r="I151" s="2">
        <f t="shared" si="150"/>
        <v>19</v>
      </c>
      <c r="J151" s="11">
        <f t="shared" si="140"/>
        <v>20589.093553746228</v>
      </c>
      <c r="K151" s="11">
        <f t="shared" si="151"/>
        <v>205.8909355374623</v>
      </c>
      <c r="L151" s="24">
        <f t="shared" si="157"/>
        <v>2446.3514791266389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L'!$B$264:$AV$384, 16)</f>
        <v>82.746248928606448</v>
      </c>
      <c r="S151" s="46">
        <f>VLOOKUP(I151, '[1]Lapse Rates'!$A$4:$F$24, 5)</f>
        <v>3.3283375800000001E-2</v>
      </c>
      <c r="T151" s="33">
        <f t="shared" si="167"/>
        <v>0.52765091611734982</v>
      </c>
      <c r="U151" s="33">
        <f t="shared" si="158"/>
        <v>4.3661134052453469E-2</v>
      </c>
      <c r="V151" s="39">
        <f t="shared" si="153"/>
        <v>1.7562003732348033E-2</v>
      </c>
      <c r="W151" s="32">
        <f t="shared" si="159"/>
        <v>0.46642777833254834</v>
      </c>
      <c r="X151" s="31"/>
      <c r="Y151" s="5">
        <f t="shared" si="164"/>
        <v>0</v>
      </c>
      <c r="Z151" s="5">
        <f t="shared" si="164"/>
        <v>3.1776668356243545</v>
      </c>
      <c r="AA151" s="5">
        <f t="shared" si="160"/>
        <v>0</v>
      </c>
      <c r="AB151" s="5">
        <f t="shared" si="145"/>
        <v>2.8089633451743223</v>
      </c>
      <c r="AC151" s="32"/>
      <c r="AD151" s="5">
        <f t="shared" si="165"/>
        <v>9603.325164154845</v>
      </c>
      <c r="AE151" s="5">
        <f t="shared" si="147"/>
        <v>-96.03325164154846</v>
      </c>
      <c r="AF151" s="5">
        <f t="shared" si="147"/>
        <v>-1141.0462854295818</v>
      </c>
      <c r="AG151" s="5">
        <f t="shared" si="168"/>
        <v>-26294.001099274999</v>
      </c>
      <c r="AH151" s="5">
        <f t="shared" si="169"/>
        <v>-17927.755472191286</v>
      </c>
      <c r="AI151" s="42">
        <f t="shared" si="163"/>
        <v>0</v>
      </c>
      <c r="AJ151" s="42">
        <f t="shared" si="166"/>
        <v>932.97706573412916</v>
      </c>
      <c r="AK151" s="42">
        <f t="shared" si="170"/>
        <v>-16994.778406457157</v>
      </c>
    </row>
    <row r="152" spans="1:37" ht="15" x14ac:dyDescent="0.2">
      <c r="I152" s="2">
        <f t="shared" si="150"/>
        <v>20</v>
      </c>
      <c r="J152" s="11">
        <f t="shared" si="140"/>
        <v>20589.093553746228</v>
      </c>
      <c r="K152" s="11">
        <f t="shared" si="151"/>
        <v>205.8909355374623</v>
      </c>
      <c r="L152" s="24">
        <f t="shared" si="157"/>
        <v>2446.3514791266389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L'!$B$264:$AV$384, 16)</f>
        <v>92.727054128817755</v>
      </c>
      <c r="S152" s="46">
        <f>VLOOKUP(I152, '[1]Lapse Rates'!$A$4:$F$24, 5)</f>
        <v>0</v>
      </c>
      <c r="T152" s="33">
        <f t="shared" si="167"/>
        <v>0.46642777833254834</v>
      </c>
      <c r="U152" s="33">
        <f t="shared" si="158"/>
        <v>4.3250473848626417E-2</v>
      </c>
      <c r="V152" s="39">
        <f t="shared" si="153"/>
        <v>0</v>
      </c>
      <c r="W152" s="32">
        <f t="shared" si="159"/>
        <v>0.42317730448392193</v>
      </c>
      <c r="X152" s="31"/>
      <c r="Y152" s="5">
        <f t="shared" si="164"/>
        <v>0</v>
      </c>
      <c r="Z152" s="5">
        <f t="shared" si="164"/>
        <v>2.8089633451743223</v>
      </c>
      <c r="AA152" s="5">
        <f t="shared" si="160"/>
        <v>0</v>
      </c>
      <c r="AB152" s="5">
        <f t="shared" si="145"/>
        <v>2.5484964490204782</v>
      </c>
      <c r="AC152" s="32"/>
      <c r="AD152" s="5">
        <f>$W152*J152</f>
        <v>8712.8371118416217</v>
      </c>
      <c r="AE152" s="5">
        <f t="shared" si="147"/>
        <v>-87.128371118416226</v>
      </c>
      <c r="AF152" s="5">
        <f t="shared" si="147"/>
        <v>-1035.2404247570664</v>
      </c>
      <c r="AG152" s="5">
        <f t="shared" si="168"/>
        <v>-26046.689615384439</v>
      </c>
      <c r="AH152" s="5">
        <f t="shared" si="169"/>
        <v>-18456.221299418299</v>
      </c>
      <c r="AI152" s="42">
        <f t="shared" si="163"/>
        <v>0</v>
      </c>
      <c r="AJ152" s="42">
        <f t="shared" si="166"/>
        <v>846.45758676910805</v>
      </c>
      <c r="AK152" s="42">
        <f t="shared" si="170"/>
        <v>-17609.76371264919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334196.17441942607</v>
      </c>
      <c r="AE155" s="21">
        <f t="shared" ref="AE155:AK155" si="171">SUM(AE132:AE152)</f>
        <v>-11168.791822390138</v>
      </c>
      <c r="AF155" s="21">
        <f t="shared" si="171"/>
        <v>-37915.129257392764</v>
      </c>
      <c r="AG155" s="21">
        <f t="shared" si="171"/>
        <v>-324065.99887232564</v>
      </c>
      <c r="AH155" s="21">
        <f t="shared" si="171"/>
        <v>-38953.745532682486</v>
      </c>
      <c r="AI155" s="21">
        <f t="shared" si="171"/>
        <v>0</v>
      </c>
      <c r="AJ155" s="21">
        <f t="shared" si="171"/>
        <v>30486.451655641104</v>
      </c>
      <c r="AK155" s="21">
        <f t="shared" si="171"/>
        <v>-8467.2938770413602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170293.01239439953</v>
      </c>
      <c r="AE157" s="21">
        <f t="shared" ref="AE157:AK157" si="172">AE132+NPV($D$6,AE133:AE152)</f>
        <v>-9547.8879679187285</v>
      </c>
      <c r="AF157" s="21">
        <f t="shared" si="172"/>
        <v>-18655.900911292465</v>
      </c>
      <c r="AG157" s="21">
        <f t="shared" si="172"/>
        <v>-112354.36092278286</v>
      </c>
      <c r="AH157" s="21">
        <f t="shared" si="172"/>
        <v>29734.862592405501</v>
      </c>
      <c r="AI157" s="21">
        <f t="shared" si="172"/>
        <v>0</v>
      </c>
      <c r="AJ157" s="21">
        <f t="shared" si="172"/>
        <v>14561.637507830306</v>
      </c>
      <c r="AK157" s="21">
        <f t="shared" si="172"/>
        <v>44296.500100235797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250269.93680804098</v>
      </c>
      <c r="AE159" s="21">
        <f t="shared" ref="AE159:AK159" si="173">AE132+NPV($D$7,AE133:AE152)</f>
        <v>-10336.660997626985</v>
      </c>
      <c r="AF159" s="21">
        <f t="shared" si="173"/>
        <v>-28027.931121776845</v>
      </c>
      <c r="AG159" s="21">
        <f t="shared" si="173"/>
        <v>-209210.74126320335</v>
      </c>
      <c r="AH159" s="21">
        <f t="shared" si="173"/>
        <v>2694.6034254336837</v>
      </c>
      <c r="AI159" s="21">
        <f t="shared" si="173"/>
        <v>0</v>
      </c>
      <c r="AJ159" s="21">
        <f t="shared" si="173"/>
        <v>22332.391268757397</v>
      </c>
      <c r="AK159" s="21">
        <f t="shared" si="173"/>
        <v>25026.994694191071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20263.892556301511</v>
      </c>
    </row>
    <row r="162" spans="1:39" ht="15" x14ac:dyDescent="0.2">
      <c r="G162" s="58" t="s">
        <v>114</v>
      </c>
      <c r="H162" s="57"/>
      <c r="I162" s="57"/>
      <c r="J162" s="11">
        <f>H$161</f>
        <v>20263.892556301511</v>
      </c>
      <c r="K162" s="11">
        <f>J162*$C$10</f>
        <v>8105.5570225206047</v>
      </c>
      <c r="L162" s="24">
        <f>$C$171</f>
        <v>3016.5271066241794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20263.892556301511</v>
      </c>
      <c r="AE162" s="5">
        <f>-$W162*K162</f>
        <v>-8105.5570225206047</v>
      </c>
      <c r="AF162" s="5">
        <f>-$W162*L162</f>
        <v>-3016.5271066241794</v>
      </c>
      <c r="AG162" s="5"/>
      <c r="AH162" s="5">
        <f>SUM(AD162:AG162)</f>
        <v>9141.8084271567277</v>
      </c>
      <c r="AI162" s="42">
        <f>Y162-AA162</f>
        <v>0</v>
      </c>
      <c r="AJ162" s="42"/>
      <c r="AK162" s="42">
        <f>SUM(AH162:AJ162)</f>
        <v>9141.8084271567277</v>
      </c>
      <c r="AL162" s="6" t="s">
        <v>39</v>
      </c>
      <c r="AM162" s="36">
        <f>AK189</f>
        <v>24714.88396803525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20263.892556301511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L'!$B$264:$AV$384, 19)</f>
        <v>11.81093714887141</v>
      </c>
      <c r="S163" s="46">
        <f>AVERAGE(VLOOKUP(I162,'[1]Lapse Rates'!$A$4:$F$24,5),VLOOKUP(I163,'[1]Lapse Rates'!$A$4:$F$24,5))</f>
        <v>2.3220462500000002E-3</v>
      </c>
      <c r="T163" s="33">
        <f>W162</f>
        <v>1</v>
      </c>
      <c r="U163" s="33">
        <f>T163*R163/1000</f>
        <v>1.1810937148871411E-2</v>
      </c>
      <c r="V163" s="39">
        <f>MIN(S163*T163,T163-U163)</f>
        <v>2.3220462500000002E-3</v>
      </c>
      <c r="W163" s="32">
        <f>T163-SUM(U163:V163)</f>
        <v>0.98586701660112863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5.9371770754068107</v>
      </c>
      <c r="AC163" s="32"/>
      <c r="AD163" s="5">
        <f t="shared" ref="AD163:AD165" si="182">$W163*J163</f>
        <v>19977.50329920679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-7112.8888682276811</v>
      </c>
      <c r="AH163" s="5">
        <f t="shared" ref="AH163:AH171" si="184">SUM(AD163:AG163)</f>
        <v>12864.614430979109</v>
      </c>
      <c r="AI163" s="42">
        <f>-M163*$W162*(N163-N162)/1000</f>
        <v>0</v>
      </c>
      <c r="AJ163" s="42">
        <f>$D$6*SUM(Y163:Z163,AD163:AE163)</f>
        <v>1960.3838603011864</v>
      </c>
      <c r="AK163" s="42">
        <f t="shared" ref="AK163" si="185">SUM(AH163:AJ163)</f>
        <v>14824.998291280295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20263.892556301511</v>
      </c>
      <c r="K164" s="11">
        <f t="shared" ref="K164:K182" si="187">J164*$C$11</f>
        <v>202.63892556301511</v>
      </c>
      <c r="L164" s="24">
        <f>$C$172</f>
        <v>2408.6103299351344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L'!$B$264:$AV$384, 19)</f>
        <v>12.96856407709458</v>
      </c>
      <c r="S164" s="46">
        <f>VLOOKUP(I164, '[1]Lapse Rates'!$A$4:$F$24, 5)</f>
        <v>2.1348066000000001E-3</v>
      </c>
      <c r="T164" s="33">
        <f t="shared" ref="T164:T166" si="188">W163</f>
        <v>0.98586701660112863</v>
      </c>
      <c r="U164" s="33">
        <f>T164*R164/1000</f>
        <v>1.2785279576285802E-2</v>
      </c>
      <c r="V164" s="39">
        <f t="shared" ref="V164:V182" si="189">MIN(S164*T164,T164-U164)</f>
        <v>2.104635413762399E-3</v>
      </c>
      <c r="W164" s="32">
        <f>T164-SUM(U164:V164)</f>
        <v>0.97097710161108042</v>
      </c>
      <c r="X164" s="32"/>
      <c r="Y164" s="5">
        <f t="shared" ref="Y164:Z179" si="190">AA163</f>
        <v>0</v>
      </c>
      <c r="Z164" s="5">
        <f t="shared" si="190"/>
        <v>5.9371770754068107</v>
      </c>
      <c r="AA164" s="5">
        <f>O164*W164</f>
        <v>0</v>
      </c>
      <c r="AB164" s="5">
        <f t="shared" si="181"/>
        <v>5.8475056892613937</v>
      </c>
      <c r="AC164" s="32"/>
      <c r="AD164" s="5">
        <f t="shared" si="182"/>
        <v>19675.775661675987</v>
      </c>
      <c r="AE164" s="5">
        <f t="shared" si="183"/>
        <v>-196.75775661675988</v>
      </c>
      <c r="AF164" s="5">
        <f t="shared" si="183"/>
        <v>-2338.7054770709251</v>
      </c>
      <c r="AG164" s="5">
        <f t="shared" ref="AG164:AG167" si="191">-U164*M164</f>
        <v>-7699.666133947022</v>
      </c>
      <c r="AH164" s="5">
        <f t="shared" si="184"/>
        <v>9440.6462940412785</v>
      </c>
      <c r="AI164" s="42">
        <f>-M164*($W163*N164-$W162*N163)/1000</f>
        <v>0</v>
      </c>
      <c r="AJ164" s="42">
        <f t="shared" ref="AJ164:AJ165" si="192">$D$6*SUM(Y164:Z164,AD164:AE164)</f>
        <v>1911.4740935574077</v>
      </c>
      <c r="AK164" s="42">
        <f>SUM(AH164:AJ164)</f>
        <v>11352.120387598687</v>
      </c>
      <c r="AL164" s="48" t="s">
        <v>59</v>
      </c>
      <c r="AM164" s="54">
        <f>AK189/AD189</f>
        <v>0.10000000542338154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20263.892556301511</v>
      </c>
      <c r="K165" s="11">
        <f t="shared" si="187"/>
        <v>202.63892556301511</v>
      </c>
      <c r="L165" s="24">
        <f t="shared" ref="L165:L182" si="193">$C$172</f>
        <v>2408.6103299351344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L'!$B$264:$AV$384, 19)</f>
        <v>14.203978531215316</v>
      </c>
      <c r="S165" s="46">
        <f>VLOOKUP(I165, '[1]Lapse Rates'!$A$4:$F$24, 5)</f>
        <v>2.1304430000000001E-3</v>
      </c>
      <c r="T165" s="33">
        <f t="shared" si="188"/>
        <v>0.97097710161108042</v>
      </c>
      <c r="U165" s="33">
        <f t="shared" ref="U165:U182" si="194">T165*R165/1000</f>
        <v>1.3791737905585459E-2</v>
      </c>
      <c r="V165" s="39">
        <f t="shared" si="189"/>
        <v>2.068611369287615E-3</v>
      </c>
      <c r="W165" s="32">
        <f t="shared" ref="W165:W182" si="195">T165-SUM(U165:V165)</f>
        <v>0.9551167523362073</v>
      </c>
      <c r="X165" s="32"/>
      <c r="Y165" s="5">
        <f t="shared" si="190"/>
        <v>0</v>
      </c>
      <c r="Z165" s="5">
        <f t="shared" si="190"/>
        <v>5.8475056892613937</v>
      </c>
      <c r="AA165" s="5">
        <f t="shared" ref="AA165:AA182" si="196">O165*W165</f>
        <v>0</v>
      </c>
      <c r="AB165" s="5">
        <f t="shared" si="181"/>
        <v>5.751990066426818</v>
      </c>
      <c r="AC165" s="32"/>
      <c r="AD165" s="5">
        <f t="shared" si="182"/>
        <v>19354.383248064543</v>
      </c>
      <c r="AE165" s="5">
        <f t="shared" si="183"/>
        <v>-193.54383248064545</v>
      </c>
      <c r="AF165" s="5">
        <f>-$W165*L165</f>
        <v>-2300.5040759710864</v>
      </c>
      <c r="AG165" s="5">
        <f t="shared" si="191"/>
        <v>-8305.784527142825</v>
      </c>
      <c r="AH165" s="5">
        <f t="shared" si="184"/>
        <v>8554.5508124699863</v>
      </c>
      <c r="AI165" s="42">
        <f>-M165*($W164*N165-$W163*N164)/1000</f>
        <v>0</v>
      </c>
      <c r="AJ165" s="42">
        <f t="shared" si="192"/>
        <v>1880.2519869768969</v>
      </c>
      <c r="AK165" s="42">
        <f t="shared" ref="AK165:AK172" si="197">SUM(AH165:AJ165)</f>
        <v>10434.802799446883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20263.892556301511</v>
      </c>
      <c r="K166" s="11">
        <f t="shared" si="187"/>
        <v>202.63892556301511</v>
      </c>
      <c r="L166" s="24">
        <f t="shared" si="193"/>
        <v>2408.6103299351344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L'!$B$264:$AV$384, 19)</f>
        <v>15.517210723868775</v>
      </c>
      <c r="S166" s="46">
        <f>VLOOKUP(I166, '[1]Lapse Rates'!$A$4:$F$24, 5)</f>
        <v>1.8971547999999999E-3</v>
      </c>
      <c r="T166" s="33">
        <f t="shared" si="188"/>
        <v>0.9551167523362073</v>
      </c>
      <c r="U166" s="33">
        <f t="shared" si="194"/>
        <v>1.4820747911898113E-2</v>
      </c>
      <c r="V166" s="39">
        <f t="shared" si="189"/>
        <v>1.8120043312550467E-3</v>
      </c>
      <c r="W166" s="32">
        <f t="shared" si="195"/>
        <v>0.9384840000930541</v>
      </c>
      <c r="X166" s="32"/>
      <c r="Y166" s="5">
        <f>AA165</f>
        <v>0</v>
      </c>
      <c r="Z166" s="5">
        <f t="shared" si="190"/>
        <v>5.751990066426818</v>
      </c>
      <c r="AA166" s="5">
        <f t="shared" si="196"/>
        <v>0</v>
      </c>
      <c r="AB166" s="5">
        <f t="shared" si="181"/>
        <v>5.6518228089203983</v>
      </c>
      <c r="AC166" s="32"/>
      <c r="AD166" s="5">
        <f>$W166*J166</f>
        <v>19017.338943693707</v>
      </c>
      <c r="AE166" s="5">
        <f t="shared" si="183"/>
        <v>-190.17338943693704</v>
      </c>
      <c r="AF166" s="5">
        <f t="shared" si="183"/>
        <v>-2260.4422571029759</v>
      </c>
      <c r="AG166" s="5">
        <f t="shared" si="191"/>
        <v>-8925.4841942344883</v>
      </c>
      <c r="AH166" s="5">
        <f t="shared" si="184"/>
        <v>7641.2391029193077</v>
      </c>
      <c r="AI166" s="42">
        <f t="shared" ref="AI166:AI182" si="199">-M166*($W165*N166-$W164*N165)/1000</f>
        <v>0</v>
      </c>
      <c r="AJ166" s="42">
        <f>$D$6*SUM(Y166:Z166,AD166:AE166)</f>
        <v>1847.5092110981059</v>
      </c>
      <c r="AK166" s="42">
        <f t="shared" si="197"/>
        <v>9488.7483140174136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20263.892556301511</v>
      </c>
      <c r="K167" s="11">
        <f t="shared" si="187"/>
        <v>202.63892556301511</v>
      </c>
      <c r="L167" s="24">
        <f t="shared" si="193"/>
        <v>2408.6103299351344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L'!$B$264:$AV$384, 19)</f>
        <v>16.994464379878149</v>
      </c>
      <c r="S167" s="46">
        <f>VLOOKUP(I167, '[1]Lapse Rates'!$A$4:$F$24, 5)</f>
        <v>1.8563969E-3</v>
      </c>
      <c r="T167" s="33">
        <f>W166</f>
        <v>0.9384840000930541</v>
      </c>
      <c r="U167" s="33">
        <f t="shared" si="194"/>
        <v>1.5949032910666971E-2</v>
      </c>
      <c r="V167" s="39">
        <f t="shared" si="189"/>
        <v>1.7421987884723455E-3</v>
      </c>
      <c r="W167" s="32">
        <f t="shared" si="195"/>
        <v>0.92079276839391477</v>
      </c>
      <c r="X167" s="32"/>
      <c r="Y167" s="5">
        <f t="shared" ref="Y167:Z182" si="200">AA166</f>
        <v>0</v>
      </c>
      <c r="Z167" s="5">
        <f t="shared" si="190"/>
        <v>5.6518228089203983</v>
      </c>
      <c r="AA167" s="5">
        <f t="shared" si="196"/>
        <v>0</v>
      </c>
      <c r="AB167" s="5">
        <f t="shared" si="181"/>
        <v>5.5452810811709892</v>
      </c>
      <c r="AC167" s="32"/>
      <c r="AD167" s="5">
        <f t="shared" ref="AD167:AD181" si="201">$W167*J167</f>
        <v>18658.845725353709</v>
      </c>
      <c r="AE167" s="5">
        <f t="shared" si="183"/>
        <v>-186.58845725353711</v>
      </c>
      <c r="AF167" s="5">
        <f t="shared" si="183"/>
        <v>-2217.8309736831529</v>
      </c>
      <c r="AG167" s="5">
        <f t="shared" si="191"/>
        <v>-9604.9701407580596</v>
      </c>
      <c r="AH167" s="5">
        <f t="shared" si="184"/>
        <v>6649.4561536589608</v>
      </c>
      <c r="AI167" s="42">
        <f t="shared" si="199"/>
        <v>0</v>
      </c>
      <c r="AJ167" s="42">
        <f t="shared" ref="AJ167:AJ182" si="202">$D$6*SUM(Y167:Z167,AD167:AE167)</f>
        <v>1812.6828818181821</v>
      </c>
      <c r="AK167" s="42">
        <f t="shared" si="197"/>
        <v>8462.1390354771429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20263.892556301511</v>
      </c>
      <c r="K168" s="11">
        <f t="shared" si="187"/>
        <v>202.63892556301511</v>
      </c>
      <c r="L168" s="24">
        <f t="shared" si="193"/>
        <v>2408.6103299351344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L'!$B$264:$AV$384, 19)</f>
        <v>18.857333924466204</v>
      </c>
      <c r="S168" s="46">
        <f>VLOOKUP(I168, '[1]Lapse Rates'!$A$4:$F$24, 5)</f>
        <v>1.7512077999999999E-3</v>
      </c>
      <c r="T168" s="33">
        <f t="shared" ref="T168:T182" si="203">W167</f>
        <v>0.92079276839391477</v>
      </c>
      <c r="U168" s="33">
        <f t="shared" si="194"/>
        <v>1.7363696708837723E-2</v>
      </c>
      <c r="V168" s="39">
        <f t="shared" si="189"/>
        <v>1.6124994781950169E-3</v>
      </c>
      <c r="W168" s="32">
        <f t="shared" si="195"/>
        <v>0.90181657220688205</v>
      </c>
      <c r="X168" s="32"/>
      <c r="Y168" s="5">
        <f t="shared" si="200"/>
        <v>0</v>
      </c>
      <c r="Z168" s="5">
        <f t="shared" si="190"/>
        <v>5.5452810811709892</v>
      </c>
      <c r="AA168" s="5">
        <f t="shared" si="196"/>
        <v>0</v>
      </c>
      <c r="AB168" s="5">
        <f t="shared" si="181"/>
        <v>5.431000924635784</v>
      </c>
      <c r="AC168" s="32"/>
      <c r="AD168" s="5">
        <f t="shared" si="201"/>
        <v>18274.314124692381</v>
      </c>
      <c r="AE168" s="5">
        <f t="shared" si="183"/>
        <v>-182.74314124692381</v>
      </c>
      <c r="AF168" s="5">
        <f t="shared" si="183"/>
        <v>-2172.1247115241899</v>
      </c>
      <c r="AG168" s="5">
        <f>-U168*M168</f>
        <v>-10456.921705266634</v>
      </c>
      <c r="AH168" s="5">
        <f t="shared" si="184"/>
        <v>5462.5245666546343</v>
      </c>
      <c r="AI168" s="42">
        <f t="shared" si="199"/>
        <v>0</v>
      </c>
      <c r="AJ168" s="42">
        <f t="shared" si="202"/>
        <v>1775.3271055500622</v>
      </c>
      <c r="AK168" s="42">
        <f t="shared" si="197"/>
        <v>7237.851672204697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20263.892556301511</v>
      </c>
      <c r="K169" s="11">
        <f t="shared" si="187"/>
        <v>202.63892556301511</v>
      </c>
      <c r="L169" s="24">
        <f t="shared" si="193"/>
        <v>2408.6103299351344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L'!$B$264:$AV$384, 19)</f>
        <v>20.782717177259045</v>
      </c>
      <c r="S169" s="46">
        <f>VLOOKUP(I169, '[1]Lapse Rates'!$A$4:$F$24, 5)</f>
        <v>1.6267663999999999E-3</v>
      </c>
      <c r="T169" s="33">
        <f t="shared" si="203"/>
        <v>0.90181657220688205</v>
      </c>
      <c r="U169" s="33">
        <f t="shared" si="194"/>
        <v>1.8742198765940837E-2</v>
      </c>
      <c r="V169" s="39">
        <f t="shared" si="189"/>
        <v>1.4670448986293294E-3</v>
      </c>
      <c r="W169" s="32">
        <f t="shared" si="195"/>
        <v>0.88160732854231183</v>
      </c>
      <c r="X169" s="32"/>
      <c r="Y169" s="5">
        <f t="shared" si="200"/>
        <v>0</v>
      </c>
      <c r="Z169" s="5">
        <f t="shared" si="190"/>
        <v>5.431000924635784</v>
      </c>
      <c r="AA169" s="5">
        <f t="shared" si="196"/>
        <v>0</v>
      </c>
      <c r="AB169" s="5">
        <f t="shared" si="181"/>
        <v>5.3092949986070792</v>
      </c>
      <c r="AC169" s="32"/>
      <c r="AD169" s="5">
        <f t="shared" si="201"/>
        <v>17864.796182429414</v>
      </c>
      <c r="AE169" s="5">
        <f t="shared" si="183"/>
        <v>-178.64796182429413</v>
      </c>
      <c r="AF169" s="5">
        <f t="shared" si="183"/>
        <v>-2123.4485184735299</v>
      </c>
      <c r="AG169" s="5">
        <f t="shared" ref="AG169:AG182" si="204">-U169*M169</f>
        <v>-11287.095620613783</v>
      </c>
      <c r="AH169" s="5">
        <f t="shared" si="184"/>
        <v>4275.6040815178058</v>
      </c>
      <c r="AI169" s="42">
        <f t="shared" si="199"/>
        <v>0</v>
      </c>
      <c r="AJ169" s="42">
        <f t="shared" si="202"/>
        <v>1735.543921632069</v>
      </c>
      <c r="AK169" s="42">
        <f t="shared" si="197"/>
        <v>6011.148003149875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20263.892556301511</v>
      </c>
      <c r="K170" s="11">
        <f t="shared" si="187"/>
        <v>202.63892556301511</v>
      </c>
      <c r="L170" s="24">
        <f t="shared" si="193"/>
        <v>2408.6103299351344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L'!$B$264:$AV$384, 19)</f>
        <v>23.001658700820663</v>
      </c>
      <c r="S170" s="46">
        <f>VLOOKUP(I170, '[1]Lapse Rates'!$A$4:$F$24, 5)</f>
        <v>1.427546E-3</v>
      </c>
      <c r="T170" s="33">
        <f t="shared" si="203"/>
        <v>0.88160732854231183</v>
      </c>
      <c r="U170" s="33">
        <f t="shared" si="194"/>
        <v>2.0278430879272526E-2</v>
      </c>
      <c r="V170" s="39">
        <f t="shared" si="189"/>
        <v>1.2585350154312631E-3</v>
      </c>
      <c r="W170" s="32">
        <f t="shared" si="195"/>
        <v>0.86007036264760806</v>
      </c>
      <c r="X170" s="32"/>
      <c r="Y170" s="5">
        <f t="shared" si="200"/>
        <v>0</v>
      </c>
      <c r="Z170" s="5">
        <f t="shared" si="190"/>
        <v>5.3092949986070792</v>
      </c>
      <c r="AA170" s="5">
        <f t="shared" si="196"/>
        <v>0</v>
      </c>
      <c r="AB170" s="5">
        <f t="shared" si="181"/>
        <v>5.179593144269063</v>
      </c>
      <c r="AC170" s="32"/>
      <c r="AD170" s="5">
        <f t="shared" si="201"/>
        <v>17428.373419550408</v>
      </c>
      <c r="AE170" s="5">
        <f t="shared" si="183"/>
        <v>-174.28373419550405</v>
      </c>
      <c r="AF170" s="5">
        <f t="shared" si="183"/>
        <v>-2071.5743599440857</v>
      </c>
      <c r="AG170" s="5">
        <f t="shared" si="204"/>
        <v>-12212.259149993415</v>
      </c>
      <c r="AH170" s="5">
        <f t="shared" si="184"/>
        <v>2970.2561754174003</v>
      </c>
      <c r="AI170" s="42">
        <f t="shared" si="199"/>
        <v>0</v>
      </c>
      <c r="AJ170" s="42">
        <f t="shared" si="202"/>
        <v>1693.1470399726793</v>
      </c>
      <c r="AK170" s="42">
        <f t="shared" si="197"/>
        <v>4663.4032153900798</v>
      </c>
    </row>
    <row r="171" spans="1:39" ht="15" x14ac:dyDescent="0.2">
      <c r="A171" s="12"/>
      <c r="B171" s="13">
        <v>1</v>
      </c>
      <c r="C171" s="10">
        <f>$H$161*0.14+$B$174</f>
        <v>3016.5271066241794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20263.892556301511</v>
      </c>
      <c r="K171" s="11">
        <f t="shared" si="187"/>
        <v>202.63892556301511</v>
      </c>
      <c r="L171" s="24">
        <f t="shared" si="193"/>
        <v>2408.6103299351344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L'!$B$264:$AV$384, 19)</f>
        <v>25.559823745758365</v>
      </c>
      <c r="S171" s="46">
        <f>VLOOKUP(I171, '[1]Lapse Rates'!$A$4:$F$24, 5)</f>
        <v>1.4710299999999999E-3</v>
      </c>
      <c r="T171" s="33">
        <f t="shared" si="203"/>
        <v>0.86007036264760806</v>
      </c>
      <c r="U171" s="33">
        <f t="shared" si="194"/>
        <v>2.1983246878223339E-2</v>
      </c>
      <c r="V171" s="39">
        <f t="shared" si="189"/>
        <v>1.2651893055655107E-3</v>
      </c>
      <c r="W171" s="32">
        <f t="shared" si="195"/>
        <v>0.83682192646381925</v>
      </c>
      <c r="X171" s="32"/>
      <c r="Y171" s="5">
        <f t="shared" si="200"/>
        <v>0</v>
      </c>
      <c r="Z171" s="5">
        <f t="shared" si="190"/>
        <v>5.179593144269063</v>
      </c>
      <c r="AA171" s="5">
        <f t="shared" si="196"/>
        <v>0</v>
      </c>
      <c r="AB171" s="5">
        <f t="shared" si="181"/>
        <v>5.0395843195237937</v>
      </c>
      <c r="AC171" s="32"/>
      <c r="AD171" s="5">
        <f t="shared" si="201"/>
        <v>16957.269606620077</v>
      </c>
      <c r="AE171" s="5">
        <f t="shared" si="183"/>
        <v>-169.57269606620076</v>
      </c>
      <c r="AF171" s="5">
        <f t="shared" si="183"/>
        <v>-2015.5779363969743</v>
      </c>
      <c r="AG171" s="5">
        <f t="shared" si="204"/>
        <v>-13238.948784225564</v>
      </c>
      <c r="AH171" s="5">
        <f t="shared" si="184"/>
        <v>1533.1701899313393</v>
      </c>
      <c r="AI171" s="42">
        <f t="shared" si="199"/>
        <v>0</v>
      </c>
      <c r="AJ171" s="42">
        <f t="shared" si="202"/>
        <v>1647.3811850127881</v>
      </c>
      <c r="AK171" s="42">
        <f t="shared" si="197"/>
        <v>3180.5513749441275</v>
      </c>
    </row>
    <row r="172" spans="1:39" ht="15" x14ac:dyDescent="0.2">
      <c r="A172" s="12"/>
      <c r="B172" s="70" t="s">
        <v>49</v>
      </c>
      <c r="C172" s="10">
        <f>$H$161*0.11+$B$174</f>
        <v>2408.6103299351344</v>
      </c>
      <c r="D172" s="1"/>
      <c r="E172" s="1"/>
      <c r="F172" s="1"/>
      <c r="I172" s="2">
        <f t="shared" si="186"/>
        <v>10</v>
      </c>
      <c r="J172" s="11">
        <f t="shared" si="176"/>
        <v>20263.892556301511</v>
      </c>
      <c r="K172" s="11">
        <f t="shared" si="187"/>
        <v>202.63892556301511</v>
      </c>
      <c r="L172" s="24">
        <f t="shared" si="193"/>
        <v>2408.6103299351344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L'!$B$264:$AV$384, 19)</f>
        <v>28.604948049289384</v>
      </c>
      <c r="S172" s="46">
        <f>VLOOKUP(I172, '[1]Lapse Rates'!$A$4:$F$24, 5)</f>
        <v>1.273365E-3</v>
      </c>
      <c r="T172" s="33">
        <f t="shared" si="203"/>
        <v>0.83682192646381925</v>
      </c>
      <c r="U172" s="33">
        <f t="shared" si="194"/>
        <v>2.3937247733003812E-2</v>
      </c>
      <c r="V172" s="39">
        <f t="shared" si="189"/>
        <v>1.0655797523916012E-3</v>
      </c>
      <c r="W172" s="32">
        <f t="shared" si="195"/>
        <v>0.81181909897842386</v>
      </c>
      <c r="X172" s="32"/>
      <c r="Y172" s="5">
        <f t="shared" si="200"/>
        <v>0</v>
      </c>
      <c r="Z172" s="5">
        <f t="shared" si="190"/>
        <v>5.0395843195237937</v>
      </c>
      <c r="AA172" s="5">
        <f t="shared" si="196"/>
        <v>0</v>
      </c>
      <c r="AB172" s="5">
        <f t="shared" si="181"/>
        <v>4.8890100415867721</v>
      </c>
      <c r="AC172" s="32"/>
      <c r="AD172" s="5">
        <f t="shared" si="201"/>
        <v>16450.614996852284</v>
      </c>
      <c r="AE172" s="5">
        <f t="shared" si="183"/>
        <v>-164.50614996852283</v>
      </c>
      <c r="AF172" s="5">
        <f t="shared" si="183"/>
        <v>-1955.355867838065</v>
      </c>
      <c r="AG172" s="5">
        <f t="shared" si="204"/>
        <v>-14415.704764999153</v>
      </c>
      <c r="AH172" s="5">
        <f>SUM(AD172:AG172)</f>
        <v>-84.951785953457147</v>
      </c>
      <c r="AI172" s="42">
        <f t="shared" si="199"/>
        <v>0</v>
      </c>
      <c r="AJ172" s="42">
        <f t="shared" si="202"/>
        <v>1598.1616611010425</v>
      </c>
      <c r="AK172" s="42">
        <f t="shared" si="197"/>
        <v>1513.2098751475853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20263.892556301511</v>
      </c>
      <c r="K173" s="11">
        <f t="shared" si="187"/>
        <v>202.63892556301511</v>
      </c>
      <c r="L173" s="24">
        <f t="shared" si="193"/>
        <v>2408.6103299351344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L'!$B$264:$AV$384, 19)</f>
        <v>32.114271790051568</v>
      </c>
      <c r="S173" s="46">
        <f>VLOOKUP(I173, '[1]Lapse Rates'!$A$4:$F$24, 5)</f>
        <v>1.2241776999999999E-3</v>
      </c>
      <c r="T173" s="33">
        <f t="shared" si="203"/>
        <v>0.81181909897842386</v>
      </c>
      <c r="U173" s="33">
        <f t="shared" si="194"/>
        <v>2.6070979188947876E-2</v>
      </c>
      <c r="V173" s="39">
        <f t="shared" si="189"/>
        <v>9.9381083740347916E-4</v>
      </c>
      <c r="W173" s="32">
        <f t="shared" si="195"/>
        <v>0.78475430895207254</v>
      </c>
      <c r="X173" s="31"/>
      <c r="Y173" s="5">
        <f t="shared" si="200"/>
        <v>0</v>
      </c>
      <c r="Z173" s="5">
        <f t="shared" si="190"/>
        <v>4.8890100415867721</v>
      </c>
      <c r="AA173" s="5">
        <f t="shared" si="196"/>
        <v>0</v>
      </c>
      <c r="AB173" s="5">
        <f t="shared" si="181"/>
        <v>4.7260180272589771</v>
      </c>
      <c r="AC173" s="32"/>
      <c r="AD173" s="5">
        <f t="shared" si="201"/>
        <v>15902.176999699439</v>
      </c>
      <c r="AE173" s="5">
        <f t="shared" si="183"/>
        <v>-159.02176999699438</v>
      </c>
      <c r="AF173" s="5">
        <f t="shared" si="183"/>
        <v>-1890.1673350030699</v>
      </c>
      <c r="AG173" s="5">
        <f t="shared" si="204"/>
        <v>-15700.69972598089</v>
      </c>
      <c r="AH173" s="5">
        <f t="shared" ref="AH173:AH182" si="205">SUM(AD173:AG173)</f>
        <v>-1847.7118312815164</v>
      </c>
      <c r="AI173" s="42">
        <f t="shared" si="199"/>
        <v>0</v>
      </c>
      <c r="AJ173" s="42">
        <f t="shared" si="202"/>
        <v>1544.8831399188896</v>
      </c>
      <c r="AK173" s="42">
        <f t="shared" ref="AK173:AK182" si="206">SUM(AH173:AJ173)</f>
        <v>-302.82869136262684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20263.892556301511</v>
      </c>
      <c r="K174" s="11">
        <f t="shared" si="187"/>
        <v>202.63892556301511</v>
      </c>
      <c r="L174" s="24">
        <f t="shared" si="193"/>
        <v>2408.6103299351344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L'!$B$264:$AV$384, 19)</f>
        <v>36.142004185452102</v>
      </c>
      <c r="S174" s="46">
        <f>VLOOKUP(I174, '[1]Lapse Rates'!$A$4:$F$24, 5)</f>
        <v>1.0124068E-3</v>
      </c>
      <c r="T174" s="33">
        <f t="shared" si="203"/>
        <v>0.78475430895207254</v>
      </c>
      <c r="U174" s="33">
        <f t="shared" si="194"/>
        <v>2.8362593518697379E-2</v>
      </c>
      <c r="V174" s="39">
        <f t="shared" si="189"/>
        <v>7.9449059871237917E-4</v>
      </c>
      <c r="W174" s="32">
        <f t="shared" si="195"/>
        <v>0.75559722483466274</v>
      </c>
      <c r="X174" s="31"/>
      <c r="Y174" s="5">
        <f t="shared" si="200"/>
        <v>0</v>
      </c>
      <c r="Z174" s="5">
        <f t="shared" si="190"/>
        <v>4.7260180272589771</v>
      </c>
      <c r="AA174" s="5">
        <f t="shared" si="196"/>
        <v>0</v>
      </c>
      <c r="AB174" s="5">
        <f t="shared" si="181"/>
        <v>4.5504256111495414</v>
      </c>
      <c r="AC174" s="32"/>
      <c r="AD174" s="5">
        <f t="shared" si="201"/>
        <v>15311.340979889201</v>
      </c>
      <c r="AE174" s="5">
        <f t="shared" si="183"/>
        <v>-153.11340979889201</v>
      </c>
      <c r="AF174" s="5">
        <f t="shared" si="183"/>
        <v>-1819.939281007089</v>
      </c>
      <c r="AG174" s="5">
        <f t="shared" si="204"/>
        <v>-17080.776332171605</v>
      </c>
      <c r="AH174" s="5">
        <f t="shared" si="205"/>
        <v>-3742.4880430883859</v>
      </c>
      <c r="AI174" s="42">
        <f t="shared" si="199"/>
        <v>0</v>
      </c>
      <c r="AJ174" s="42">
        <f t="shared" si="202"/>
        <v>1487.4857469943333</v>
      </c>
      <c r="AK174" s="42">
        <f t="shared" si="206"/>
        <v>-2255.0022960940523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20263.892556301511</v>
      </c>
      <c r="K175" s="11">
        <f t="shared" si="187"/>
        <v>202.63892556301511</v>
      </c>
      <c r="L175" s="24">
        <f t="shared" si="193"/>
        <v>2408.6103299351344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L'!$B$264:$AV$384, 19)</f>
        <v>40.791302695105252</v>
      </c>
      <c r="S175" s="46">
        <f>VLOOKUP(I175, '[1]Lapse Rates'!$A$4:$F$24, 5)</f>
        <v>8.7385670000000003E-4</v>
      </c>
      <c r="T175" s="33">
        <f t="shared" si="203"/>
        <v>0.75559722483466274</v>
      </c>
      <c r="U175" s="33">
        <f t="shared" si="194"/>
        <v>3.0821795113812226E-2</v>
      </c>
      <c r="V175" s="39">
        <f t="shared" si="189"/>
        <v>6.602836974231764E-4</v>
      </c>
      <c r="W175" s="32">
        <f t="shared" si="195"/>
        <v>0.7241151460234273</v>
      </c>
      <c r="X175" s="31"/>
      <c r="Y175" s="5">
        <f t="shared" si="200"/>
        <v>0</v>
      </c>
      <c r="Z175" s="5">
        <f t="shared" si="190"/>
        <v>4.5504256111495414</v>
      </c>
      <c r="AA175" s="5">
        <f t="shared" si="196"/>
        <v>0</v>
      </c>
      <c r="AB175" s="5">
        <f t="shared" si="181"/>
        <v>4.3608314027454256</v>
      </c>
      <c r="AC175" s="32"/>
      <c r="AD175" s="5">
        <f t="shared" si="201"/>
        <v>14673.391517409311</v>
      </c>
      <c r="AE175" s="5">
        <f t="shared" si="183"/>
        <v>-146.73391517409311</v>
      </c>
      <c r="AF175" s="5">
        <f t="shared" si="183"/>
        <v>-1744.1112207745152</v>
      </c>
      <c r="AG175" s="5">
        <f t="shared" si="204"/>
        <v>-18561.778849596023</v>
      </c>
      <c r="AH175" s="5">
        <f t="shared" si="205"/>
        <v>-5779.2324681353202</v>
      </c>
      <c r="AI175" s="42">
        <f t="shared" si="199"/>
        <v>0</v>
      </c>
      <c r="AJ175" s="42">
        <f t="shared" si="202"/>
        <v>1425.5115075317287</v>
      </c>
      <c r="AK175" s="42">
        <f t="shared" si="206"/>
        <v>-4353.7209606035913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20263.892556301511</v>
      </c>
      <c r="K176" s="11">
        <f t="shared" si="187"/>
        <v>202.63892556301511</v>
      </c>
      <c r="L176" s="24">
        <f t="shared" si="193"/>
        <v>2408.6103299351344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L'!$B$264:$AV$384, 19)</f>
        <v>45.985350859190618</v>
      </c>
      <c r="S176" s="46">
        <f>VLOOKUP(I176, '[1]Lapse Rates'!$A$4:$F$24, 5)</f>
        <v>8.3940749999999998E-4</v>
      </c>
      <c r="T176" s="33">
        <f t="shared" si="203"/>
        <v>0.7241151460234273</v>
      </c>
      <c r="U176" s="33">
        <f t="shared" si="194"/>
        <v>3.3298689052341353E-2</v>
      </c>
      <c r="V176" s="39">
        <f t="shared" si="189"/>
        <v>6.0782768443566008E-4</v>
      </c>
      <c r="W176" s="32">
        <f t="shared" si="195"/>
        <v>0.69020862928665028</v>
      </c>
      <c r="X176" s="31"/>
      <c r="Y176" s="5">
        <f t="shared" si="200"/>
        <v>0</v>
      </c>
      <c r="Z176" s="5">
        <f t="shared" si="190"/>
        <v>4.3608314027454256</v>
      </c>
      <c r="AA176" s="5">
        <f t="shared" si="196"/>
        <v>0</v>
      </c>
      <c r="AB176" s="5">
        <f t="shared" si="181"/>
        <v>4.1566365260667011</v>
      </c>
      <c r="AC176" s="32"/>
      <c r="AD176" s="5">
        <f t="shared" si="201"/>
        <v>13986.313505296821</v>
      </c>
      <c r="AE176" s="5">
        <f t="shared" si="183"/>
        <v>-139.8631350529682</v>
      </c>
      <c r="AF176" s="5">
        <f t="shared" si="183"/>
        <v>-1662.4436343101956</v>
      </c>
      <c r="AG176" s="5">
        <f t="shared" si="204"/>
        <v>-20053.436209302479</v>
      </c>
      <c r="AH176" s="5">
        <f t="shared" si="205"/>
        <v>-7869.4294733688221</v>
      </c>
      <c r="AI176" s="42">
        <f t="shared" si="199"/>
        <v>0</v>
      </c>
      <c r="AJ176" s="42">
        <f t="shared" si="202"/>
        <v>1358.7645788815314</v>
      </c>
      <c r="AK176" s="42">
        <f t="shared" si="206"/>
        <v>-6510.6648944872904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20263.892556301511</v>
      </c>
      <c r="K177" s="11">
        <f t="shared" si="187"/>
        <v>202.63892556301511</v>
      </c>
      <c r="L177" s="24">
        <f t="shared" si="193"/>
        <v>2408.6103299351344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L'!$B$264:$AV$384, 19)</f>
        <v>51.759836899387579</v>
      </c>
      <c r="S177" s="46">
        <f>VLOOKUP(I177, '[1]Lapse Rates'!$A$4:$F$24, 5)</f>
        <v>7.2940090000000004E-4</v>
      </c>
      <c r="T177" s="33">
        <f t="shared" si="203"/>
        <v>0.69020862928665028</v>
      </c>
      <c r="U177" s="33">
        <f t="shared" si="194"/>
        <v>3.5725086078426886E-2</v>
      </c>
      <c r="V177" s="39">
        <f t="shared" si="189"/>
        <v>5.0343879538944912E-4</v>
      </c>
      <c r="W177" s="32">
        <f t="shared" si="195"/>
        <v>0.65398010441283394</v>
      </c>
      <c r="X177" s="31"/>
      <c r="Y177" s="5">
        <f t="shared" si="200"/>
        <v>0</v>
      </c>
      <c r="Z177" s="5">
        <f t="shared" si="190"/>
        <v>4.1566365260667011</v>
      </c>
      <c r="AA177" s="5">
        <f t="shared" si="196"/>
        <v>0</v>
      </c>
      <c r="AB177" s="5">
        <f t="shared" si="181"/>
        <v>3.9384578430043655</v>
      </c>
      <c r="AC177" s="32"/>
      <c r="AD177" s="5">
        <f t="shared" si="201"/>
        <v>13252.182569780511</v>
      </c>
      <c r="AE177" s="5">
        <f t="shared" si="183"/>
        <v>-132.5218256978051</v>
      </c>
      <c r="AF177" s="5">
        <f t="shared" si="183"/>
        <v>-1575.1832350608095</v>
      </c>
      <c r="AG177" s="5">
        <f t="shared" si="204"/>
        <v>-21514.682863924947</v>
      </c>
      <c r="AH177" s="5">
        <f t="shared" si="205"/>
        <v>-9970.2053549030516</v>
      </c>
      <c r="AI177" s="42">
        <f t="shared" si="199"/>
        <v>0</v>
      </c>
      <c r="AJ177" s="42">
        <f t="shared" si="202"/>
        <v>1287.4464850377205</v>
      </c>
      <c r="AK177" s="42">
        <f t="shared" si="206"/>
        <v>-8682.7588698653308</v>
      </c>
    </row>
    <row r="178" spans="1:39" ht="15" x14ac:dyDescent="0.2">
      <c r="I178" s="2">
        <f t="shared" si="186"/>
        <v>16</v>
      </c>
      <c r="J178" s="11">
        <f t="shared" si="176"/>
        <v>20263.892556301511</v>
      </c>
      <c r="K178" s="11">
        <f t="shared" si="187"/>
        <v>202.63892556301511</v>
      </c>
      <c r="L178" s="24">
        <f t="shared" si="193"/>
        <v>2408.6103299351344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L'!$B$264:$AV$384, 19)</f>
        <v>58.055700267359583</v>
      </c>
      <c r="S178" s="46">
        <f>VLOOKUP(I178, '[1]Lapse Rates'!$A$4:$F$24, 5)</f>
        <v>6.1234970000000001E-4</v>
      </c>
      <c r="T178" s="33">
        <f t="shared" si="203"/>
        <v>0.65398010441283394</v>
      </c>
      <c r="U178" s="33">
        <f t="shared" si="194"/>
        <v>3.7967272922608014E-2</v>
      </c>
      <c r="V178" s="39">
        <f t="shared" si="189"/>
        <v>4.0046452074316756E-4</v>
      </c>
      <c r="W178" s="32">
        <f t="shared" si="195"/>
        <v>0.61561236696948274</v>
      </c>
      <c r="X178" s="31"/>
      <c r="Y178" s="5">
        <f t="shared" si="200"/>
        <v>0</v>
      </c>
      <c r="Z178" s="5">
        <f t="shared" si="190"/>
        <v>3.9384578430043655</v>
      </c>
      <c r="AA178" s="5">
        <f t="shared" si="196"/>
        <v>0</v>
      </c>
      <c r="AB178" s="5">
        <f t="shared" si="181"/>
        <v>3.7073962014766462</v>
      </c>
      <c r="AC178" s="32"/>
      <c r="AD178" s="5">
        <f t="shared" si="201"/>
        <v>12474.702860600055</v>
      </c>
      <c r="AE178" s="5">
        <f t="shared" si="183"/>
        <v>-124.74702860600055</v>
      </c>
      <c r="AF178" s="5">
        <f t="shared" si="183"/>
        <v>-1482.7703063185149</v>
      </c>
      <c r="AG178" s="5">
        <f t="shared" si="204"/>
        <v>-22864.992804909303</v>
      </c>
      <c r="AH178" s="5">
        <f t="shared" si="205"/>
        <v>-11997.807279233763</v>
      </c>
      <c r="AI178" s="42">
        <f t="shared" si="199"/>
        <v>0</v>
      </c>
      <c r="AJ178" s="42">
        <f t="shared" si="202"/>
        <v>1211.9170298330155</v>
      </c>
      <c r="AK178" s="42">
        <f t="shared" si="206"/>
        <v>-10785.890249400747</v>
      </c>
    </row>
    <row r="179" spans="1:39" ht="15" x14ac:dyDescent="0.2">
      <c r="I179" s="2">
        <f t="shared" si="186"/>
        <v>17</v>
      </c>
      <c r="J179" s="11">
        <f t="shared" si="176"/>
        <v>20263.892556301511</v>
      </c>
      <c r="K179" s="11">
        <f t="shared" si="187"/>
        <v>202.63892556301511</v>
      </c>
      <c r="L179" s="24">
        <f t="shared" si="193"/>
        <v>2408.6103299351344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L'!$B$264:$AV$384, 19)</f>
        <v>64.968754065326806</v>
      </c>
      <c r="S179" s="46">
        <f>VLOOKUP(I179, '[1]Lapse Rates'!$A$4:$F$24, 5)</f>
        <v>4.6742110000000002E-4</v>
      </c>
      <c r="T179" s="33">
        <f t="shared" si="203"/>
        <v>0.61561236696948274</v>
      </c>
      <c r="U179" s="33">
        <f t="shared" si="194"/>
        <v>3.9995568469214045E-2</v>
      </c>
      <c r="V179" s="39">
        <f t="shared" si="189"/>
        <v>2.8775020974247927E-4</v>
      </c>
      <c r="W179" s="32">
        <f t="shared" si="195"/>
        <v>0.57532904829052622</v>
      </c>
      <c r="X179" s="31"/>
      <c r="Y179" s="5">
        <f t="shared" si="200"/>
        <v>0</v>
      </c>
      <c r="Z179" s="5">
        <f t="shared" si="190"/>
        <v>3.7073962014766462</v>
      </c>
      <c r="AA179" s="5">
        <f t="shared" si="196"/>
        <v>0</v>
      </c>
      <c r="AB179" s="5">
        <f t="shared" si="181"/>
        <v>3.4647983742295532</v>
      </c>
      <c r="AC179" s="32"/>
      <c r="AD179" s="5">
        <f t="shared" si="201"/>
        <v>11658.406019078428</v>
      </c>
      <c r="AE179" s="5">
        <f t="shared" si="183"/>
        <v>-116.58406019078427</v>
      </c>
      <c r="AF179" s="5">
        <f t="shared" si="183"/>
        <v>-1385.7434888243113</v>
      </c>
      <c r="AG179" s="5">
        <f t="shared" si="204"/>
        <v>-24086.491203646307</v>
      </c>
      <c r="AH179" s="5">
        <f t="shared" si="205"/>
        <v>-13930.412733582974</v>
      </c>
      <c r="AI179" s="42">
        <f t="shared" si="199"/>
        <v>0</v>
      </c>
      <c r="AJ179" s="42">
        <f t="shared" si="202"/>
        <v>1132.6164297342427</v>
      </c>
      <c r="AK179" s="42">
        <f t="shared" si="206"/>
        <v>-12797.796303848732</v>
      </c>
    </row>
    <row r="180" spans="1:39" ht="15" x14ac:dyDescent="0.2">
      <c r="I180" s="2">
        <f t="shared" si="186"/>
        <v>18</v>
      </c>
      <c r="J180" s="11">
        <f t="shared" si="176"/>
        <v>20263.892556301511</v>
      </c>
      <c r="K180" s="11">
        <f t="shared" si="187"/>
        <v>202.63892556301511</v>
      </c>
      <c r="L180" s="24">
        <f t="shared" si="193"/>
        <v>2408.6103299351344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L'!$B$264:$AV$384, 19)</f>
        <v>72.738538379727459</v>
      </c>
      <c r="S180" s="46">
        <f>VLOOKUP(I180, '[1]Lapse Rates'!$A$4:$F$24, 5)</f>
        <v>4.0205260000000001E-4</v>
      </c>
      <c r="T180" s="33">
        <f t="shared" si="203"/>
        <v>0.57532904829052622</v>
      </c>
      <c r="U180" s="33">
        <f t="shared" si="194"/>
        <v>4.1848594060052514E-2</v>
      </c>
      <c r="V180" s="39">
        <f t="shared" si="189"/>
        <v>2.3131253972073163E-4</v>
      </c>
      <c r="W180" s="32">
        <f t="shared" si="195"/>
        <v>0.53324914169075299</v>
      </c>
      <c r="X180" s="31"/>
      <c r="Y180" s="5">
        <f t="shared" si="200"/>
        <v>0</v>
      </c>
      <c r="Z180" s="5">
        <f t="shared" si="200"/>
        <v>3.4647983742295532</v>
      </c>
      <c r="AA180" s="5">
        <f t="shared" si="196"/>
        <v>0</v>
      </c>
      <c r="AB180" s="5">
        <f t="shared" si="181"/>
        <v>3.2113809735128047</v>
      </c>
      <c r="AC180" s="32"/>
      <c r="AD180" s="5">
        <f t="shared" si="201"/>
        <v>10805.703312961419</v>
      </c>
      <c r="AE180" s="5">
        <f t="shared" si="183"/>
        <v>-108.0570331296142</v>
      </c>
      <c r="AF180" s="5">
        <f t="shared" si="183"/>
        <v>-1284.3893911053917</v>
      </c>
      <c r="AG180" s="5">
        <f t="shared" si="204"/>
        <v>-25202.436952191365</v>
      </c>
      <c r="AH180" s="5">
        <f t="shared" si="205"/>
        <v>-15789.180063464952</v>
      </c>
      <c r="AI180" s="42">
        <f t="shared" si="199"/>
        <v>0</v>
      </c>
      <c r="AJ180" s="42">
        <f t="shared" si="202"/>
        <v>1049.7789967720119</v>
      </c>
      <c r="AK180" s="42">
        <f t="shared" si="206"/>
        <v>-14739.401066692939</v>
      </c>
    </row>
    <row r="181" spans="1:39" ht="15" x14ac:dyDescent="0.2">
      <c r="I181" s="2">
        <f t="shared" si="186"/>
        <v>19</v>
      </c>
      <c r="J181" s="11">
        <f t="shared" si="176"/>
        <v>20263.892556301511</v>
      </c>
      <c r="K181" s="11">
        <f t="shared" si="187"/>
        <v>202.63892556301511</v>
      </c>
      <c r="L181" s="24">
        <f t="shared" si="193"/>
        <v>2408.6103299351344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L'!$B$264:$AV$384, 19)</f>
        <v>81.460037805363854</v>
      </c>
      <c r="S181" s="46">
        <f>VLOOKUP(I181, '[1]Lapse Rates'!$A$4:$F$24, 5)</f>
        <v>3.3283375800000001E-2</v>
      </c>
      <c r="T181" s="33">
        <f t="shared" si="203"/>
        <v>0.53324914169075299</v>
      </c>
      <c r="U181" s="33">
        <f t="shared" si="194"/>
        <v>4.3438495241806561E-2</v>
      </c>
      <c r="V181" s="39">
        <f t="shared" si="189"/>
        <v>1.774833157792078E-2</v>
      </c>
      <c r="W181" s="32">
        <f t="shared" si="195"/>
        <v>0.47206231487102568</v>
      </c>
      <c r="X181" s="31"/>
      <c r="Y181" s="5">
        <f t="shared" si="200"/>
        <v>0</v>
      </c>
      <c r="Z181" s="5">
        <f t="shared" si="200"/>
        <v>3.2113809735128047</v>
      </c>
      <c r="AA181" s="5">
        <f t="shared" si="196"/>
        <v>0</v>
      </c>
      <c r="AB181" s="5">
        <f t="shared" si="181"/>
        <v>2.842896158224629</v>
      </c>
      <c r="AC181" s="32"/>
      <c r="AD181" s="5">
        <f t="shared" si="201"/>
        <v>9565.8200284254381</v>
      </c>
      <c r="AE181" s="5">
        <f t="shared" si="183"/>
        <v>-95.658200284254377</v>
      </c>
      <c r="AF181" s="5">
        <f t="shared" si="183"/>
        <v>-1137.0141679714445</v>
      </c>
      <c r="AG181" s="5">
        <f t="shared" si="204"/>
        <v>-26159.921550977924</v>
      </c>
      <c r="AH181" s="5">
        <f t="shared" si="205"/>
        <v>-17826.773890808188</v>
      </c>
      <c r="AI181" s="42">
        <f t="shared" si="199"/>
        <v>0</v>
      </c>
      <c r="AJ181" s="42">
        <f t="shared" si="202"/>
        <v>929.33791181415177</v>
      </c>
      <c r="AK181" s="42">
        <f t="shared" si="206"/>
        <v>-16897.435978994035</v>
      </c>
    </row>
    <row r="182" spans="1:39" ht="15" x14ac:dyDescent="0.2">
      <c r="I182" s="2">
        <f t="shared" si="186"/>
        <v>20</v>
      </c>
      <c r="J182" s="11">
        <f t="shared" si="176"/>
        <v>20263.892556301511</v>
      </c>
      <c r="K182" s="11">
        <f t="shared" si="187"/>
        <v>202.63892556301511</v>
      </c>
      <c r="L182" s="24">
        <f t="shared" si="193"/>
        <v>2408.6103299351344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L'!$B$264:$AV$384, 19)</f>
        <v>91.285700955830947</v>
      </c>
      <c r="S182" s="46">
        <f>VLOOKUP(I182, '[1]Lapse Rates'!$A$4:$F$24, 5)</f>
        <v>0</v>
      </c>
      <c r="T182" s="33">
        <f t="shared" si="203"/>
        <v>0.47206231487102568</v>
      </c>
      <c r="U182" s="33">
        <f t="shared" si="194"/>
        <v>4.3092539307833758E-2</v>
      </c>
      <c r="V182" s="39">
        <f t="shared" si="189"/>
        <v>0</v>
      </c>
      <c r="W182" s="32">
        <f t="shared" si="195"/>
        <v>0.42896977556319194</v>
      </c>
      <c r="X182" s="31"/>
      <c r="Y182" s="5">
        <f t="shared" si="200"/>
        <v>0</v>
      </c>
      <c r="Z182" s="5">
        <f t="shared" si="200"/>
        <v>2.842896158224629</v>
      </c>
      <c r="AA182" s="5">
        <f t="shared" si="196"/>
        <v>0</v>
      </c>
      <c r="AB182" s="5">
        <f t="shared" si="181"/>
        <v>2.5833803896764551</v>
      </c>
      <c r="AC182" s="32"/>
      <c r="AD182" s="5">
        <f>$W182*J182</f>
        <v>8692.5974419132945</v>
      </c>
      <c r="AE182" s="5">
        <f t="shared" si="183"/>
        <v>-86.925974419132942</v>
      </c>
      <c r="AF182" s="5">
        <f t="shared" si="183"/>
        <v>-1033.2210326514603</v>
      </c>
      <c r="AG182" s="5">
        <f t="shared" si="204"/>
        <v>-25951.576854817416</v>
      </c>
      <c r="AH182" s="5">
        <f t="shared" si="205"/>
        <v>-18379.126419974717</v>
      </c>
      <c r="AI182" s="42">
        <f t="shared" si="199"/>
        <v>0</v>
      </c>
      <c r="AJ182" s="42">
        <f t="shared" si="202"/>
        <v>844.49525907429916</v>
      </c>
      <c r="AK182" s="42">
        <f t="shared" si="206"/>
        <v>-17534.631160900419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330245.74299949477</v>
      </c>
      <c r="AE185" s="21">
        <f t="shared" ref="AE185:AK185" si="207">SUM(AE162:AE182)</f>
        <v>-11005.600493960472</v>
      </c>
      <c r="AF185" s="21">
        <f t="shared" si="207"/>
        <v>-37487.074377655961</v>
      </c>
      <c r="AG185" s="21">
        <f t="shared" si="207"/>
        <v>-320436.51723692683</v>
      </c>
      <c r="AH185" s="21">
        <f t="shared" si="207"/>
        <v>-38683.449109048597</v>
      </c>
      <c r="AI185" s="21">
        <f t="shared" si="207"/>
        <v>0</v>
      </c>
      <c r="AJ185" s="21">
        <f t="shared" si="207"/>
        <v>30134.100032612347</v>
      </c>
      <c r="AK185" s="21">
        <f t="shared" si="207"/>
        <v>-8549.3490764362359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168022.06225824071</v>
      </c>
      <c r="AE187" s="21">
        <f t="shared" ref="AE187:AK187" si="208">AE162+NPV($D$6,AE163:AE182)</f>
        <v>-9401.2108140741311</v>
      </c>
      <c r="AF187" s="21">
        <f t="shared" si="208"/>
        <v>-18416.949792861655</v>
      </c>
      <c r="AG187" s="21">
        <f t="shared" si="208"/>
        <v>-110723.10773113043</v>
      </c>
      <c r="AH187" s="21">
        <f t="shared" si="208"/>
        <v>29480.793920174478</v>
      </c>
      <c r="AI187" s="21">
        <f t="shared" si="208"/>
        <v>0</v>
      </c>
      <c r="AJ187" s="21">
        <f t="shared" si="208"/>
        <v>14372.398298544311</v>
      </c>
      <c r="AK187" s="21">
        <f t="shared" si="208"/>
        <v>43853.192218718781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247148.82627652868</v>
      </c>
      <c r="AE189" s="21">
        <f t="shared" ref="AE189:AK189" si="209">AE162+NPV($D$7,AE163:AE182)</f>
        <v>-10181.652473626031</v>
      </c>
      <c r="AF189" s="21">
        <f t="shared" si="209"/>
        <v>-27693.449053236327</v>
      </c>
      <c r="AG189" s="21">
        <f t="shared" si="209"/>
        <v>-206619.42055997826</v>
      </c>
      <c r="AH189" s="21">
        <f t="shared" si="209"/>
        <v>2654.3041896880586</v>
      </c>
      <c r="AI189" s="21">
        <f t="shared" si="209"/>
        <v>0</v>
      </c>
      <c r="AJ189" s="21">
        <f t="shared" si="209"/>
        <v>22060.579778347201</v>
      </c>
      <c r="AK189" s="21">
        <f t="shared" si="209"/>
        <v>24714.88396803525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19825.772715277821</v>
      </c>
    </row>
    <row r="192" spans="1:39" ht="15" x14ac:dyDescent="0.2">
      <c r="G192" s="58" t="s">
        <v>115</v>
      </c>
      <c r="H192" s="57"/>
      <c r="I192" s="57"/>
      <c r="J192" s="11">
        <f>H$191</f>
        <v>19825.772715277821</v>
      </c>
      <c r="K192" s="11">
        <f>J192*$C$10</f>
        <v>7930.3090861111286</v>
      </c>
      <c r="L192" s="24">
        <f>$C$201</f>
        <v>2958.6418852523893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19825.772715277821</v>
      </c>
      <c r="AE192" s="5">
        <f>-$W192*K192</f>
        <v>-7930.3090861111286</v>
      </c>
      <c r="AF192" s="5">
        <f>-$W192*L192</f>
        <v>-2958.6418852523893</v>
      </c>
      <c r="AG192" s="5"/>
      <c r="AH192" s="5">
        <f>SUM(AD192:AG192)</f>
        <v>8936.8217439143027</v>
      </c>
      <c r="AI192" s="42">
        <f>Y192-AA192</f>
        <v>0</v>
      </c>
      <c r="AJ192" s="42"/>
      <c r="AK192" s="42">
        <f>SUM(AH192:AJ192)</f>
        <v>8936.8217439143027</v>
      </c>
      <c r="AL192" s="6" t="s">
        <v>39</v>
      </c>
      <c r="AM192" s="36">
        <f>AK219</f>
        <v>24279.296559244762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19825.772715277821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L'!$B$264:$AV$384, 22)</f>
        <v>11.622464747559633</v>
      </c>
      <c r="S193" s="46">
        <f>AVERAGE(VLOOKUP(I192,'[1]Lapse Rates'!$A$4:$F$24,5),VLOOKUP(I193,'[1]Lapse Rates'!$A$4:$F$24,5))</f>
        <v>2.3220462500000002E-3</v>
      </c>
      <c r="T193" s="33">
        <f>W192</f>
        <v>1</v>
      </c>
      <c r="U193" s="33">
        <f>T193*R193/1000</f>
        <v>1.1622464747559633E-2</v>
      </c>
      <c r="V193" s="39">
        <f>MIN(S193*T193,T193-U193)</f>
        <v>2.3220462500000002E-3</v>
      </c>
      <c r="W193" s="32">
        <f>T193-SUM(U193:V193)</f>
        <v>0.98605548900244033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5.9383121108645067</v>
      </c>
      <c r="AC193" s="32"/>
      <c r="AD193" s="5">
        <f t="shared" ref="AD193:AD195" si="218">$W193*J193</f>
        <v>19549.31200961451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-6999.3853224580898</v>
      </c>
      <c r="AH193" s="5">
        <f t="shared" ref="AH193:AH201" si="220">SUM(AD193:AG193)</f>
        <v>12549.926687156421</v>
      </c>
      <c r="AI193" s="42">
        <f>-M193*$W192*(N193-N192)/1000</f>
        <v>0</v>
      </c>
      <c r="AJ193" s="42">
        <f>$D$6*SUM(Y193:Z193,AD193:AE193)</f>
        <v>1918.3782947921836</v>
      </c>
      <c r="AK193" s="42">
        <f t="shared" ref="AK193" si="221">SUM(AH193:AJ193)</f>
        <v>14468.304981948604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19825.772715277821</v>
      </c>
      <c r="K194" s="11">
        <f t="shared" ref="K194:K212" si="223">J194*$C$11</f>
        <v>198.25772715277822</v>
      </c>
      <c r="L194" s="24">
        <f>$C$202</f>
        <v>2363.8687037940545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L'!$B$264:$AV$384, 22)</f>
        <v>12.761618905651584</v>
      </c>
      <c r="S194" s="46">
        <f>VLOOKUP(I194, '[1]Lapse Rates'!$A$4:$F$24, 5)</f>
        <v>2.1348066000000001E-3</v>
      </c>
      <c r="T194" s="33">
        <f t="shared" ref="T194:T196" si="224">W193</f>
        <v>0.98605548900244033</v>
      </c>
      <c r="U194" s="33">
        <f>T194*R194/1000</f>
        <v>1.2583664370475062E-2</v>
      </c>
      <c r="V194" s="39">
        <f t="shared" ref="V194:V212" si="225">MIN(S194*T194,T194-U194)</f>
        <v>2.1050377658886374E-3</v>
      </c>
      <c r="W194" s="32">
        <f>T194-SUM(U194:V194)</f>
        <v>0.97136678686607658</v>
      </c>
      <c r="X194" s="32"/>
      <c r="Y194" s="5">
        <f t="shared" ref="Y194:Z209" si="226">AA193</f>
        <v>0</v>
      </c>
      <c r="Z194" s="5">
        <f t="shared" si="226"/>
        <v>5.9383121108645067</v>
      </c>
      <c r="AA194" s="5">
        <f>O194*W194</f>
        <v>0</v>
      </c>
      <c r="AB194" s="5">
        <f t="shared" si="217"/>
        <v>5.8498524868757045</v>
      </c>
      <c r="AC194" s="32"/>
      <c r="AD194" s="5">
        <f t="shared" si="218"/>
        <v>19258.097139576548</v>
      </c>
      <c r="AE194" s="5">
        <f t="shared" si="219"/>
        <v>-192.58097139576549</v>
      </c>
      <c r="AF194" s="5">
        <f t="shared" si="219"/>
        <v>-2296.1835473777078</v>
      </c>
      <c r="AG194" s="5">
        <f t="shared" ref="AG194:AG197" si="227">-U194*M194</f>
        <v>-7578.2476101668262</v>
      </c>
      <c r="AH194" s="5">
        <f t="shared" si="220"/>
        <v>9191.0850106362523</v>
      </c>
      <c r="AI194" s="42">
        <f>-M194*($W193*N194-$W192*N193)/1000</f>
        <v>0</v>
      </c>
      <c r="AJ194" s="42">
        <f t="shared" ref="AJ194:AJ195" si="228">$D$6*SUM(Y194:Z194,AD194:AE194)</f>
        <v>1870.9096845166109</v>
      </c>
      <c r="AK194" s="42">
        <f>SUM(AH194:AJ194)</f>
        <v>11061.994695152864</v>
      </c>
      <c r="AL194" s="48" t="s">
        <v>59</v>
      </c>
      <c r="AM194" s="54">
        <f>AK219/AD219</f>
        <v>0.10000000509178865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19825.772715277821</v>
      </c>
      <c r="K195" s="11">
        <f t="shared" si="223"/>
        <v>198.25772715277822</v>
      </c>
      <c r="L195" s="24">
        <f t="shared" ref="L195:L212" si="229">$C$202</f>
        <v>2363.8687037940545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L'!$B$264:$AV$384, 22)</f>
        <v>13.977319299334223</v>
      </c>
      <c r="S195" s="46">
        <f>VLOOKUP(I195, '[1]Lapse Rates'!$A$4:$F$24, 5)</f>
        <v>2.1304430000000001E-3</v>
      </c>
      <c r="T195" s="33">
        <f t="shared" si="224"/>
        <v>0.97136678686607658</v>
      </c>
      <c r="U195" s="33">
        <f t="shared" ref="U195:U212" si="230">T195*R195/1000</f>
        <v>1.3577103736795484E-2</v>
      </c>
      <c r="V195" s="39">
        <f t="shared" si="225"/>
        <v>2.0694415715113248E-3</v>
      </c>
      <c r="W195" s="32">
        <f t="shared" ref="W195:W212" si="231">T195-SUM(U195:V195)</f>
        <v>0.9557202415577698</v>
      </c>
      <c r="X195" s="32"/>
      <c r="Y195" s="5">
        <f t="shared" si="226"/>
        <v>0</v>
      </c>
      <c r="Z195" s="5">
        <f t="shared" si="226"/>
        <v>5.8498524868757045</v>
      </c>
      <c r="AA195" s="5">
        <f t="shared" ref="AA195:AA212" si="232">O195*W195</f>
        <v>0</v>
      </c>
      <c r="AB195" s="5">
        <f t="shared" si="217"/>
        <v>5.7556244535309418</v>
      </c>
      <c r="AC195" s="32"/>
      <c r="AD195" s="5">
        <f t="shared" si="218"/>
        <v>18947.892288514762</v>
      </c>
      <c r="AE195" s="5">
        <f t="shared" si="219"/>
        <v>-189.47892288514763</v>
      </c>
      <c r="AF195" s="5">
        <f>-$W195*L195</f>
        <v>-2259.197168600906</v>
      </c>
      <c r="AG195" s="5">
        <f t="shared" si="227"/>
        <v>-8176.5256063066072</v>
      </c>
      <c r="AH195" s="5">
        <f t="shared" si="220"/>
        <v>8322.6905907221008</v>
      </c>
      <c r="AI195" s="42">
        <f>-M195*($W194*N195-$W193*N194)/1000</f>
        <v>0</v>
      </c>
      <c r="AJ195" s="42">
        <f t="shared" si="228"/>
        <v>1840.7742216972279</v>
      </c>
      <c r="AK195" s="42">
        <f t="shared" ref="AK195:AK202" si="233">SUM(AH195:AJ195)</f>
        <v>10163.464812419328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19825.772715277821</v>
      </c>
      <c r="K196" s="11">
        <f t="shared" si="223"/>
        <v>198.25772715277822</v>
      </c>
      <c r="L196" s="24">
        <f t="shared" si="229"/>
        <v>2363.8687037940545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L'!$B$264:$AV$384, 22)</f>
        <v>15.269595659126191</v>
      </c>
      <c r="S196" s="46">
        <f>VLOOKUP(I196, '[1]Lapse Rates'!$A$4:$F$24, 5)</f>
        <v>1.8971547999999999E-3</v>
      </c>
      <c r="T196" s="33">
        <f t="shared" si="224"/>
        <v>0.9557202415577698</v>
      </c>
      <c r="U196" s="33">
        <f t="shared" si="230"/>
        <v>1.4593461651829558E-2</v>
      </c>
      <c r="V196" s="39">
        <f t="shared" si="225"/>
        <v>1.8131492437284823E-3</v>
      </c>
      <c r="W196" s="32">
        <f t="shared" si="231"/>
        <v>0.93931363066221174</v>
      </c>
      <c r="X196" s="32"/>
      <c r="Y196" s="5">
        <f>AA195</f>
        <v>0</v>
      </c>
      <c r="Z196" s="5">
        <f t="shared" si="226"/>
        <v>5.7556244535309418</v>
      </c>
      <c r="AA196" s="5">
        <f t="shared" si="232"/>
        <v>0</v>
      </c>
      <c r="AB196" s="5">
        <f t="shared" si="217"/>
        <v>5.6568190848007314</v>
      </c>
      <c r="AC196" s="32"/>
      <c r="AD196" s="5">
        <f>$W196*J196</f>
        <v>18622.618549871426</v>
      </c>
      <c r="AE196" s="5">
        <f t="shared" si="219"/>
        <v>-186.22618549871427</v>
      </c>
      <c r="AF196" s="5">
        <f t="shared" si="219"/>
        <v>-2220.4140945695699</v>
      </c>
      <c r="AG196" s="5">
        <f t="shared" si="227"/>
        <v>-8788.6058171196619</v>
      </c>
      <c r="AH196" s="5">
        <f t="shared" si="220"/>
        <v>7427.3724526834794</v>
      </c>
      <c r="AI196" s="42">
        <f t="shared" ref="AI196:AI212" si="235">-M196*($W195*N196-$W194*N195)/1000</f>
        <v>0</v>
      </c>
      <c r="AJ196" s="42">
        <f>$D$6*SUM(Y196:Z196,AD196:AE196)</f>
        <v>1809.1747177038542</v>
      </c>
      <c r="AK196" s="42">
        <f t="shared" si="233"/>
        <v>9236.5471703873336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19825.772715277821</v>
      </c>
      <c r="K197" s="11">
        <f t="shared" si="223"/>
        <v>198.25772715277822</v>
      </c>
      <c r="L197" s="24">
        <f t="shared" si="229"/>
        <v>2363.8687037940545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L'!$B$264:$AV$384, 22)</f>
        <v>16.723276118497118</v>
      </c>
      <c r="S197" s="46">
        <f>VLOOKUP(I197, '[1]Lapse Rates'!$A$4:$F$24, 5)</f>
        <v>1.8563969E-3</v>
      </c>
      <c r="T197" s="33">
        <f>W196</f>
        <v>0.93931363066221174</v>
      </c>
      <c r="U197" s="33">
        <f t="shared" si="230"/>
        <v>1.5708401207432186E-2</v>
      </c>
      <c r="V197" s="39">
        <f t="shared" si="225"/>
        <v>1.7437389120890749E-3</v>
      </c>
      <c r="W197" s="32">
        <f t="shared" si="231"/>
        <v>0.92186149054269051</v>
      </c>
      <c r="X197" s="32"/>
      <c r="Y197" s="5">
        <f t="shared" ref="Y197:Z212" si="236">AA196</f>
        <v>0</v>
      </c>
      <c r="Z197" s="5">
        <f t="shared" si="226"/>
        <v>5.6568190848007314</v>
      </c>
      <c r="AA197" s="5">
        <f t="shared" si="232"/>
        <v>0</v>
      </c>
      <c r="AB197" s="5">
        <f t="shared" si="217"/>
        <v>5.5517172358803393</v>
      </c>
      <c r="AC197" s="32"/>
      <c r="AD197" s="5">
        <f t="shared" ref="AD197:AD211" si="237">$W197*J197</f>
        <v>18276.616386466616</v>
      </c>
      <c r="AE197" s="5">
        <f t="shared" si="219"/>
        <v>-182.76616386466617</v>
      </c>
      <c r="AF197" s="5">
        <f t="shared" si="219"/>
        <v>-2179.1595267268049</v>
      </c>
      <c r="AG197" s="5">
        <f t="shared" si="227"/>
        <v>-9460.0547507506781</v>
      </c>
      <c r="AH197" s="5">
        <f t="shared" si="220"/>
        <v>6454.6359451244643</v>
      </c>
      <c r="AI197" s="42">
        <f t="shared" si="235"/>
        <v>0</v>
      </c>
      <c r="AJ197" s="42">
        <f t="shared" ref="AJ197:AJ212" si="238">$D$6*SUM(Y197:Z197,AD197:AE197)</f>
        <v>1775.5616407894702</v>
      </c>
      <c r="AK197" s="42">
        <f t="shared" si="233"/>
        <v>8230.1975859139347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19825.772715277821</v>
      </c>
      <c r="K198" s="11">
        <f t="shared" si="223"/>
        <v>198.25772715277822</v>
      </c>
      <c r="L198" s="24">
        <f t="shared" si="229"/>
        <v>2363.8687037940545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L'!$B$264:$AV$384, 22)</f>
        <v>18.361088294874985</v>
      </c>
      <c r="S198" s="46">
        <f>VLOOKUP(I198, '[1]Lapse Rates'!$A$4:$F$24, 5)</f>
        <v>1.7512077999999999E-3</v>
      </c>
      <c r="T198" s="33">
        <f t="shared" ref="T198:T212" si="239">W197</f>
        <v>0.92186149054269051</v>
      </c>
      <c r="U198" s="33">
        <f t="shared" si="230"/>
        <v>1.6926380223499401E-2</v>
      </c>
      <c r="V198" s="39">
        <f t="shared" si="225"/>
        <v>1.6143710327579859E-3</v>
      </c>
      <c r="W198" s="32">
        <f t="shared" si="231"/>
        <v>0.90332073928643308</v>
      </c>
      <c r="X198" s="32"/>
      <c r="Y198" s="5">
        <f t="shared" si="236"/>
        <v>0</v>
      </c>
      <c r="Z198" s="5">
        <f t="shared" si="226"/>
        <v>5.5517172358803393</v>
      </c>
      <c r="AA198" s="5">
        <f t="shared" si="232"/>
        <v>0</v>
      </c>
      <c r="AB198" s="5">
        <f t="shared" si="217"/>
        <v>5.4400594549972929</v>
      </c>
      <c r="AC198" s="32"/>
      <c r="AD198" s="5">
        <f t="shared" si="237"/>
        <v>17909.031666089555</v>
      </c>
      <c r="AE198" s="5">
        <f t="shared" si="219"/>
        <v>-179.09031666089555</v>
      </c>
      <c r="AF198" s="5">
        <f t="shared" si="219"/>
        <v>-2135.3316250873077</v>
      </c>
      <c r="AG198" s="5">
        <f>-U198*M198</f>
        <v>-10193.557035617821</v>
      </c>
      <c r="AH198" s="5">
        <f t="shared" si="220"/>
        <v>5401.0526887235319</v>
      </c>
      <c r="AI198" s="42">
        <f t="shared" si="235"/>
        <v>0</v>
      </c>
      <c r="AJ198" s="42">
        <f t="shared" si="238"/>
        <v>1739.8518698397916</v>
      </c>
      <c r="AK198" s="42">
        <f t="shared" si="233"/>
        <v>7140.904558563323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19825.772715277821</v>
      </c>
      <c r="K199" s="11">
        <f t="shared" si="223"/>
        <v>198.25772715277822</v>
      </c>
      <c r="L199" s="24">
        <f t="shared" si="229"/>
        <v>2363.8687037940545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L'!$B$264:$AV$384, 22)</f>
        <v>20.235803567331178</v>
      </c>
      <c r="S199" s="46">
        <f>VLOOKUP(I199, '[1]Lapse Rates'!$A$4:$F$24, 5)</f>
        <v>1.6267663999999999E-3</v>
      </c>
      <c r="T199" s="33">
        <f t="shared" si="239"/>
        <v>0.90332073928643308</v>
      </c>
      <c r="U199" s="33">
        <f t="shared" si="230"/>
        <v>1.827942103849664E-2</v>
      </c>
      <c r="V199" s="39">
        <f t="shared" si="225"/>
        <v>1.4694918270943293E-3</v>
      </c>
      <c r="W199" s="32">
        <f t="shared" si="231"/>
        <v>0.88357182642084209</v>
      </c>
      <c r="X199" s="32"/>
      <c r="Y199" s="5">
        <f t="shared" si="236"/>
        <v>0</v>
      </c>
      <c r="Z199" s="5">
        <f t="shared" si="226"/>
        <v>5.4400594549972929</v>
      </c>
      <c r="AA199" s="5">
        <f t="shared" si="232"/>
        <v>0</v>
      </c>
      <c r="AB199" s="5">
        <f t="shared" si="217"/>
        <v>5.3211257745359735</v>
      </c>
      <c r="AC199" s="32"/>
      <c r="AD199" s="5">
        <f t="shared" si="237"/>
        <v>17517.494208242522</v>
      </c>
      <c r="AE199" s="5">
        <f t="shared" si="219"/>
        <v>-175.17494208242522</v>
      </c>
      <c r="AF199" s="5">
        <f t="shared" si="219"/>
        <v>-2088.6477880303814</v>
      </c>
      <c r="AG199" s="5">
        <f t="shared" ref="AG199:AG212" si="240">-U199*M199</f>
        <v>-11008.397452592793</v>
      </c>
      <c r="AH199" s="5">
        <f t="shared" si="220"/>
        <v>4245.2740255369245</v>
      </c>
      <c r="AI199" s="42">
        <f t="shared" si="235"/>
        <v>0</v>
      </c>
      <c r="AJ199" s="42">
        <f t="shared" si="238"/>
        <v>1701.8151898428412</v>
      </c>
      <c r="AK199" s="42">
        <f t="shared" si="233"/>
        <v>5947.0892153797658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19825.772715277821</v>
      </c>
      <c r="K200" s="11">
        <f t="shared" si="223"/>
        <v>198.25772715277822</v>
      </c>
      <c r="L200" s="24">
        <f t="shared" si="229"/>
        <v>2363.8687037940545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L'!$B$264:$AV$384, 22)</f>
        <v>22.396351892904335</v>
      </c>
      <c r="S200" s="46">
        <f>VLOOKUP(I200, '[1]Lapse Rates'!$A$4:$F$24, 5)</f>
        <v>1.427546E-3</v>
      </c>
      <c r="T200" s="33">
        <f t="shared" si="239"/>
        <v>0.88357182642084209</v>
      </c>
      <c r="U200" s="33">
        <f t="shared" si="230"/>
        <v>1.9788785547177366E-2</v>
      </c>
      <c r="V200" s="39">
        <f t="shared" si="225"/>
        <v>1.2613394265197674E-3</v>
      </c>
      <c r="W200" s="32">
        <f t="shared" si="231"/>
        <v>0.86252170144714491</v>
      </c>
      <c r="X200" s="32"/>
      <c r="Y200" s="5">
        <f t="shared" si="236"/>
        <v>0</v>
      </c>
      <c r="Z200" s="5">
        <f t="shared" si="226"/>
        <v>5.3211257745359735</v>
      </c>
      <c r="AA200" s="5">
        <f t="shared" si="232"/>
        <v>0</v>
      </c>
      <c r="AB200" s="5">
        <f t="shared" si="217"/>
        <v>5.1943558174081259</v>
      </c>
      <c r="AC200" s="32"/>
      <c r="AD200" s="5">
        <f t="shared" si="237"/>
        <v>17100.159214885807</v>
      </c>
      <c r="AE200" s="5">
        <f t="shared" si="219"/>
        <v>-171.00159214885809</v>
      </c>
      <c r="AF200" s="5">
        <f t="shared" si="219"/>
        <v>-2038.8880563941048</v>
      </c>
      <c r="AG200" s="5">
        <f t="shared" si="240"/>
        <v>-11917.380531291077</v>
      </c>
      <c r="AH200" s="5">
        <f t="shared" si="220"/>
        <v>2972.8890350517649</v>
      </c>
      <c r="AI200" s="42">
        <f t="shared" si="235"/>
        <v>0</v>
      </c>
      <c r="AJ200" s="42">
        <f t="shared" si="238"/>
        <v>1661.2723652289767</v>
      </c>
      <c r="AK200" s="42">
        <f t="shared" si="233"/>
        <v>4634.1614002807419</v>
      </c>
    </row>
    <row r="201" spans="1:39" ht="15" x14ac:dyDescent="0.2">
      <c r="A201" s="12"/>
      <c r="B201" s="13">
        <v>1</v>
      </c>
      <c r="C201" s="10">
        <f>$H$191*0.14+$B$204</f>
        <v>2958.6418852523893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19825.772715277821</v>
      </c>
      <c r="K201" s="11">
        <f t="shared" si="223"/>
        <v>198.25772715277822</v>
      </c>
      <c r="L201" s="24">
        <f t="shared" si="229"/>
        <v>2363.8687037940545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L'!$B$264:$AV$384, 22)</f>
        <v>24.887196805080514</v>
      </c>
      <c r="S201" s="46">
        <f>VLOOKUP(I201, '[1]Lapse Rates'!$A$4:$F$24, 5)</f>
        <v>1.4710299999999999E-3</v>
      </c>
      <c r="T201" s="33">
        <f t="shared" si="239"/>
        <v>0.86252170144714491</v>
      </c>
      <c r="U201" s="33">
        <f t="shared" si="230"/>
        <v>2.1465747332567994E-2</v>
      </c>
      <c r="V201" s="39">
        <f t="shared" si="225"/>
        <v>1.2687952984797935E-3</v>
      </c>
      <c r="W201" s="32">
        <f t="shared" si="231"/>
        <v>0.83978715881609711</v>
      </c>
      <c r="X201" s="32"/>
      <c r="Y201" s="5">
        <f t="shared" si="236"/>
        <v>0</v>
      </c>
      <c r="Z201" s="5">
        <f t="shared" si="226"/>
        <v>5.1943558174081259</v>
      </c>
      <c r="AA201" s="5">
        <f t="shared" si="232"/>
        <v>0</v>
      </c>
      <c r="AB201" s="5">
        <f t="shared" si="217"/>
        <v>5.0574418086665931</v>
      </c>
      <c r="AC201" s="32"/>
      <c r="AD201" s="5">
        <f t="shared" si="237"/>
        <v>16649.429339896858</v>
      </c>
      <c r="AE201" s="5">
        <f t="shared" si="219"/>
        <v>-166.49429339896861</v>
      </c>
      <c r="AF201" s="5">
        <f t="shared" si="219"/>
        <v>-1985.1465825734992</v>
      </c>
      <c r="AG201" s="5">
        <f t="shared" si="240"/>
        <v>-12927.29555034509</v>
      </c>
      <c r="AH201" s="5">
        <f t="shared" si="220"/>
        <v>1570.4929135792991</v>
      </c>
      <c r="AI201" s="42">
        <f t="shared" si="235"/>
        <v>0</v>
      </c>
      <c r="AJ201" s="42">
        <f t="shared" si="238"/>
        <v>1617.485494367131</v>
      </c>
      <c r="AK201" s="42">
        <f t="shared" si="233"/>
        <v>3187.9784079464298</v>
      </c>
    </row>
    <row r="202" spans="1:39" ht="15" x14ac:dyDescent="0.2">
      <c r="A202" s="12"/>
      <c r="B202" s="70" t="s">
        <v>49</v>
      </c>
      <c r="C202" s="10">
        <f>$H$191*0.11+$B$204</f>
        <v>2363.8687037940545</v>
      </c>
      <c r="D202" s="1"/>
      <c r="E202" s="1"/>
      <c r="F202" s="1"/>
      <c r="I202" s="2">
        <f t="shared" si="222"/>
        <v>10</v>
      </c>
      <c r="J202" s="11">
        <f t="shared" si="212"/>
        <v>19825.772715277821</v>
      </c>
      <c r="K202" s="11">
        <f t="shared" si="223"/>
        <v>198.25772715277822</v>
      </c>
      <c r="L202" s="24">
        <f t="shared" si="229"/>
        <v>2363.8687037940545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L'!$B$264:$AV$384, 22)</f>
        <v>27.852186258518614</v>
      </c>
      <c r="S202" s="46">
        <f>VLOOKUP(I202, '[1]Lapse Rates'!$A$4:$F$24, 5)</f>
        <v>1.273365E-3</v>
      </c>
      <c r="T202" s="33">
        <f t="shared" si="239"/>
        <v>0.83978715881609711</v>
      </c>
      <c r="U202" s="33">
        <f t="shared" si="230"/>
        <v>2.3389908364858089E-2</v>
      </c>
      <c r="V202" s="39">
        <f t="shared" si="225"/>
        <v>1.0693555754858596E-3</v>
      </c>
      <c r="W202" s="32">
        <f t="shared" si="231"/>
        <v>0.81532789487575319</v>
      </c>
      <c r="X202" s="32"/>
      <c r="Y202" s="5">
        <f t="shared" si="236"/>
        <v>0</v>
      </c>
      <c r="Z202" s="5">
        <f t="shared" si="226"/>
        <v>5.0574418086665931</v>
      </c>
      <c r="AA202" s="5">
        <f t="shared" si="232"/>
        <v>0</v>
      </c>
      <c r="AB202" s="5">
        <f t="shared" si="217"/>
        <v>4.9101410280312994</v>
      </c>
      <c r="AC202" s="32"/>
      <c r="AD202" s="5">
        <f t="shared" si="237"/>
        <v>16164.505532232612</v>
      </c>
      <c r="AE202" s="5">
        <f t="shared" si="219"/>
        <v>-161.64505532232613</v>
      </c>
      <c r="AF202" s="5">
        <f t="shared" si="219"/>
        <v>-1927.3280940270818</v>
      </c>
      <c r="AG202" s="5">
        <f t="shared" si="240"/>
        <v>-14086.081124660122</v>
      </c>
      <c r="AH202" s="5">
        <f>SUM(AD202:AG202)</f>
        <v>-10.548741776918177</v>
      </c>
      <c r="AI202" s="42">
        <f t="shared" si="235"/>
        <v>0</v>
      </c>
      <c r="AJ202" s="42">
        <f t="shared" si="238"/>
        <v>1570.3767478263294</v>
      </c>
      <c r="AK202" s="42">
        <f t="shared" si="233"/>
        <v>1559.8280060494112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19825.772715277821</v>
      </c>
      <c r="K203" s="11">
        <f t="shared" si="223"/>
        <v>198.25772715277822</v>
      </c>
      <c r="L203" s="24">
        <f t="shared" si="229"/>
        <v>2363.8687037940545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L'!$B$264:$AV$384, 22)</f>
        <v>31.269159374523888</v>
      </c>
      <c r="S203" s="46">
        <f>VLOOKUP(I203, '[1]Lapse Rates'!$A$4:$F$24, 5)</f>
        <v>1.2241776999999999E-3</v>
      </c>
      <c r="T203" s="33">
        <f t="shared" si="239"/>
        <v>0.81532789487575319</v>
      </c>
      <c r="U203" s="33">
        <f t="shared" si="230"/>
        <v>2.5494617887364984E-2</v>
      </c>
      <c r="V203" s="39">
        <f t="shared" si="225"/>
        <v>9.9810622709484132E-4</v>
      </c>
      <c r="W203" s="32">
        <f t="shared" si="231"/>
        <v>0.78883517076129339</v>
      </c>
      <c r="X203" s="31"/>
      <c r="Y203" s="5">
        <f t="shared" si="236"/>
        <v>0</v>
      </c>
      <c r="Z203" s="5">
        <f t="shared" si="226"/>
        <v>4.9101410280312994</v>
      </c>
      <c r="AA203" s="5">
        <f t="shared" si="232"/>
        <v>0</v>
      </c>
      <c r="AB203" s="5">
        <f t="shared" si="217"/>
        <v>4.7505941605240292</v>
      </c>
      <c r="AC203" s="32"/>
      <c r="AD203" s="5">
        <f t="shared" si="237"/>
        <v>15639.266805330772</v>
      </c>
      <c r="AE203" s="5">
        <f t="shared" si="219"/>
        <v>-156.39266805330772</v>
      </c>
      <c r="AF203" s="5">
        <f t="shared" si="219"/>
        <v>-1864.7027726146603</v>
      </c>
      <c r="AG203" s="5">
        <f t="shared" si="240"/>
        <v>-15353.598235689928</v>
      </c>
      <c r="AH203" s="5">
        <f t="shared" ref="AH203:AH212" si="241">SUM(AD203:AG203)</f>
        <v>-1735.4268710271244</v>
      </c>
      <c r="AI203" s="42">
        <f t="shared" si="235"/>
        <v>0</v>
      </c>
      <c r="AJ203" s="42">
        <f t="shared" si="238"/>
        <v>1519.3516377017691</v>
      </c>
      <c r="AK203" s="42">
        <f t="shared" ref="AK203:AK212" si="242">SUM(AH203:AJ203)</f>
        <v>-216.07523332535538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19825.772715277821</v>
      </c>
      <c r="K204" s="11">
        <f t="shared" si="223"/>
        <v>198.25772715277822</v>
      </c>
      <c r="L204" s="24">
        <f t="shared" si="229"/>
        <v>2363.8687037940545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L'!$B$264:$AV$384, 22)</f>
        <v>35.190898812150735</v>
      </c>
      <c r="S204" s="46">
        <f>VLOOKUP(I204, '[1]Lapse Rates'!$A$4:$F$24, 5)</f>
        <v>1.0124068E-3</v>
      </c>
      <c r="T204" s="33">
        <f t="shared" si="239"/>
        <v>0.78883517076129339</v>
      </c>
      <c r="U204" s="33">
        <f t="shared" si="230"/>
        <v>2.7759818673726323E-2</v>
      </c>
      <c r="V204" s="39">
        <f t="shared" si="225"/>
        <v>7.9862209095789467E-4</v>
      </c>
      <c r="W204" s="32">
        <f t="shared" si="231"/>
        <v>0.76027672999660922</v>
      </c>
      <c r="X204" s="31"/>
      <c r="Y204" s="5">
        <f t="shared" si="236"/>
        <v>0</v>
      </c>
      <c r="Z204" s="5">
        <f t="shared" si="226"/>
        <v>4.7505941605240292</v>
      </c>
      <c r="AA204" s="5">
        <f t="shared" si="232"/>
        <v>0</v>
      </c>
      <c r="AB204" s="5">
        <f t="shared" si="217"/>
        <v>4.5786069482912799</v>
      </c>
      <c r="AC204" s="32"/>
      <c r="AD204" s="5">
        <f t="shared" si="237"/>
        <v>15073.073649627418</v>
      </c>
      <c r="AE204" s="5">
        <f t="shared" si="219"/>
        <v>-150.73073649627418</v>
      </c>
      <c r="AF204" s="5">
        <f t="shared" si="219"/>
        <v>-1797.1943682618669</v>
      </c>
      <c r="AG204" s="5">
        <f t="shared" si="240"/>
        <v>-16717.767840059529</v>
      </c>
      <c r="AH204" s="5">
        <f t="shared" si="241"/>
        <v>-3592.6192951902522</v>
      </c>
      <c r="AI204" s="42">
        <f t="shared" si="235"/>
        <v>0</v>
      </c>
      <c r="AJ204" s="42">
        <f t="shared" si="238"/>
        <v>1464.3478730653126</v>
      </c>
      <c r="AK204" s="42">
        <f t="shared" si="242"/>
        <v>-2128.2714221249398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19825.772715277821</v>
      </c>
      <c r="K205" s="11">
        <f t="shared" si="223"/>
        <v>198.25772715277822</v>
      </c>
      <c r="L205" s="24">
        <f t="shared" si="229"/>
        <v>2363.8687037940545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L'!$B$264:$AV$384, 22)</f>
        <v>39.717847361023537</v>
      </c>
      <c r="S205" s="46">
        <f>VLOOKUP(I205, '[1]Lapse Rates'!$A$4:$F$24, 5)</f>
        <v>8.7385670000000003E-4</v>
      </c>
      <c r="T205" s="33">
        <f t="shared" si="239"/>
        <v>0.76027672999660922</v>
      </c>
      <c r="U205" s="33">
        <f t="shared" si="230"/>
        <v>3.0196555114143427E-2</v>
      </c>
      <c r="V205" s="39">
        <f t="shared" si="225"/>
        <v>6.6437291436162796E-4</v>
      </c>
      <c r="W205" s="32">
        <f t="shared" si="231"/>
        <v>0.72941580196810418</v>
      </c>
      <c r="X205" s="31"/>
      <c r="Y205" s="5">
        <f t="shared" si="236"/>
        <v>0</v>
      </c>
      <c r="Z205" s="5">
        <f t="shared" si="226"/>
        <v>4.5786069482912799</v>
      </c>
      <c r="AA205" s="5">
        <f t="shared" si="232"/>
        <v>0</v>
      </c>
      <c r="AB205" s="5">
        <f t="shared" si="217"/>
        <v>4.3927534900344938</v>
      </c>
      <c r="AC205" s="32"/>
      <c r="AD205" s="5">
        <f t="shared" si="237"/>
        <v>14461.23190475173</v>
      </c>
      <c r="AE205" s="5">
        <f t="shared" si="219"/>
        <v>-144.6123190475173</v>
      </c>
      <c r="AF205" s="5">
        <f t="shared" si="219"/>
        <v>-1724.2431863252432</v>
      </c>
      <c r="AG205" s="5">
        <f t="shared" si="240"/>
        <v>-18185.24118983548</v>
      </c>
      <c r="AH205" s="5">
        <f t="shared" si="241"/>
        <v>-5592.8647904565114</v>
      </c>
      <c r="AI205" s="42">
        <f t="shared" si="235"/>
        <v>0</v>
      </c>
      <c r="AJ205" s="42">
        <f t="shared" si="238"/>
        <v>1404.9095426992108</v>
      </c>
      <c r="AK205" s="42">
        <f t="shared" si="242"/>
        <v>-4187.9552477573006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19825.772715277821</v>
      </c>
      <c r="K206" s="11">
        <f t="shared" si="223"/>
        <v>198.25772715277822</v>
      </c>
      <c r="L206" s="24">
        <f t="shared" si="229"/>
        <v>2363.8687037940545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L'!$B$264:$AV$384, 22)</f>
        <v>44.775210047106654</v>
      </c>
      <c r="S206" s="46">
        <f>VLOOKUP(I206, '[1]Lapse Rates'!$A$4:$F$24, 5)</f>
        <v>8.3940749999999998E-4</v>
      </c>
      <c r="T206" s="33">
        <f t="shared" si="239"/>
        <v>0.72941580196810418</v>
      </c>
      <c r="U206" s="33">
        <f t="shared" si="230"/>
        <v>3.2659745744800614E-2</v>
      </c>
      <c r="V206" s="39">
        <f t="shared" si="225"/>
        <v>6.1227709479054135E-4</v>
      </c>
      <c r="W206" s="32">
        <f t="shared" si="231"/>
        <v>0.696143779128513</v>
      </c>
      <c r="X206" s="31"/>
      <c r="Y206" s="5">
        <f t="shared" si="236"/>
        <v>0</v>
      </c>
      <c r="Z206" s="5">
        <f t="shared" si="226"/>
        <v>4.3927534900344938</v>
      </c>
      <c r="AA206" s="5">
        <f t="shared" si="232"/>
        <v>0</v>
      </c>
      <c r="AB206" s="5">
        <f t="shared" si="217"/>
        <v>4.1923797196078523</v>
      </c>
      <c r="AC206" s="32"/>
      <c r="AD206" s="5">
        <f t="shared" si="237"/>
        <v>13801.588342156463</v>
      </c>
      <c r="AE206" s="5">
        <f t="shared" si="219"/>
        <v>-138.01588342156464</v>
      </c>
      <c r="AF206" s="5">
        <f t="shared" si="219"/>
        <v>-1645.5924928228126</v>
      </c>
      <c r="AG206" s="5">
        <f t="shared" si="240"/>
        <v>-19668.64602014553</v>
      </c>
      <c r="AH206" s="5">
        <f t="shared" si="241"/>
        <v>-7650.6660542334448</v>
      </c>
      <c r="AI206" s="42">
        <f t="shared" si="235"/>
        <v>0</v>
      </c>
      <c r="AJ206" s="42">
        <f t="shared" si="238"/>
        <v>1340.8273873192659</v>
      </c>
      <c r="AK206" s="42">
        <f t="shared" si="242"/>
        <v>-6309.8386669141792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19825.772715277821</v>
      </c>
      <c r="K207" s="11">
        <f t="shared" si="223"/>
        <v>198.25772715277822</v>
      </c>
      <c r="L207" s="24">
        <f t="shared" si="229"/>
        <v>2363.8687037940545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L'!$B$264:$AV$384, 22)</f>
        <v>50.397735928351068</v>
      </c>
      <c r="S207" s="46">
        <f>VLOOKUP(I207, '[1]Lapse Rates'!$A$4:$F$24, 5)</f>
        <v>7.2940090000000004E-4</v>
      </c>
      <c r="T207" s="33">
        <f t="shared" si="239"/>
        <v>0.696143779128513</v>
      </c>
      <c r="U207" s="33">
        <f t="shared" si="230"/>
        <v>3.5084070348683147E-2</v>
      </c>
      <c r="V207" s="39">
        <f t="shared" si="225"/>
        <v>5.0776789902573863E-4</v>
      </c>
      <c r="W207" s="32">
        <f t="shared" si="231"/>
        <v>0.66055194088080416</v>
      </c>
      <c r="X207" s="31"/>
      <c r="Y207" s="5">
        <f t="shared" si="236"/>
        <v>0</v>
      </c>
      <c r="Z207" s="5">
        <f t="shared" si="226"/>
        <v>4.1923797196078523</v>
      </c>
      <c r="AA207" s="5">
        <f t="shared" si="232"/>
        <v>0</v>
      </c>
      <c r="AB207" s="5">
        <f t="shared" si="217"/>
        <v>3.9780353480470581</v>
      </c>
      <c r="AC207" s="32"/>
      <c r="AD207" s="5">
        <f t="shared" si="237"/>
        <v>13095.952646538455</v>
      </c>
      <c r="AE207" s="5">
        <f t="shared" si="219"/>
        <v>-130.95952646538456</v>
      </c>
      <c r="AF207" s="5">
        <f t="shared" si="219"/>
        <v>-1561.4580602785534</v>
      </c>
      <c r="AG207" s="5">
        <f t="shared" si="240"/>
        <v>-21128.644602017102</v>
      </c>
      <c r="AH207" s="5">
        <f t="shared" si="241"/>
        <v>-9725.1095422225862</v>
      </c>
      <c r="AI207" s="42">
        <f t="shared" si="235"/>
        <v>0</v>
      </c>
      <c r="AJ207" s="42">
        <f t="shared" si="238"/>
        <v>1272.2770975296619</v>
      </c>
      <c r="AK207" s="42">
        <f t="shared" si="242"/>
        <v>-8452.8324446929237</v>
      </c>
    </row>
    <row r="208" spans="1:39" ht="15" x14ac:dyDescent="0.2">
      <c r="I208" s="2">
        <f t="shared" si="222"/>
        <v>16</v>
      </c>
      <c r="J208" s="11">
        <f t="shared" si="212"/>
        <v>19825.772715277821</v>
      </c>
      <c r="K208" s="11">
        <f t="shared" si="223"/>
        <v>198.25772715277822</v>
      </c>
      <c r="L208" s="24">
        <f t="shared" si="229"/>
        <v>2363.8687037940545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L'!$B$264:$AV$384, 22)</f>
        <v>56.527918681376441</v>
      </c>
      <c r="S208" s="46">
        <f>VLOOKUP(I208, '[1]Lapse Rates'!$A$4:$F$24, 5)</f>
        <v>6.1234970000000001E-4</v>
      </c>
      <c r="T208" s="33">
        <f t="shared" si="239"/>
        <v>0.66055194088080416</v>
      </c>
      <c r="U208" s="33">
        <f t="shared" si="230"/>
        <v>3.7339626398935483E-2</v>
      </c>
      <c r="V208" s="39">
        <f t="shared" si="225"/>
        <v>4.0448878283277814E-4</v>
      </c>
      <c r="W208" s="32">
        <f t="shared" si="231"/>
        <v>0.62280782569903592</v>
      </c>
      <c r="X208" s="31"/>
      <c r="Y208" s="5">
        <f t="shared" si="236"/>
        <v>0</v>
      </c>
      <c r="Z208" s="5">
        <f t="shared" si="226"/>
        <v>3.9780353480470581</v>
      </c>
      <c r="AA208" s="5">
        <f t="shared" si="232"/>
        <v>0</v>
      </c>
      <c r="AB208" s="5">
        <f t="shared" si="217"/>
        <v>3.7507293406290469</v>
      </c>
      <c r="AC208" s="32"/>
      <c r="AD208" s="5">
        <f t="shared" si="237"/>
        <v>12347.646397605451</v>
      </c>
      <c r="AE208" s="5">
        <f t="shared" si="219"/>
        <v>-123.47646397605452</v>
      </c>
      <c r="AF208" s="5">
        <f t="shared" si="219"/>
        <v>-1472.2359276479735</v>
      </c>
      <c r="AG208" s="5">
        <f t="shared" si="240"/>
        <v>-22487.005866604515</v>
      </c>
      <c r="AH208" s="5">
        <f t="shared" si="241"/>
        <v>-11735.071860623091</v>
      </c>
      <c r="AI208" s="42">
        <f t="shared" si="235"/>
        <v>0</v>
      </c>
      <c r="AJ208" s="42">
        <f t="shared" si="238"/>
        <v>1199.5813157566874</v>
      </c>
      <c r="AK208" s="42">
        <f t="shared" si="242"/>
        <v>-10535.490544866403</v>
      </c>
    </row>
    <row r="209" spans="1:39" ht="15" x14ac:dyDescent="0.2">
      <c r="I209" s="2">
        <f t="shared" si="222"/>
        <v>17</v>
      </c>
      <c r="J209" s="11">
        <f t="shared" si="212"/>
        <v>19825.772715277821</v>
      </c>
      <c r="K209" s="11">
        <f t="shared" si="223"/>
        <v>198.25772715277822</v>
      </c>
      <c r="L209" s="24">
        <f t="shared" si="229"/>
        <v>2363.8687037940545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L'!$B$264:$AV$384, 22)</f>
        <v>63.259050010976118</v>
      </c>
      <c r="S209" s="46">
        <f>VLOOKUP(I209, '[1]Lapse Rates'!$A$4:$F$24, 5)</f>
        <v>4.6742110000000002E-4</v>
      </c>
      <c r="T209" s="33">
        <f t="shared" si="239"/>
        <v>0.62280782569903592</v>
      </c>
      <c r="U209" s="33">
        <f t="shared" si="230"/>
        <v>3.939823139312261E-2</v>
      </c>
      <c r="V209" s="39">
        <f t="shared" si="225"/>
        <v>2.9111351897685164E-4</v>
      </c>
      <c r="W209" s="32">
        <f t="shared" si="231"/>
        <v>0.58311848078693651</v>
      </c>
      <c r="X209" s="31"/>
      <c r="Y209" s="5">
        <f t="shared" si="236"/>
        <v>0</v>
      </c>
      <c r="Z209" s="5">
        <f t="shared" si="226"/>
        <v>3.7507293406290469</v>
      </c>
      <c r="AA209" s="5">
        <f t="shared" si="232"/>
        <v>0</v>
      </c>
      <c r="AB209" s="5">
        <f t="shared" si="217"/>
        <v>3.51170859565836</v>
      </c>
      <c r="AC209" s="32"/>
      <c r="AD209" s="5">
        <f t="shared" si="237"/>
        <v>11560.774466159901</v>
      </c>
      <c r="AE209" s="5">
        <f t="shared" si="219"/>
        <v>-115.607744661599</v>
      </c>
      <c r="AF209" s="5">
        <f t="shared" si="219"/>
        <v>-1378.4155273361739</v>
      </c>
      <c r="AG209" s="5">
        <f t="shared" si="240"/>
        <v>-23726.757493648834</v>
      </c>
      <c r="AH209" s="5">
        <f t="shared" si="241"/>
        <v>-13660.006299486706</v>
      </c>
      <c r="AI209" s="42">
        <f t="shared" si="235"/>
        <v>0</v>
      </c>
      <c r="AJ209" s="42">
        <f t="shared" si="238"/>
        <v>1123.1388019272993</v>
      </c>
      <c r="AK209" s="42">
        <f t="shared" si="242"/>
        <v>-12536.867497559406</v>
      </c>
    </row>
    <row r="210" spans="1:39" ht="15" x14ac:dyDescent="0.2">
      <c r="I210" s="2">
        <f t="shared" si="222"/>
        <v>18</v>
      </c>
      <c r="J210" s="11">
        <f t="shared" si="212"/>
        <v>19825.772715277821</v>
      </c>
      <c r="K210" s="11">
        <f t="shared" si="223"/>
        <v>198.25772715277822</v>
      </c>
      <c r="L210" s="24">
        <f t="shared" si="229"/>
        <v>2363.8687037940545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L'!$B$264:$AV$384, 22)</f>
        <v>70.82436631710307</v>
      </c>
      <c r="S210" s="46">
        <f>VLOOKUP(I210, '[1]Lapse Rates'!$A$4:$F$24, 5)</f>
        <v>4.0205260000000001E-4</v>
      </c>
      <c r="T210" s="33">
        <f t="shared" si="239"/>
        <v>0.58311848078693651</v>
      </c>
      <c r="U210" s="33">
        <f t="shared" si="230"/>
        <v>4.1298996889526624E-2</v>
      </c>
      <c r="V210" s="39">
        <f t="shared" si="225"/>
        <v>2.3444430130843788E-4</v>
      </c>
      <c r="W210" s="32">
        <f t="shared" si="231"/>
        <v>0.54158503959610149</v>
      </c>
      <c r="X210" s="31"/>
      <c r="Y210" s="5">
        <f t="shared" si="236"/>
        <v>0</v>
      </c>
      <c r="Z210" s="5">
        <f t="shared" si="236"/>
        <v>3.51170859565836</v>
      </c>
      <c r="AA210" s="5">
        <f t="shared" si="232"/>
        <v>0</v>
      </c>
      <c r="AB210" s="5">
        <f t="shared" si="217"/>
        <v>3.2615821681092059</v>
      </c>
      <c r="AC210" s="32"/>
      <c r="AD210" s="5">
        <f t="shared" si="237"/>
        <v>10737.341901027046</v>
      </c>
      <c r="AE210" s="5">
        <f t="shared" si="219"/>
        <v>-107.37341901027048</v>
      </c>
      <c r="AF210" s="5">
        <f t="shared" si="219"/>
        <v>-1280.2359255442882</v>
      </c>
      <c r="AG210" s="5">
        <f t="shared" si="240"/>
        <v>-24871.453597782729</v>
      </c>
      <c r="AH210" s="5">
        <f t="shared" si="241"/>
        <v>-15521.721041310242</v>
      </c>
      <c r="AI210" s="42">
        <f t="shared" si="235"/>
        <v>0</v>
      </c>
      <c r="AJ210" s="42">
        <f t="shared" si="238"/>
        <v>1043.1444066990798</v>
      </c>
      <c r="AK210" s="42">
        <f t="shared" si="242"/>
        <v>-14478.576634611163</v>
      </c>
    </row>
    <row r="211" spans="1:39" ht="15" x14ac:dyDescent="0.2">
      <c r="I211" s="2">
        <f t="shared" si="222"/>
        <v>19</v>
      </c>
      <c r="J211" s="11">
        <f t="shared" si="212"/>
        <v>19825.772715277821</v>
      </c>
      <c r="K211" s="11">
        <f t="shared" si="223"/>
        <v>198.25772715277822</v>
      </c>
      <c r="L211" s="24">
        <f t="shared" si="229"/>
        <v>2363.8687037940545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L'!$B$264:$AV$384, 22)</f>
        <v>79.316352599959544</v>
      </c>
      <c r="S211" s="46">
        <f>VLOOKUP(I211, '[1]Lapse Rates'!$A$4:$F$24, 5)</f>
        <v>3.3283375800000001E-2</v>
      </c>
      <c r="T211" s="33">
        <f t="shared" si="239"/>
        <v>0.54158503959610149</v>
      </c>
      <c r="U211" s="33">
        <f t="shared" si="230"/>
        <v>4.2956549963467441E-2</v>
      </c>
      <c r="V211" s="39">
        <f t="shared" si="225"/>
        <v>1.8025778400534927E-2</v>
      </c>
      <c r="W211" s="32">
        <f t="shared" si="231"/>
        <v>0.48060271123209913</v>
      </c>
      <c r="X211" s="31"/>
      <c r="Y211" s="5">
        <f t="shared" si="236"/>
        <v>0</v>
      </c>
      <c r="Z211" s="5">
        <f t="shared" si="236"/>
        <v>3.2615821681092059</v>
      </c>
      <c r="AA211" s="5">
        <f t="shared" si="232"/>
        <v>0</v>
      </c>
      <c r="AB211" s="5">
        <f t="shared" si="217"/>
        <v>2.8943289018259581</v>
      </c>
      <c r="AC211" s="32"/>
      <c r="AD211" s="5">
        <f t="shared" si="237"/>
        <v>9528.3201192338965</v>
      </c>
      <c r="AE211" s="5">
        <f t="shared" si="219"/>
        <v>-95.283201192338964</v>
      </c>
      <c r="AF211" s="5">
        <f t="shared" si="219"/>
        <v>-1136.0817080401305</v>
      </c>
      <c r="AG211" s="5">
        <f t="shared" si="240"/>
        <v>-25869.680127949036</v>
      </c>
      <c r="AH211" s="5">
        <f t="shared" si="241"/>
        <v>-17572.724917947606</v>
      </c>
      <c r="AI211" s="42">
        <f t="shared" si="235"/>
        <v>0</v>
      </c>
      <c r="AJ211" s="42">
        <f t="shared" si="238"/>
        <v>925.70088287056831</v>
      </c>
      <c r="AK211" s="42">
        <f t="shared" si="242"/>
        <v>-16647.024035077036</v>
      </c>
    </row>
    <row r="212" spans="1:39" ht="15" x14ac:dyDescent="0.2">
      <c r="I212" s="2">
        <f t="shared" si="222"/>
        <v>20</v>
      </c>
      <c r="J212" s="11">
        <f t="shared" si="212"/>
        <v>19825.772715277821</v>
      </c>
      <c r="K212" s="11">
        <f t="shared" si="223"/>
        <v>198.25772715277822</v>
      </c>
      <c r="L212" s="24">
        <f t="shared" si="229"/>
        <v>2363.8687037940545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L'!$B$264:$AV$384, 22)</f>
        <v>88.883445667519609</v>
      </c>
      <c r="S212" s="46">
        <f>VLOOKUP(I212, '[1]Lapse Rates'!$A$4:$F$24, 5)</f>
        <v>0</v>
      </c>
      <c r="T212" s="33">
        <f t="shared" si="239"/>
        <v>0.48060271123209913</v>
      </c>
      <c r="U212" s="33">
        <f t="shared" si="230"/>
        <v>4.27176249714609E-2</v>
      </c>
      <c r="V212" s="39">
        <f t="shared" si="225"/>
        <v>0</v>
      </c>
      <c r="W212" s="32">
        <f t="shared" si="231"/>
        <v>0.43788508626063821</v>
      </c>
      <c r="X212" s="31"/>
      <c r="Y212" s="5">
        <f t="shared" si="236"/>
        <v>0</v>
      </c>
      <c r="Z212" s="5">
        <f t="shared" si="236"/>
        <v>2.8943289018259581</v>
      </c>
      <c r="AA212" s="5">
        <f t="shared" si="232"/>
        <v>0</v>
      </c>
      <c r="AB212" s="5">
        <f t="shared" si="217"/>
        <v>2.6370709761365787</v>
      </c>
      <c r="AC212" s="32"/>
      <c r="AD212" s="5">
        <f>$W212*J212</f>
        <v>8681.4101956132363</v>
      </c>
      <c r="AE212" s="5">
        <f t="shared" si="219"/>
        <v>-86.814101956132362</v>
      </c>
      <c r="AF212" s="5">
        <f t="shared" si="219"/>
        <v>-1035.1028512696826</v>
      </c>
      <c r="AG212" s="5">
        <f t="shared" si="240"/>
        <v>-25725.792568937926</v>
      </c>
      <c r="AH212" s="5">
        <f t="shared" si="241"/>
        <v>-18166.299326550507</v>
      </c>
      <c r="AI212" s="42">
        <f t="shared" si="235"/>
        <v>0</v>
      </c>
      <c r="AJ212" s="42">
        <f t="shared" si="238"/>
        <v>843.41381045303115</v>
      </c>
      <c r="AK212" s="42">
        <f t="shared" si="242"/>
        <v>-17322.885516097474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324747.53547871351</v>
      </c>
      <c r="AE215" s="21">
        <f t="shared" ref="AE215:AK215" si="243">SUM(AE192:AE212)</f>
        <v>-10784.033593649334</v>
      </c>
      <c r="AF215" s="21">
        <f t="shared" si="243"/>
        <v>-36984.201188781131</v>
      </c>
      <c r="AG215" s="21">
        <f t="shared" si="243"/>
        <v>-314870.11834397935</v>
      </c>
      <c r="AH215" s="21">
        <f t="shared" si="243"/>
        <v>-37890.817647696444</v>
      </c>
      <c r="AI215" s="21">
        <f t="shared" si="243"/>
        <v>0</v>
      </c>
      <c r="AJ215" s="21">
        <f t="shared" si="243"/>
        <v>29642.292982626306</v>
      </c>
      <c r="AK215" s="21">
        <f t="shared" si="243"/>
        <v>-8248.5246650701301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164849.39310305845</v>
      </c>
      <c r="AE217" s="21">
        <f t="shared" ref="AE217:AK217" si="244">AE192+NPV($D$6,AE193:AE212)</f>
        <v>-9202.5167679088463</v>
      </c>
      <c r="AF217" s="21">
        <f t="shared" si="244"/>
        <v>-18127.44245064244</v>
      </c>
      <c r="AG217" s="21">
        <f t="shared" si="244"/>
        <v>-108683.19714634874</v>
      </c>
      <c r="AH217" s="21">
        <f t="shared" si="244"/>
        <v>28836.236738158332</v>
      </c>
      <c r="AI217" s="21">
        <f t="shared" si="244"/>
        <v>0</v>
      </c>
      <c r="AJ217" s="21">
        <f t="shared" si="244"/>
        <v>14106.45082145434</v>
      </c>
      <c r="AK217" s="21">
        <f t="shared" si="244"/>
        <v>42942.687559612685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242792.95322994358</v>
      </c>
      <c r="AE219" s="21">
        <f t="shared" ref="AE219:AK219" si="245">AE192+NPV($D$7,AE193:AE212)</f>
        <v>-9971.358429084421</v>
      </c>
      <c r="AF219" s="21">
        <f t="shared" si="245"/>
        <v>-27294.503765863945</v>
      </c>
      <c r="AG219" s="21">
        <f t="shared" si="245"/>
        <v>-202927.50660004647</v>
      </c>
      <c r="AH219" s="21">
        <f t="shared" si="245"/>
        <v>2599.5844349487315</v>
      </c>
      <c r="AI219" s="21">
        <f t="shared" si="245"/>
        <v>0</v>
      </c>
      <c r="AJ219" s="21">
        <f t="shared" si="245"/>
        <v>21679.712124296038</v>
      </c>
      <c r="AK219" s="21">
        <f t="shared" si="245"/>
        <v>24279.296559244762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22549.323334696546</v>
      </c>
    </row>
    <row r="223" spans="1:39" ht="15" x14ac:dyDescent="0.2">
      <c r="G223" s="58" t="s">
        <v>116</v>
      </c>
      <c r="H223" s="57"/>
      <c r="I223" s="57"/>
      <c r="J223" s="11">
        <f>H$222</f>
        <v>22549.323334696546</v>
      </c>
      <c r="K223" s="11">
        <f>J223*$C$10</f>
        <v>9019.7293338786185</v>
      </c>
      <c r="L223" s="24">
        <f>$C$232</f>
        <v>3149.7313538140384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22549.323334696546</v>
      </c>
      <c r="AE223" s="5">
        <f>-$W223*K223</f>
        <v>-9019.7293338786185</v>
      </c>
      <c r="AF223" s="5">
        <f>-$W223*L223</f>
        <v>-3149.7313538140384</v>
      </c>
      <c r="AG223" s="5"/>
      <c r="AH223" s="5">
        <f>SUM(AD223:AG223)</f>
        <v>10379.862647003889</v>
      </c>
      <c r="AI223" s="42">
        <f>Y223-AA223</f>
        <v>0</v>
      </c>
      <c r="AJ223" s="42"/>
      <c r="AK223" s="42">
        <f>SUM(AH223:AJ223)</f>
        <v>10379.862647003889</v>
      </c>
      <c r="AL223" s="6" t="s">
        <v>39</v>
      </c>
      <c r="AM223" s="36">
        <f>AK250</f>
        <v>26785.415698202785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22549.323334696546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L'!$B$264:$AV$384, 25)</f>
        <v>14.04894916692947</v>
      </c>
      <c r="S224" s="46">
        <f>AVERAGE(VLOOKUP(I223,'[1]Lapse Rates'!$A$4:$F$24,5),VLOOKUP(I224,'[1]Lapse Rates'!$A$4:$F$24,5))</f>
        <v>2.3220462500000002E-3</v>
      </c>
      <c r="T224" s="33">
        <f>W223</f>
        <v>1</v>
      </c>
      <c r="U224" s="33">
        <f>T224*R224/1000</f>
        <v>1.404894916692947E-2</v>
      </c>
      <c r="V224" s="39">
        <f>MIN(S224*T224,T224-U224)</f>
        <v>2.3220462500000002E-3</v>
      </c>
      <c r="W224" s="32">
        <f>T224-SUM(U224:V224)</f>
        <v>0.98362900458307057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5.92369911801058</v>
      </c>
      <c r="AC224" s="32"/>
      <c r="AD224" s="5">
        <f t="shared" ref="AD224:AD226" si="254">$W224*J224</f>
        <v>22180.16846572937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-8460.6846078507679</v>
      </c>
      <c r="AH224" s="5">
        <f t="shared" ref="AH224:AH232" si="256">SUM(AD224:AG224)</f>
        <v>13719.483857878602</v>
      </c>
      <c r="AI224" s="42">
        <f>-M224*$W223*(N224-N223)/1000</f>
        <v>0</v>
      </c>
      <c r="AJ224" s="42">
        <f>$D$6*SUM(Y224:Z224,AD224:AE224)</f>
        <v>2176.4653131370515</v>
      </c>
      <c r="AK224" s="42">
        <f t="shared" ref="AK224" si="257">SUM(AH224:AJ224)</f>
        <v>15895.949171015654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22549.323334696546</v>
      </c>
      <c r="K225" s="11">
        <f t="shared" ref="K225:K243" si="259">J225*$C$11</f>
        <v>225.49323334696547</v>
      </c>
      <c r="L225" s="24">
        <f>$C$233</f>
        <v>2473.2516537731417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L'!$B$264:$AV$384, 25)</f>
        <v>15.360959832832979</v>
      </c>
      <c r="S225" s="46">
        <f>VLOOKUP(I225, '[1]Lapse Rates'!$A$4:$F$24, 5)</f>
        <v>2.1348066000000001E-3</v>
      </c>
      <c r="T225" s="33">
        <f t="shared" ref="T225:T227" si="260">W224</f>
        <v>0.98362900458307057</v>
      </c>
      <c r="U225" s="33">
        <f>T225*R225/1000</f>
        <v>1.5109485629810033E-2</v>
      </c>
      <c r="V225" s="39">
        <f t="shared" ref="V225:V243" si="261">MIN(S225*T225,T225-U225)</f>
        <v>2.0998576909353694E-3</v>
      </c>
      <c r="W225" s="32">
        <f>T225-SUM(U225:V225)</f>
        <v>0.96641966126232515</v>
      </c>
      <c r="X225" s="32"/>
      <c r="Y225" s="5">
        <f t="shared" ref="Y225:Z240" si="262">AA224</f>
        <v>0</v>
      </c>
      <c r="Z225" s="5">
        <f t="shared" si="262"/>
        <v>5.92369911801058</v>
      </c>
      <c r="AA225" s="5">
        <f>O225*W225</f>
        <v>0</v>
      </c>
      <c r="AB225" s="5">
        <f t="shared" si="253"/>
        <v>5.8200594618234884</v>
      </c>
      <c r="AC225" s="32"/>
      <c r="AD225" s="5">
        <f t="shared" si="254"/>
        <v>21792.109418812081</v>
      </c>
      <c r="AE225" s="5">
        <f t="shared" si="255"/>
        <v>-217.9210941881208</v>
      </c>
      <c r="AF225" s="5">
        <f t="shared" si="255"/>
        <v>-2390.199025455925</v>
      </c>
      <c r="AG225" s="5">
        <f t="shared" ref="AG225:AG228" si="263">-U225*M225</f>
        <v>-9099.3704213548663</v>
      </c>
      <c r="AH225" s="5">
        <f t="shared" si="256"/>
        <v>10084.618877813169</v>
      </c>
      <c r="AI225" s="42">
        <f>-M225*($W224*N225-$W223*N224)/1000</f>
        <v>0</v>
      </c>
      <c r="AJ225" s="42">
        <f t="shared" ref="AJ225:AJ226" si="264">$D$6*SUM(Y225:Z225,AD225:AE225)</f>
        <v>2117.0089895290876</v>
      </c>
      <c r="AK225" s="42">
        <f>SUM(AH225:AJ225)</f>
        <v>12201.627867342257</v>
      </c>
      <c r="AL225" s="48" t="s">
        <v>59</v>
      </c>
      <c r="AM225" s="54">
        <f>AK250/AD250</f>
        <v>9.9999994752994606E-2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22549.323334696546</v>
      </c>
      <c r="K226" s="11">
        <f t="shared" si="259"/>
        <v>225.49323334696547</v>
      </c>
      <c r="L226" s="24">
        <f t="shared" ref="L226:L243" si="265">$C$233</f>
        <v>2473.2516537731417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L'!$B$264:$AV$384, 25)</f>
        <v>16.75371607941911</v>
      </c>
      <c r="S226" s="46">
        <f>VLOOKUP(I226, '[1]Lapse Rates'!$A$4:$F$24, 5)</f>
        <v>2.1304430000000001E-3</v>
      </c>
      <c r="T226" s="33">
        <f t="shared" si="260"/>
        <v>0.96641966126232515</v>
      </c>
      <c r="U226" s="33">
        <f t="shared" ref="U226:U243" si="266">T226*R226/1000</f>
        <v>1.6191120618357389E-2</v>
      </c>
      <c r="V226" s="39">
        <f t="shared" si="261"/>
        <v>2.058902002398692E-3</v>
      </c>
      <c r="W226" s="32">
        <f t="shared" ref="W226:W243" si="267">T226-SUM(U226:V226)</f>
        <v>0.94816963864156911</v>
      </c>
      <c r="X226" s="32"/>
      <c r="Y226" s="5">
        <f t="shared" si="262"/>
        <v>0</v>
      </c>
      <c r="Z226" s="5">
        <f t="shared" si="262"/>
        <v>5.8200594618234884</v>
      </c>
      <c r="AA226" s="5">
        <f t="shared" ref="AA226:AA243" si="268">O226*W226</f>
        <v>0</v>
      </c>
      <c r="AB226" s="5">
        <f t="shared" si="253"/>
        <v>5.7101525330947354</v>
      </c>
      <c r="AC226" s="32"/>
      <c r="AD226" s="5">
        <f t="shared" si="254"/>
        <v>21380.583757871125</v>
      </c>
      <c r="AE226" s="5">
        <f t="shared" si="255"/>
        <v>-213.80583757871128</v>
      </c>
      <c r="AF226" s="5">
        <f>-$W226*L226</f>
        <v>-2345.0621268277428</v>
      </c>
      <c r="AG226" s="5">
        <f t="shared" si="263"/>
        <v>-9750.7623788727524</v>
      </c>
      <c r="AH226" s="5">
        <f t="shared" si="256"/>
        <v>9070.9534145919188</v>
      </c>
      <c r="AI226" s="42">
        <f>-M226*($W225*N226-$W224*N225)/1000</f>
        <v>0</v>
      </c>
      <c r="AJ226" s="42">
        <f t="shared" si="264"/>
        <v>2077.0318618138908</v>
      </c>
      <c r="AK226" s="42">
        <f t="shared" ref="AK226:AK233" si="269">SUM(AH226:AJ226)</f>
        <v>11147.985276405809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22549.323334696546</v>
      </c>
      <c r="K227" s="11">
        <f t="shared" si="259"/>
        <v>225.49323334696547</v>
      </c>
      <c r="L227" s="24">
        <f t="shared" si="265"/>
        <v>2473.2516537731417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L'!$B$264:$AV$384, 25)</f>
        <v>18.226241665279289</v>
      </c>
      <c r="S227" s="46">
        <f>VLOOKUP(I227, '[1]Lapse Rates'!$A$4:$F$24, 5)</f>
        <v>1.8971547999999999E-3</v>
      </c>
      <c r="T227" s="33">
        <f t="shared" si="260"/>
        <v>0.94816963864156911</v>
      </c>
      <c r="U227" s="33">
        <f t="shared" si="266"/>
        <v>1.7281568973561777E-2</v>
      </c>
      <c r="V227" s="39">
        <f t="shared" si="261"/>
        <v>1.7988245811631181E-3</v>
      </c>
      <c r="W227" s="32">
        <f t="shared" si="267"/>
        <v>0.92908924508684421</v>
      </c>
      <c r="X227" s="32"/>
      <c r="Y227" s="5">
        <f>AA226</f>
        <v>0</v>
      </c>
      <c r="Z227" s="5">
        <f t="shared" si="262"/>
        <v>5.7101525330947354</v>
      </c>
      <c r="AA227" s="5">
        <f t="shared" si="268"/>
        <v>0</v>
      </c>
      <c r="AB227" s="5">
        <f t="shared" si="253"/>
        <v>5.5952448697940511</v>
      </c>
      <c r="AC227" s="32"/>
      <c r="AD227" s="5">
        <f>$W227*J227</f>
        <v>20950.333794252376</v>
      </c>
      <c r="AE227" s="5">
        <f t="shared" si="255"/>
        <v>-209.50333794252376</v>
      </c>
      <c r="AF227" s="5">
        <f t="shared" si="255"/>
        <v>-2297.8715119138774</v>
      </c>
      <c r="AG227" s="5">
        <f t="shared" si="263"/>
        <v>-10407.462001379135</v>
      </c>
      <c r="AH227" s="5">
        <f t="shared" si="256"/>
        <v>8035.4969430168421</v>
      </c>
      <c r="AI227" s="42">
        <f t="shared" ref="AI227:AI243" si="271">-M227*($W226*N227-$W225*N226)/1000</f>
        <v>0</v>
      </c>
      <c r="AJ227" s="42">
        <f>$D$6*SUM(Y227:Z227,AD227:AE227)</f>
        <v>2035.2356337274935</v>
      </c>
      <c r="AK227" s="42">
        <f t="shared" si="269"/>
        <v>10070.732576744336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22549.323334696546</v>
      </c>
      <c r="K228" s="11">
        <f t="shared" si="259"/>
        <v>225.49323334696547</v>
      </c>
      <c r="L228" s="24">
        <f t="shared" si="265"/>
        <v>2473.2516537731417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L'!$B$264:$AV$384, 25)</f>
        <v>19.878373486766577</v>
      </c>
      <c r="S228" s="46">
        <f>VLOOKUP(I228, '[1]Lapse Rates'!$A$4:$F$24, 5)</f>
        <v>1.8563969E-3</v>
      </c>
      <c r="T228" s="33">
        <f>W227</f>
        <v>0.92908924508684421</v>
      </c>
      <c r="U228" s="33">
        <f t="shared" si="266"/>
        <v>1.84687830163743E-2</v>
      </c>
      <c r="V228" s="39">
        <f t="shared" si="261"/>
        <v>1.7247583944025578E-3</v>
      </c>
      <c r="W228" s="32">
        <f t="shared" si="267"/>
        <v>0.90889570367606731</v>
      </c>
      <c r="X228" s="32"/>
      <c r="Y228" s="5">
        <f t="shared" ref="Y228:Z243" si="272">AA227</f>
        <v>0</v>
      </c>
      <c r="Z228" s="5">
        <f t="shared" si="262"/>
        <v>5.5952448697940511</v>
      </c>
      <c r="AA228" s="5">
        <f t="shared" si="268"/>
        <v>0</v>
      </c>
      <c r="AB228" s="5">
        <f t="shared" si="253"/>
        <v>5.4736335072913436</v>
      </c>
      <c r="AC228" s="32"/>
      <c r="AD228" s="5">
        <f t="shared" ref="AD228:AD242" si="273">$W228*J228</f>
        <v>20494.983099708181</v>
      </c>
      <c r="AE228" s="5">
        <f t="shared" si="255"/>
        <v>-204.94983099708182</v>
      </c>
      <c r="AF228" s="5">
        <f t="shared" si="255"/>
        <v>-2247.9278022241369</v>
      </c>
      <c r="AG228" s="5">
        <f t="shared" si="263"/>
        <v>-11122.436727168079</v>
      </c>
      <c r="AH228" s="5">
        <f t="shared" si="256"/>
        <v>6919.668739318884</v>
      </c>
      <c r="AI228" s="42">
        <f t="shared" si="271"/>
        <v>0</v>
      </c>
      <c r="AJ228" s="42">
        <f t="shared" ref="AJ228:AJ243" si="274">$D$6*SUM(Y228:Z228,AD228:AE228)</f>
        <v>1991.0011571822859</v>
      </c>
      <c r="AK228" s="42">
        <f t="shared" si="269"/>
        <v>8910.6698965011692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22549.323334696546</v>
      </c>
      <c r="K229" s="11">
        <f t="shared" si="259"/>
        <v>225.49323334696547</v>
      </c>
      <c r="L229" s="24">
        <f t="shared" si="265"/>
        <v>2473.2516537731417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L'!$B$264:$AV$384, 25)</f>
        <v>21.96600447556461</v>
      </c>
      <c r="S229" s="46">
        <f>VLOOKUP(I229, '[1]Lapse Rates'!$A$4:$F$24, 5)</f>
        <v>1.7512077999999999E-3</v>
      </c>
      <c r="T229" s="33">
        <f t="shared" ref="T229:T243" si="275">W228</f>
        <v>0.90889570367606731</v>
      </c>
      <c r="U229" s="33">
        <f t="shared" si="266"/>
        <v>1.9964807094769943E-2</v>
      </c>
      <c r="V229" s="39">
        <f t="shared" si="261"/>
        <v>1.5916652456640177E-3</v>
      </c>
      <c r="W229" s="32">
        <f t="shared" si="267"/>
        <v>0.8873392313356333</v>
      </c>
      <c r="X229" s="32"/>
      <c r="Y229" s="5">
        <f t="shared" si="272"/>
        <v>0</v>
      </c>
      <c r="Z229" s="5">
        <f t="shared" si="262"/>
        <v>5.4736335072913436</v>
      </c>
      <c r="AA229" s="5">
        <f t="shared" si="268"/>
        <v>0</v>
      </c>
      <c r="AB229" s="5">
        <f t="shared" si="253"/>
        <v>5.3438141794802707</v>
      </c>
      <c r="AC229" s="32"/>
      <c r="AD229" s="5">
        <f t="shared" si="273"/>
        <v>20008.899234948294</v>
      </c>
      <c r="AE229" s="5">
        <f t="shared" si="255"/>
        <v>-200.08899234948294</v>
      </c>
      <c r="AF229" s="5">
        <f t="shared" si="255"/>
        <v>-2194.6132213586434</v>
      </c>
      <c r="AG229" s="5">
        <f>-U229*M229</f>
        <v>-12023.385811876207</v>
      </c>
      <c r="AH229" s="5">
        <f t="shared" si="256"/>
        <v>5590.8112093639611</v>
      </c>
      <c r="AI229" s="42">
        <f t="shared" si="271"/>
        <v>0</v>
      </c>
      <c r="AJ229" s="42">
        <f t="shared" si="274"/>
        <v>1943.7812482460088</v>
      </c>
      <c r="AK229" s="42">
        <f t="shared" si="269"/>
        <v>7534.5924576099696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22549.323334696546</v>
      </c>
      <c r="K230" s="11">
        <f t="shared" si="259"/>
        <v>225.49323334696547</v>
      </c>
      <c r="L230" s="24">
        <f t="shared" si="265"/>
        <v>2473.2516537731417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L'!$B$264:$AV$384, 25)</f>
        <v>24.108931664792092</v>
      </c>
      <c r="S230" s="46">
        <f>VLOOKUP(I230, '[1]Lapse Rates'!$A$4:$F$24, 5)</f>
        <v>1.6267663999999999E-3</v>
      </c>
      <c r="T230" s="33">
        <f t="shared" si="275"/>
        <v>0.8873392313356333</v>
      </c>
      <c r="U230" s="33">
        <f t="shared" si="266"/>
        <v>2.1392800891759926E-2</v>
      </c>
      <c r="V230" s="39">
        <f t="shared" si="261"/>
        <v>1.4434936469386354E-3</v>
      </c>
      <c r="W230" s="32">
        <f t="shared" si="267"/>
        <v>0.8645029367969348</v>
      </c>
      <c r="X230" s="32"/>
      <c r="Y230" s="5">
        <f t="shared" si="272"/>
        <v>0</v>
      </c>
      <c r="Z230" s="5">
        <f t="shared" si="262"/>
        <v>5.3438141794802707</v>
      </c>
      <c r="AA230" s="5">
        <f t="shared" si="268"/>
        <v>0</v>
      </c>
      <c r="AB230" s="5">
        <f t="shared" si="253"/>
        <v>5.206287391242812</v>
      </c>
      <c r="AC230" s="32"/>
      <c r="AD230" s="5">
        <f t="shared" si="273"/>
        <v>19493.956245628815</v>
      </c>
      <c r="AE230" s="5">
        <f t="shared" si="255"/>
        <v>-194.93956245628814</v>
      </c>
      <c r="AF230" s="5">
        <f t="shared" si="255"/>
        <v>-2138.1333181247569</v>
      </c>
      <c r="AG230" s="5">
        <f t="shared" ref="AG230:AG243" si="276">-U230*M230</f>
        <v>-12883.365088243689</v>
      </c>
      <c r="AH230" s="5">
        <f t="shared" si="256"/>
        <v>4277.5182768040795</v>
      </c>
      <c r="AI230" s="42">
        <f t="shared" si="271"/>
        <v>0</v>
      </c>
      <c r="AJ230" s="42">
        <f t="shared" si="274"/>
        <v>1893.7577647902319</v>
      </c>
      <c r="AK230" s="42">
        <f t="shared" si="269"/>
        <v>6171.2760415943112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22549.323334696546</v>
      </c>
      <c r="K231" s="11">
        <f t="shared" si="259"/>
        <v>225.49323334696547</v>
      </c>
      <c r="L231" s="24">
        <f t="shared" si="265"/>
        <v>2473.2516537731417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L'!$B$264:$AV$384, 25)</f>
        <v>26.573395139926991</v>
      </c>
      <c r="S231" s="46">
        <f>VLOOKUP(I231, '[1]Lapse Rates'!$A$4:$F$24, 5)</f>
        <v>1.427546E-3</v>
      </c>
      <c r="T231" s="33">
        <f t="shared" si="275"/>
        <v>0.8645029367969348</v>
      </c>
      <c r="U231" s="33">
        <f t="shared" si="266"/>
        <v>2.2972778139132278E-2</v>
      </c>
      <c r="V231" s="39">
        <f t="shared" si="261"/>
        <v>1.234117709412717E-3</v>
      </c>
      <c r="W231" s="32">
        <f t="shared" si="267"/>
        <v>0.84029604094838983</v>
      </c>
      <c r="X231" s="32"/>
      <c r="Y231" s="5">
        <f t="shared" si="272"/>
        <v>0</v>
      </c>
      <c r="Z231" s="5">
        <f t="shared" si="262"/>
        <v>5.206287391242812</v>
      </c>
      <c r="AA231" s="5">
        <f t="shared" si="268"/>
        <v>0</v>
      </c>
      <c r="AB231" s="5">
        <f t="shared" si="253"/>
        <v>5.060506444443079</v>
      </c>
      <c r="AC231" s="32"/>
      <c r="AD231" s="5">
        <f t="shared" si="273"/>
        <v>18948.107124210652</v>
      </c>
      <c r="AE231" s="5">
        <f t="shared" si="255"/>
        <v>-189.48107124210651</v>
      </c>
      <c r="AF231" s="5">
        <f t="shared" si="255"/>
        <v>-2078.2635729346289</v>
      </c>
      <c r="AG231" s="5">
        <f t="shared" si="276"/>
        <v>-13834.873205951493</v>
      </c>
      <c r="AH231" s="5">
        <f t="shared" si="256"/>
        <v>2845.4892740824234</v>
      </c>
      <c r="AI231" s="42">
        <f t="shared" si="271"/>
        <v>0</v>
      </c>
      <c r="AJ231" s="42">
        <f t="shared" si="274"/>
        <v>1840.7319525892956</v>
      </c>
      <c r="AK231" s="42">
        <f t="shared" si="269"/>
        <v>4686.2212266717188</v>
      </c>
    </row>
    <row r="232" spans="1:39" ht="15" x14ac:dyDescent="0.2">
      <c r="A232" s="12"/>
      <c r="B232" s="13">
        <v>1</v>
      </c>
      <c r="C232" s="10">
        <f>$H$222*0.14+$B$235</f>
        <v>3149.7313538140384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22549.323334696546</v>
      </c>
      <c r="K232" s="11">
        <f t="shared" si="259"/>
        <v>225.49323334696547</v>
      </c>
      <c r="L232" s="24">
        <f t="shared" si="265"/>
        <v>2473.2516537731417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L'!$B$264:$AV$384, 25)</f>
        <v>29.407988910520139</v>
      </c>
      <c r="S232" s="46">
        <f>VLOOKUP(I232, '[1]Lapse Rates'!$A$4:$F$24, 5)</f>
        <v>1.4710299999999999E-3</v>
      </c>
      <c r="T232" s="33">
        <f t="shared" si="275"/>
        <v>0.84029604094838983</v>
      </c>
      <c r="U232" s="33">
        <f t="shared" si="266"/>
        <v>2.4711416653764223E-2</v>
      </c>
      <c r="V232" s="39">
        <f t="shared" si="261"/>
        <v>1.2361006851163098E-3</v>
      </c>
      <c r="W232" s="32">
        <f t="shared" si="267"/>
        <v>0.81434852360950927</v>
      </c>
      <c r="X232" s="32"/>
      <c r="Y232" s="5">
        <f t="shared" si="272"/>
        <v>0</v>
      </c>
      <c r="Z232" s="5">
        <f t="shared" si="262"/>
        <v>5.060506444443079</v>
      </c>
      <c r="AA232" s="5">
        <f t="shared" si="268"/>
        <v>0</v>
      </c>
      <c r="AB232" s="5">
        <f t="shared" si="253"/>
        <v>4.9042429702483119</v>
      </c>
      <c r="AC232" s="32"/>
      <c r="AD232" s="5">
        <f t="shared" si="273"/>
        <v>18363.00816600359</v>
      </c>
      <c r="AE232" s="5">
        <f t="shared" si="255"/>
        <v>-183.6300816600359</v>
      </c>
      <c r="AF232" s="5">
        <f t="shared" si="255"/>
        <v>-2014.0888327649352</v>
      </c>
      <c r="AG232" s="5">
        <f t="shared" si="276"/>
        <v>-14881.931739979775</v>
      </c>
      <c r="AH232" s="5">
        <f t="shared" si="256"/>
        <v>1283.357511598846</v>
      </c>
      <c r="AI232" s="42">
        <f t="shared" si="271"/>
        <v>0</v>
      </c>
      <c r="AJ232" s="42">
        <f t="shared" si="274"/>
        <v>1783.8934257563028</v>
      </c>
      <c r="AK232" s="42">
        <f t="shared" si="269"/>
        <v>3067.2509373551488</v>
      </c>
    </row>
    <row r="233" spans="1:39" ht="15" x14ac:dyDescent="0.2">
      <c r="A233" s="12"/>
      <c r="B233" s="70" t="s">
        <v>49</v>
      </c>
      <c r="C233" s="10">
        <f>$H$222*0.11+$B$235</f>
        <v>2473.2516537731417</v>
      </c>
      <c r="D233" s="1"/>
      <c r="E233" s="1"/>
      <c r="F233" s="1"/>
      <c r="I233" s="2">
        <f t="shared" si="258"/>
        <v>10</v>
      </c>
      <c r="J233" s="11">
        <f t="shared" si="248"/>
        <v>22549.323334696546</v>
      </c>
      <c r="K233" s="11">
        <f t="shared" si="259"/>
        <v>225.49323334696547</v>
      </c>
      <c r="L233" s="24">
        <f t="shared" si="265"/>
        <v>2473.2516537731417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L'!$B$264:$AV$384, 25)</f>
        <v>32.77747423156643</v>
      </c>
      <c r="S233" s="46">
        <f>VLOOKUP(I233, '[1]Lapse Rates'!$A$4:$F$24, 5)</f>
        <v>1.273365E-3</v>
      </c>
      <c r="T233" s="33">
        <f t="shared" si="275"/>
        <v>0.81434852360950927</v>
      </c>
      <c r="U233" s="33">
        <f t="shared" si="266"/>
        <v>2.6692287748124856E-2</v>
      </c>
      <c r="V233" s="39">
        <f t="shared" si="261"/>
        <v>1.0369629077660227E-3</v>
      </c>
      <c r="W233" s="32">
        <f t="shared" si="267"/>
        <v>0.78661927295361833</v>
      </c>
      <c r="X233" s="32"/>
      <c r="Y233" s="5">
        <f t="shared" si="272"/>
        <v>0</v>
      </c>
      <c r="Z233" s="5">
        <f t="shared" si="262"/>
        <v>4.9042429702483119</v>
      </c>
      <c r="AA233" s="5">
        <f t="shared" si="268"/>
        <v>0</v>
      </c>
      <c r="AB233" s="5">
        <f t="shared" si="253"/>
        <v>4.7372493813158458</v>
      </c>
      <c r="AC233" s="32"/>
      <c r="AD233" s="5">
        <f t="shared" si="273"/>
        <v>17737.732327135058</v>
      </c>
      <c r="AE233" s="5">
        <f t="shared" si="255"/>
        <v>-177.37732327135058</v>
      </c>
      <c r="AF233" s="5">
        <f t="shared" si="255"/>
        <v>-1945.5074177223628</v>
      </c>
      <c r="AG233" s="5">
        <f t="shared" si="276"/>
        <v>-16074.869758265484</v>
      </c>
      <c r="AH233" s="5">
        <f>SUM(AD233:AG233)</f>
        <v>-460.02217212413962</v>
      </c>
      <c r="AI233" s="42">
        <f t="shared" si="271"/>
        <v>0</v>
      </c>
      <c r="AJ233" s="42">
        <f t="shared" si="274"/>
        <v>1723.1519321144112</v>
      </c>
      <c r="AK233" s="42">
        <f t="shared" si="269"/>
        <v>1263.1297599902716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22549.323334696546</v>
      </c>
      <c r="K234" s="11">
        <f t="shared" si="259"/>
        <v>225.49323334696547</v>
      </c>
      <c r="L234" s="24">
        <f t="shared" si="265"/>
        <v>2473.2516537731417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L'!$B$264:$AV$384, 25)</f>
        <v>36.649365475881481</v>
      </c>
      <c r="S234" s="46">
        <f>VLOOKUP(I234, '[1]Lapse Rates'!$A$4:$F$24, 5)</f>
        <v>1.2241776999999999E-3</v>
      </c>
      <c r="T234" s="33">
        <f t="shared" si="275"/>
        <v>0.78661927295361833</v>
      </c>
      <c r="U234" s="33">
        <f t="shared" si="266"/>
        <v>2.8829097224849332E-2</v>
      </c>
      <c r="V234" s="39">
        <f t="shared" si="261"/>
        <v>9.6296177234003267E-4</v>
      </c>
      <c r="W234" s="32">
        <f t="shared" si="267"/>
        <v>0.75682721395642893</v>
      </c>
      <c r="X234" s="31"/>
      <c r="Y234" s="5">
        <f t="shared" si="272"/>
        <v>0</v>
      </c>
      <c r="Z234" s="5">
        <f t="shared" si="262"/>
        <v>4.7372493813158458</v>
      </c>
      <c r="AA234" s="5">
        <f t="shared" si="268"/>
        <v>0</v>
      </c>
      <c r="AB234" s="5">
        <f t="shared" si="253"/>
        <v>4.5578329623376623</v>
      </c>
      <c r="AC234" s="32"/>
      <c r="AD234" s="5">
        <f t="shared" si="273"/>
        <v>17065.941556001078</v>
      </c>
      <c r="AE234" s="5">
        <f t="shared" si="255"/>
        <v>-170.65941556001079</v>
      </c>
      <c r="AF234" s="5">
        <f t="shared" si="255"/>
        <v>-1871.8241585382573</v>
      </c>
      <c r="AG234" s="5">
        <f t="shared" si="276"/>
        <v>-17361.718392623789</v>
      </c>
      <c r="AH234" s="5">
        <f t="shared" ref="AH234:AH243" si="277">SUM(AD234:AG234)</f>
        <v>-2338.2604107209772</v>
      </c>
      <c r="AI234" s="42">
        <f t="shared" si="271"/>
        <v>0</v>
      </c>
      <c r="AJ234" s="42">
        <f t="shared" si="274"/>
        <v>1657.8919021415761</v>
      </c>
      <c r="AK234" s="42">
        <f t="shared" ref="AK234:AK243" si="278">SUM(AH234:AJ234)</f>
        <v>-680.36850857940112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22549.323334696546</v>
      </c>
      <c r="K235" s="11">
        <f t="shared" si="259"/>
        <v>225.49323334696547</v>
      </c>
      <c r="L235" s="24">
        <f t="shared" si="265"/>
        <v>2473.2516537731417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L'!$B$264:$AV$384, 25)</f>
        <v>41.079185588614941</v>
      </c>
      <c r="S235" s="46">
        <f>VLOOKUP(I235, '[1]Lapse Rates'!$A$4:$F$24, 5)</f>
        <v>1.0124068E-3</v>
      </c>
      <c r="T235" s="33">
        <f t="shared" si="275"/>
        <v>0.75682721395642893</v>
      </c>
      <c r="U235" s="33">
        <f t="shared" si="266"/>
        <v>3.1089845580630531E-2</v>
      </c>
      <c r="V235" s="39">
        <f t="shared" si="261"/>
        <v>7.6621701783454355E-4</v>
      </c>
      <c r="W235" s="32">
        <f t="shared" si="267"/>
        <v>0.72497115135796386</v>
      </c>
      <c r="X235" s="31"/>
      <c r="Y235" s="5">
        <f t="shared" si="272"/>
        <v>0</v>
      </c>
      <c r="Z235" s="5">
        <f t="shared" si="262"/>
        <v>4.5578329623376623</v>
      </c>
      <c r="AA235" s="5">
        <f t="shared" si="268"/>
        <v>0</v>
      </c>
      <c r="AB235" s="5">
        <f t="shared" si="253"/>
        <v>4.365986515111552</v>
      </c>
      <c r="AC235" s="32"/>
      <c r="AD235" s="5">
        <f t="shared" si="273"/>
        <v>16347.608900297957</v>
      </c>
      <c r="AE235" s="5">
        <f t="shared" si="255"/>
        <v>-163.47608900297956</v>
      </c>
      <c r="AF235" s="5">
        <f t="shared" si="255"/>
        <v>-1793.0360990339027</v>
      </c>
      <c r="AG235" s="5">
        <f t="shared" si="276"/>
        <v>-18723.206614177543</v>
      </c>
      <c r="AH235" s="5">
        <f t="shared" si="277"/>
        <v>-4332.1099019164685</v>
      </c>
      <c r="AI235" s="42">
        <f t="shared" si="271"/>
        <v>0</v>
      </c>
      <c r="AJ235" s="42">
        <f t="shared" si="274"/>
        <v>1588.1105522016426</v>
      </c>
      <c r="AK235" s="42">
        <f t="shared" si="278"/>
        <v>-2743.9993497148262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22549.323334696546</v>
      </c>
      <c r="K236" s="11">
        <f t="shared" si="259"/>
        <v>225.49323334696547</v>
      </c>
      <c r="L236" s="24">
        <f t="shared" si="265"/>
        <v>2473.2516537731417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L'!$B$264:$AV$384, 25)</f>
        <v>46.17697440229113</v>
      </c>
      <c r="S236" s="46">
        <f>VLOOKUP(I236, '[1]Lapse Rates'!$A$4:$F$24, 5)</f>
        <v>8.7385670000000003E-4</v>
      </c>
      <c r="T236" s="33">
        <f t="shared" si="275"/>
        <v>0.72497115135796386</v>
      </c>
      <c r="U236" s="33">
        <f t="shared" si="266"/>
        <v>3.3476974298656224E-2</v>
      </c>
      <c r="V236" s="39">
        <f t="shared" si="261"/>
        <v>6.3352089792087084E-4</v>
      </c>
      <c r="W236" s="32">
        <f t="shared" si="267"/>
        <v>0.69086065616138681</v>
      </c>
      <c r="X236" s="31"/>
      <c r="Y236" s="5">
        <f t="shared" si="272"/>
        <v>0</v>
      </c>
      <c r="Z236" s="5">
        <f t="shared" si="262"/>
        <v>4.365986515111552</v>
      </c>
      <c r="AA236" s="5">
        <f t="shared" si="268"/>
        <v>0</v>
      </c>
      <c r="AB236" s="5">
        <f t="shared" si="253"/>
        <v>4.1605632209941579</v>
      </c>
      <c r="AC236" s="32"/>
      <c r="AD236" s="5">
        <f t="shared" si="273"/>
        <v>15578.440315003727</v>
      </c>
      <c r="AE236" s="5">
        <f t="shared" si="255"/>
        <v>-155.78440315003726</v>
      </c>
      <c r="AF236" s="5">
        <f t="shared" si="255"/>
        <v>-1708.6722603779479</v>
      </c>
      <c r="AG236" s="5">
        <f t="shared" si="276"/>
        <v>-20160.804754905439</v>
      </c>
      <c r="AH236" s="5">
        <f t="shared" si="277"/>
        <v>-6446.8211034296964</v>
      </c>
      <c r="AI236" s="42">
        <f t="shared" si="271"/>
        <v>0</v>
      </c>
      <c r="AJ236" s="42">
        <f t="shared" si="274"/>
        <v>1513.3908482299794</v>
      </c>
      <c r="AK236" s="42">
        <f t="shared" si="278"/>
        <v>-4933.4302551997171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22549.323334696546</v>
      </c>
      <c r="K237" s="11">
        <f t="shared" si="259"/>
        <v>225.49323334696547</v>
      </c>
      <c r="L237" s="24">
        <f t="shared" si="265"/>
        <v>2473.2516537731417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L'!$B$264:$AV$384, 25)</f>
        <v>51.84808803058575</v>
      </c>
      <c r="S237" s="46">
        <f>VLOOKUP(I237, '[1]Lapse Rates'!$A$4:$F$24, 5)</f>
        <v>8.3940749999999998E-4</v>
      </c>
      <c r="T237" s="33">
        <f t="shared" si="275"/>
        <v>0.69086065616138681</v>
      </c>
      <c r="U237" s="33">
        <f t="shared" si="266"/>
        <v>3.5819804117523814E-2</v>
      </c>
      <c r="V237" s="39">
        <f t="shared" si="261"/>
        <v>5.7991361623678929E-4</v>
      </c>
      <c r="W237" s="32">
        <f t="shared" si="267"/>
        <v>0.6544609384276262</v>
      </c>
      <c r="X237" s="31"/>
      <c r="Y237" s="5">
        <f t="shared" si="272"/>
        <v>0</v>
      </c>
      <c r="Z237" s="5">
        <f t="shared" si="262"/>
        <v>4.1605632209941579</v>
      </c>
      <c r="AA237" s="5">
        <f t="shared" si="268"/>
        <v>0</v>
      </c>
      <c r="AB237" s="5">
        <f t="shared" si="253"/>
        <v>3.9413535648833089</v>
      </c>
      <c r="AC237" s="32"/>
      <c r="AD237" s="5">
        <f t="shared" si="273"/>
        <v>14757.651310533471</v>
      </c>
      <c r="AE237" s="5">
        <f t="shared" si="255"/>
        <v>-147.57651310533473</v>
      </c>
      <c r="AF237" s="5">
        <f t="shared" si="255"/>
        <v>-1618.6465982960488</v>
      </c>
      <c r="AG237" s="5">
        <f t="shared" si="276"/>
        <v>-21571.724813892248</v>
      </c>
      <c r="AH237" s="5">
        <f t="shared" si="277"/>
        <v>-8580.2966147601601</v>
      </c>
      <c r="AI237" s="42">
        <f t="shared" si="271"/>
        <v>0</v>
      </c>
      <c r="AJ237" s="42">
        <f t="shared" si="274"/>
        <v>1433.6564888796797</v>
      </c>
      <c r="AK237" s="42">
        <f t="shared" si="278"/>
        <v>-7146.6401258804799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22549.323334696546</v>
      </c>
      <c r="K238" s="11">
        <f t="shared" si="259"/>
        <v>225.49323334696547</v>
      </c>
      <c r="L238" s="24">
        <f t="shared" si="265"/>
        <v>2473.2516537731417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L'!$B$264:$AV$384, 25)</f>
        <v>58.125735835786926</v>
      </c>
      <c r="S238" s="46">
        <f>VLOOKUP(I238, '[1]Lapse Rates'!$A$4:$F$24, 5)</f>
        <v>7.2940090000000004E-4</v>
      </c>
      <c r="T238" s="33">
        <f t="shared" si="275"/>
        <v>0.6544609384276262</v>
      </c>
      <c r="U238" s="33">
        <f t="shared" si="266"/>
        <v>3.8041023621885418E-2</v>
      </c>
      <c r="V238" s="39">
        <f t="shared" si="261"/>
        <v>4.7736439750395519E-4</v>
      </c>
      <c r="W238" s="32">
        <f t="shared" si="267"/>
        <v>0.61594255040823687</v>
      </c>
      <c r="X238" s="31"/>
      <c r="Y238" s="5">
        <f t="shared" si="272"/>
        <v>0</v>
      </c>
      <c r="Z238" s="5">
        <f t="shared" si="262"/>
        <v>3.9413535648833089</v>
      </c>
      <c r="AA238" s="5">
        <f t="shared" si="268"/>
        <v>0</v>
      </c>
      <c r="AB238" s="5">
        <f t="shared" si="253"/>
        <v>3.7093846618980209</v>
      </c>
      <c r="AC238" s="32"/>
      <c r="AD238" s="5">
        <f t="shared" si="273"/>
        <v>13889.087724752959</v>
      </c>
      <c r="AE238" s="5">
        <f t="shared" si="255"/>
        <v>-138.8908772475296</v>
      </c>
      <c r="AF238" s="5">
        <f t="shared" si="255"/>
        <v>-1523.3809314264186</v>
      </c>
      <c r="AG238" s="5">
        <f t="shared" si="276"/>
        <v>-22909.407614784435</v>
      </c>
      <c r="AH238" s="5">
        <f t="shared" si="277"/>
        <v>-10682.591698705424</v>
      </c>
      <c r="AI238" s="42">
        <f t="shared" si="271"/>
        <v>0</v>
      </c>
      <c r="AJ238" s="42">
        <f t="shared" si="274"/>
        <v>1349.2809575249978</v>
      </c>
      <c r="AK238" s="42">
        <f t="shared" si="278"/>
        <v>-9333.3107411804267</v>
      </c>
    </row>
    <row r="239" spans="1:39" ht="15" x14ac:dyDescent="0.2">
      <c r="I239" s="2">
        <f t="shared" si="258"/>
        <v>16</v>
      </c>
      <c r="J239" s="11">
        <f t="shared" si="248"/>
        <v>22549.323334696546</v>
      </c>
      <c r="K239" s="11">
        <f t="shared" si="259"/>
        <v>225.49323334696547</v>
      </c>
      <c r="L239" s="24">
        <f t="shared" si="265"/>
        <v>2473.2516537731417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L'!$B$264:$AV$384, 25)</f>
        <v>64.936620196775081</v>
      </c>
      <c r="S239" s="46">
        <f>VLOOKUP(I239, '[1]Lapse Rates'!$A$4:$F$24, 5)</f>
        <v>6.1234970000000001E-4</v>
      </c>
      <c r="T239" s="33">
        <f t="shared" si="275"/>
        <v>0.61594255040823687</v>
      </c>
      <c r="U239" s="33">
        <f t="shared" si="266"/>
        <v>3.9997227458892663E-2</v>
      </c>
      <c r="V239" s="39">
        <f t="shared" si="261"/>
        <v>3.7717223595971872E-4</v>
      </c>
      <c r="W239" s="32">
        <f t="shared" si="267"/>
        <v>0.57556815071338452</v>
      </c>
      <c r="X239" s="31"/>
      <c r="Y239" s="5">
        <f t="shared" si="272"/>
        <v>0</v>
      </c>
      <c r="Z239" s="5">
        <f t="shared" si="262"/>
        <v>3.7093846618980209</v>
      </c>
      <c r="AA239" s="5">
        <f t="shared" si="268"/>
        <v>0</v>
      </c>
      <c r="AB239" s="5">
        <f t="shared" si="253"/>
        <v>3.4662383183597085</v>
      </c>
      <c r="AC239" s="32"/>
      <c r="AD239" s="5">
        <f t="shared" si="273"/>
        <v>12978.67233158946</v>
      </c>
      <c r="AE239" s="5">
        <f t="shared" si="255"/>
        <v>-129.78672331589459</v>
      </c>
      <c r="AF239" s="5">
        <f t="shared" si="255"/>
        <v>-1423.5248806110271</v>
      </c>
      <c r="AG239" s="5">
        <f t="shared" si="276"/>
        <v>-24087.490295341471</v>
      </c>
      <c r="AH239" s="5">
        <f t="shared" si="277"/>
        <v>-12662.129567678932</v>
      </c>
      <c r="AI239" s="42">
        <f t="shared" si="271"/>
        <v>0</v>
      </c>
      <c r="AJ239" s="42">
        <f t="shared" si="274"/>
        <v>1260.8395688069691</v>
      </c>
      <c r="AK239" s="42">
        <f t="shared" si="278"/>
        <v>-11401.289998871964</v>
      </c>
    </row>
    <row r="240" spans="1:39" ht="15" x14ac:dyDescent="0.2">
      <c r="I240" s="2">
        <f t="shared" si="258"/>
        <v>17</v>
      </c>
      <c r="J240" s="11">
        <f t="shared" si="248"/>
        <v>22549.323334696546</v>
      </c>
      <c r="K240" s="11">
        <f t="shared" si="259"/>
        <v>225.49323334696547</v>
      </c>
      <c r="L240" s="24">
        <f t="shared" si="265"/>
        <v>2473.2516537731417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L'!$B$264:$AV$384, 25)</f>
        <v>72.381148417092504</v>
      </c>
      <c r="S240" s="46">
        <f>VLOOKUP(I240, '[1]Lapse Rates'!$A$4:$F$24, 5)</f>
        <v>4.6742110000000002E-4</v>
      </c>
      <c r="T240" s="33">
        <f t="shared" si="275"/>
        <v>0.57556815071338452</v>
      </c>
      <c r="U240" s="33">
        <f t="shared" si="266"/>
        <v>4.1660283740936957E-2</v>
      </c>
      <c r="V240" s="39">
        <f t="shared" si="261"/>
        <v>2.6903269813141601E-4</v>
      </c>
      <c r="W240" s="32">
        <f t="shared" si="267"/>
        <v>0.53363883427431613</v>
      </c>
      <c r="X240" s="31"/>
      <c r="Y240" s="5">
        <f t="shared" si="272"/>
        <v>0</v>
      </c>
      <c r="Z240" s="5">
        <f t="shared" si="262"/>
        <v>3.4662383183597085</v>
      </c>
      <c r="AA240" s="5">
        <f t="shared" si="268"/>
        <v>0</v>
      </c>
      <c r="AB240" s="5">
        <f t="shared" si="253"/>
        <v>3.2137278152618713</v>
      </c>
      <c r="AC240" s="32"/>
      <c r="AD240" s="5">
        <f t="shared" si="273"/>
        <v>12033.1946180021</v>
      </c>
      <c r="AE240" s="5">
        <f t="shared" si="255"/>
        <v>-120.33194618002101</v>
      </c>
      <c r="AF240" s="5">
        <f t="shared" si="255"/>
        <v>-1319.8231293865238</v>
      </c>
      <c r="AG240" s="5">
        <f t="shared" si="276"/>
        <v>-25089.031017020723</v>
      </c>
      <c r="AH240" s="5">
        <f t="shared" si="277"/>
        <v>-14495.991474585167</v>
      </c>
      <c r="AI240" s="42">
        <f t="shared" si="271"/>
        <v>0</v>
      </c>
      <c r="AJ240" s="42">
        <f t="shared" si="274"/>
        <v>1168.9918660847773</v>
      </c>
      <c r="AK240" s="42">
        <f t="shared" si="278"/>
        <v>-13326.99960850039</v>
      </c>
    </row>
    <row r="241" spans="1:39" ht="15" x14ac:dyDescent="0.2">
      <c r="I241" s="2">
        <f t="shared" si="258"/>
        <v>18</v>
      </c>
      <c r="J241" s="11">
        <f t="shared" si="248"/>
        <v>22549.323334696546</v>
      </c>
      <c r="K241" s="11">
        <f t="shared" si="259"/>
        <v>225.49323334696547</v>
      </c>
      <c r="L241" s="24">
        <f t="shared" si="265"/>
        <v>2473.2516537731417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L'!$B$264:$AV$384, 25)</f>
        <v>80.717636220029092</v>
      </c>
      <c r="S241" s="46">
        <f>VLOOKUP(I241, '[1]Lapse Rates'!$A$4:$F$24, 5)</f>
        <v>4.0205260000000001E-4</v>
      </c>
      <c r="T241" s="33">
        <f t="shared" si="275"/>
        <v>0.53363883427431613</v>
      </c>
      <c r="U241" s="33">
        <f t="shared" si="266"/>
        <v>4.3074065297834641E-2</v>
      </c>
      <c r="V241" s="39">
        <f t="shared" si="261"/>
        <v>2.1455088078095792E-4</v>
      </c>
      <c r="W241" s="32">
        <f t="shared" si="267"/>
        <v>0.49035021809570056</v>
      </c>
      <c r="X241" s="31"/>
      <c r="Y241" s="5">
        <f t="shared" si="272"/>
        <v>0</v>
      </c>
      <c r="Z241" s="5">
        <f t="shared" si="272"/>
        <v>3.2137278152618713</v>
      </c>
      <c r="AA241" s="5">
        <f t="shared" si="268"/>
        <v>0</v>
      </c>
      <c r="AB241" s="5">
        <f t="shared" si="253"/>
        <v>2.9530312149355566</v>
      </c>
      <c r="AC241" s="32"/>
      <c r="AD241" s="5">
        <f t="shared" si="273"/>
        <v>11057.065615078922</v>
      </c>
      <c r="AE241" s="5">
        <f t="shared" si="255"/>
        <v>-110.57065615078922</v>
      </c>
      <c r="AF241" s="5">
        <f t="shared" si="255"/>
        <v>-1212.7594878332122</v>
      </c>
      <c r="AG241" s="5">
        <f t="shared" si="276"/>
        <v>-25940.451270249658</v>
      </c>
      <c r="AH241" s="5">
        <f t="shared" si="277"/>
        <v>-16206.715799154737</v>
      </c>
      <c r="AI241" s="42">
        <f t="shared" si="271"/>
        <v>0</v>
      </c>
      <c r="AJ241" s="42">
        <f t="shared" si="274"/>
        <v>1074.1664221695271</v>
      </c>
      <c r="AK241" s="42">
        <f t="shared" si="278"/>
        <v>-15132.549376985211</v>
      </c>
    </row>
    <row r="242" spans="1:39" ht="15" x14ac:dyDescent="0.2">
      <c r="I242" s="2">
        <f t="shared" si="258"/>
        <v>19</v>
      </c>
      <c r="J242" s="11">
        <f t="shared" si="248"/>
        <v>22549.323334696546</v>
      </c>
      <c r="K242" s="11">
        <f t="shared" si="259"/>
        <v>225.49323334696547</v>
      </c>
      <c r="L242" s="24">
        <f t="shared" si="265"/>
        <v>2473.2516537731417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L'!$B$264:$AV$384, 25)</f>
        <v>90.040556105356231</v>
      </c>
      <c r="S242" s="46">
        <f>VLOOKUP(I242, '[1]Lapse Rates'!$A$4:$F$24, 5)</f>
        <v>3.3283375800000001E-2</v>
      </c>
      <c r="T242" s="33">
        <f t="shared" si="275"/>
        <v>0.49035021809570056</v>
      </c>
      <c r="U242" s="33">
        <f t="shared" si="266"/>
        <v>4.415140632371959E-2</v>
      </c>
      <c r="V242" s="39">
        <f t="shared" si="261"/>
        <v>1.6320510582491163E-2</v>
      </c>
      <c r="W242" s="32">
        <f t="shared" si="267"/>
        <v>0.42987830118948983</v>
      </c>
      <c r="X242" s="31"/>
      <c r="Y242" s="5">
        <f t="shared" si="272"/>
        <v>0</v>
      </c>
      <c r="Z242" s="5">
        <f t="shared" si="272"/>
        <v>2.9530312149355566</v>
      </c>
      <c r="AA242" s="5">
        <f t="shared" si="268"/>
        <v>0</v>
      </c>
      <c r="AB242" s="5">
        <f t="shared" si="253"/>
        <v>2.5888517944704525</v>
      </c>
      <c r="AC242" s="32"/>
      <c r="AD242" s="5">
        <f t="shared" si="273"/>
        <v>9693.4648080918723</v>
      </c>
      <c r="AE242" s="5">
        <f t="shared" si="255"/>
        <v>-96.934648080918734</v>
      </c>
      <c r="AF242" s="5">
        <f t="shared" si="255"/>
        <v>-1063.1972193380943</v>
      </c>
      <c r="AG242" s="5">
        <f t="shared" si="276"/>
        <v>-26589.257278927325</v>
      </c>
      <c r="AH242" s="5">
        <f t="shared" si="277"/>
        <v>-18055.924338254466</v>
      </c>
      <c r="AI242" s="42">
        <f t="shared" si="271"/>
        <v>0</v>
      </c>
      <c r="AJ242" s="42">
        <f t="shared" si="274"/>
        <v>941.70930105925993</v>
      </c>
      <c r="AK242" s="42">
        <f t="shared" si="278"/>
        <v>-17114.215037195205</v>
      </c>
    </row>
    <row r="243" spans="1:39" ht="15" x14ac:dyDescent="0.2">
      <c r="I243" s="2">
        <f t="shared" si="258"/>
        <v>20</v>
      </c>
      <c r="J243" s="11">
        <f t="shared" si="248"/>
        <v>22549.323334696546</v>
      </c>
      <c r="K243" s="11">
        <f t="shared" si="259"/>
        <v>225.49323334696547</v>
      </c>
      <c r="L243" s="24">
        <f t="shared" si="265"/>
        <v>2473.2516537731417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L'!$B$264:$AV$384, 25)</f>
        <v>100.50616940808108</v>
      </c>
      <c r="S243" s="46">
        <f>VLOOKUP(I243, '[1]Lapse Rates'!$A$4:$F$24, 5)</f>
        <v>0</v>
      </c>
      <c r="T243" s="33">
        <f t="shared" si="275"/>
        <v>0.42987830118948983</v>
      </c>
      <c r="U243" s="33">
        <f t="shared" si="266"/>
        <v>4.3205421364208969E-2</v>
      </c>
      <c r="V243" s="39">
        <f t="shared" si="261"/>
        <v>0</v>
      </c>
      <c r="W243" s="32">
        <f t="shared" si="267"/>
        <v>0.38667287982528087</v>
      </c>
      <c r="X243" s="31"/>
      <c r="Y243" s="5">
        <f t="shared" si="272"/>
        <v>0</v>
      </c>
      <c r="Z243" s="5">
        <f t="shared" si="272"/>
        <v>2.5888517944704525</v>
      </c>
      <c r="AA243" s="5">
        <f t="shared" si="268"/>
        <v>0</v>
      </c>
      <c r="AB243" s="5">
        <f t="shared" si="253"/>
        <v>2.3286562174429908</v>
      </c>
      <c r="AC243" s="32"/>
      <c r="AD243" s="5">
        <f>$W243*J243</f>
        <v>8719.21179193852</v>
      </c>
      <c r="AE243" s="5">
        <f t="shared" si="255"/>
        <v>-87.192117919385197</v>
      </c>
      <c r="AF243" s="5">
        <f t="shared" si="255"/>
        <v>-956.33933949709922</v>
      </c>
      <c r="AG243" s="5">
        <f t="shared" si="276"/>
        <v>-26019.557702746202</v>
      </c>
      <c r="AH243" s="5">
        <f t="shared" si="277"/>
        <v>-18343.877368224166</v>
      </c>
      <c r="AI243" s="42">
        <f t="shared" si="271"/>
        <v>0</v>
      </c>
      <c r="AJ243" s="42">
        <f t="shared" si="274"/>
        <v>847.05509638231479</v>
      </c>
      <c r="AK243" s="42">
        <f t="shared" si="278"/>
        <v>-17496.822271841851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356019.54394028615</v>
      </c>
      <c r="AE246" s="21">
        <f t="shared" ref="AE246:AK246" si="279">SUM(AE223:AE243)</f>
        <v>-12132.629855277217</v>
      </c>
      <c r="AF246" s="21">
        <f t="shared" si="279"/>
        <v>-37292.602287479574</v>
      </c>
      <c r="AG246" s="21">
        <f t="shared" si="279"/>
        <v>-346991.79149561108</v>
      </c>
      <c r="AH246" s="21">
        <f t="shared" si="279"/>
        <v>-40397.479698081712</v>
      </c>
      <c r="AI246" s="21">
        <f t="shared" si="279"/>
        <v>0</v>
      </c>
      <c r="AJ246" s="21">
        <f t="shared" si="279"/>
        <v>32417.152282366784</v>
      </c>
      <c r="AK246" s="21">
        <f t="shared" si="279"/>
        <v>-7980.3274157149208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183389.84273119163</v>
      </c>
      <c r="AE248" s="21">
        <f t="shared" ref="AE248:AK248" si="280">AE223+NPV($D$6,AE224:AE243)</f>
        <v>-10426.147746441789</v>
      </c>
      <c r="AF248" s="21">
        <f t="shared" si="280"/>
        <v>-18575.589651817245</v>
      </c>
      <c r="AG248" s="21">
        <f t="shared" si="280"/>
        <v>-123072.15109476091</v>
      </c>
      <c r="AH248" s="21">
        <f t="shared" si="280"/>
        <v>31315.954238171696</v>
      </c>
      <c r="AI248" s="21">
        <f t="shared" si="280"/>
        <v>0</v>
      </c>
      <c r="AJ248" s="21">
        <f t="shared" si="280"/>
        <v>15644.828824641625</v>
      </c>
      <c r="AK248" s="21">
        <f t="shared" si="280"/>
        <v>46960.783062813338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267854.17103635066</v>
      </c>
      <c r="AE250" s="21">
        <f t="shared" ref="AE250:AK250" si="281">AE223+NPV($D$7,AE224:AE243)</f>
        <v>-11258.771405689269</v>
      </c>
      <c r="AF250" s="21">
        <f t="shared" si="281"/>
        <v>-27707.960551106527</v>
      </c>
      <c r="AG250" s="21">
        <f t="shared" si="281"/>
        <v>-225953.44222244626</v>
      </c>
      <c r="AH250" s="21">
        <f t="shared" si="281"/>
        <v>2933.9968571086165</v>
      </c>
      <c r="AI250" s="21">
        <f t="shared" si="281"/>
        <v>0</v>
      </c>
      <c r="AJ250" s="21">
        <f t="shared" si="281"/>
        <v>23851.418841094168</v>
      </c>
      <c r="AK250" s="21">
        <f t="shared" si="281"/>
        <v>26785.415698202785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22063.589496368077</v>
      </c>
    </row>
    <row r="254" spans="1:39" ht="15" x14ac:dyDescent="0.2">
      <c r="G254" s="58" t="s">
        <v>117</v>
      </c>
      <c r="H254" s="57"/>
      <c r="I254" s="57"/>
      <c r="J254" s="11">
        <f>H$253</f>
        <v>22063.589496368077</v>
      </c>
      <c r="K254" s="11">
        <f>J254*$C$10</f>
        <v>8825.4357985472307</v>
      </c>
      <c r="L254" s="24">
        <f>$C$263</f>
        <v>3085.1801728195792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22063.589496368077</v>
      </c>
      <c r="AE254" s="5">
        <f>-$W254*K254</f>
        <v>-8825.4357985472307</v>
      </c>
      <c r="AF254" s="5">
        <f>-$W254*L254</f>
        <v>-3085.1801728195792</v>
      </c>
      <c r="AG254" s="5"/>
      <c r="AH254" s="5">
        <f>SUM(AD254:AG254)</f>
        <v>10152.973525001267</v>
      </c>
      <c r="AI254" s="42">
        <f>Y254-AA254</f>
        <v>0</v>
      </c>
      <c r="AJ254" s="42"/>
      <c r="AK254" s="42">
        <f>SUM(AH254:AJ254)</f>
        <v>10152.973525001267</v>
      </c>
      <c r="AL254" s="6" t="s">
        <v>39</v>
      </c>
      <c r="AM254" s="36">
        <f>AK281</f>
        <v>26328.218354635541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22063.589496368077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L'!$B$264:$AV$384, 28)</f>
        <v>13.824763807882725</v>
      </c>
      <c r="S255" s="46">
        <f>AVERAGE(VLOOKUP(I254,'[1]Lapse Rates'!$A$4:$F$24,5),VLOOKUP(I255,'[1]Lapse Rates'!$A$4:$F$24,5))</f>
        <v>2.3220462500000002E-3</v>
      </c>
      <c r="T255" s="33">
        <f>W254</f>
        <v>1</v>
      </c>
      <c r="U255" s="33">
        <f>T255*R255/1000</f>
        <v>1.3824763807882725E-2</v>
      </c>
      <c r="V255" s="39">
        <f>MIN(S255*T255,T255-U255)</f>
        <v>2.3220462500000002E-3</v>
      </c>
      <c r="W255" s="32">
        <f>T255-SUM(U255:V255)</f>
        <v>0.98385318994211723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5.9250492272565127</v>
      </c>
      <c r="AC255" s="32"/>
      <c r="AD255" s="5">
        <f t="shared" ref="AD255:AD257" si="290">$W255*J255</f>
        <v>21707.332907575124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-8325.6736832574061</v>
      </c>
      <c r="AH255" s="5">
        <f t="shared" ref="AH255:AH263" si="292">SUM(AD255:AG255)</f>
        <v>13381.659224317718</v>
      </c>
      <c r="AI255" s="42">
        <f>-M255*$W254*(N255-N254)/1000</f>
        <v>0</v>
      </c>
      <c r="AJ255" s="42">
        <f>$D$6*SUM(Y255:Z255,AD255:AE255)</f>
        <v>2130.0801448821198</v>
      </c>
      <c r="AK255" s="42">
        <f t="shared" ref="AK255" si="293">SUM(AH255:AJ255)</f>
        <v>15511.739369199839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22063.589496368077</v>
      </c>
      <c r="K256" s="11">
        <f t="shared" ref="K256:K274" si="295">J256*$C$11</f>
        <v>220.63589496368078</v>
      </c>
      <c r="L256" s="24">
        <f>$C$264</f>
        <v>2423.2724879285365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L'!$B$264:$AV$384, 28)</f>
        <v>15.115838133372879</v>
      </c>
      <c r="S256" s="46">
        <f>VLOOKUP(I256, '[1]Lapse Rates'!$A$4:$F$24, 5)</f>
        <v>2.1348066000000001E-3</v>
      </c>
      <c r="T256" s="33">
        <f t="shared" ref="T256:T258" si="296">W255</f>
        <v>0.98385318994211723</v>
      </c>
      <c r="U256" s="33">
        <f>T256*R256/1000</f>
        <v>1.4871765566167604E-2</v>
      </c>
      <c r="V256" s="39">
        <f t="shared" ref="V256:V274" si="297">MIN(S256*T256,T256-U256)</f>
        <v>2.1003362833194855E-3</v>
      </c>
      <c r="W256" s="32">
        <f>T256-SUM(U256:V256)</f>
        <v>0.96688108809263018</v>
      </c>
      <c r="X256" s="32"/>
      <c r="Y256" s="5">
        <f t="shared" ref="Y256:Z271" si="298">AA255</f>
        <v>0</v>
      </c>
      <c r="Z256" s="5">
        <f t="shared" si="298"/>
        <v>5.9250492272565127</v>
      </c>
      <c r="AA256" s="5">
        <f>O256*W256</f>
        <v>0</v>
      </c>
      <c r="AB256" s="5">
        <f t="shared" si="289"/>
        <v>5.8228383080093655</v>
      </c>
      <c r="AC256" s="32"/>
      <c r="AD256" s="5">
        <f t="shared" si="290"/>
        <v>21332.867419477494</v>
      </c>
      <c r="AE256" s="5">
        <f t="shared" si="291"/>
        <v>-213.32867419477495</v>
      </c>
      <c r="AF256" s="5">
        <f t="shared" si="291"/>
        <v>-2343.0163398732784</v>
      </c>
      <c r="AG256" s="5">
        <f t="shared" ref="AG256:AG259" si="299">-U256*M256</f>
        <v>-8956.2085051475497</v>
      </c>
      <c r="AH256" s="5">
        <f t="shared" si="292"/>
        <v>9820.3139002618937</v>
      </c>
      <c r="AI256" s="42">
        <f>-M256*($W255*N256-$W254*N255)/1000</f>
        <v>0</v>
      </c>
      <c r="AJ256" s="42">
        <f t="shared" ref="AJ256:AJ257" si="300">$D$6*SUM(Y256:Z256,AD256:AE256)</f>
        <v>2072.4079982414287</v>
      </c>
      <c r="AK256" s="42">
        <f>SUM(AH256:AJ256)</f>
        <v>11892.721898503321</v>
      </c>
      <c r="AL256" s="48" t="s">
        <v>59</v>
      </c>
      <c r="AM256" s="54">
        <f>AK281/AD281</f>
        <v>0.10000000849907685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22063.589496368077</v>
      </c>
      <c r="K257" s="11">
        <f t="shared" si="295"/>
        <v>220.63589496368078</v>
      </c>
      <c r="L257" s="24">
        <f t="shared" ref="L257:L274" si="301">$C$264</f>
        <v>2423.2724879285365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L'!$B$264:$AV$384, 28)</f>
        <v>16.48636954623689</v>
      </c>
      <c r="S257" s="46">
        <f>VLOOKUP(I257, '[1]Lapse Rates'!$A$4:$F$24, 5)</f>
        <v>2.1304430000000001E-3</v>
      </c>
      <c r="T257" s="33">
        <f t="shared" si="296"/>
        <v>0.96688108809263018</v>
      </c>
      <c r="U257" s="33">
        <f t="shared" ref="U257:U274" si="302">T257*R257/1000</f>
        <v>1.5940358925562725E-2</v>
      </c>
      <c r="V257" s="39">
        <f t="shared" si="297"/>
        <v>2.0598850459593275E-3</v>
      </c>
      <c r="W257" s="32">
        <f t="shared" ref="W257:W274" si="303">T257-SUM(U257:V257)</f>
        <v>0.94888084412110818</v>
      </c>
      <c r="X257" s="32"/>
      <c r="Y257" s="5">
        <f t="shared" si="298"/>
        <v>0</v>
      </c>
      <c r="Z257" s="5">
        <f t="shared" si="298"/>
        <v>5.8228383080093655</v>
      </c>
      <c r="AA257" s="5">
        <f t="shared" ref="AA257:AA274" si="304">O257*W257</f>
        <v>0</v>
      </c>
      <c r="AB257" s="5">
        <f t="shared" si="289"/>
        <v>5.7144356187421081</v>
      </c>
      <c r="AC257" s="32"/>
      <c r="AD257" s="5">
        <f t="shared" si="290"/>
        <v>20935.717425655355</v>
      </c>
      <c r="AE257" s="5">
        <f t="shared" si="291"/>
        <v>-209.35717425655358</v>
      </c>
      <c r="AF257" s="5">
        <f>-$W257*L257</f>
        <v>-2299.3968438810875</v>
      </c>
      <c r="AG257" s="5">
        <f t="shared" si="299"/>
        <v>-9599.746415382715</v>
      </c>
      <c r="AH257" s="5">
        <f t="shared" si="292"/>
        <v>8827.2169921349978</v>
      </c>
      <c r="AI257" s="42">
        <f>-M257*($W256*N257-$W255*N256)/1000</f>
        <v>0</v>
      </c>
      <c r="AJ257" s="42">
        <f t="shared" si="300"/>
        <v>2033.8271611002383</v>
      </c>
      <c r="AK257" s="42">
        <f t="shared" ref="AK257:AK264" si="305">SUM(AH257:AJ257)</f>
        <v>10861.044153235236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22063.589496368077</v>
      </c>
      <c r="K258" s="11">
        <f t="shared" si="295"/>
        <v>220.63589496368078</v>
      </c>
      <c r="L258" s="24">
        <f t="shared" si="301"/>
        <v>2423.2724879285365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L'!$B$264:$AV$384, 28)</f>
        <v>17.93539738338654</v>
      </c>
      <c r="S258" s="46">
        <f>VLOOKUP(I258, '[1]Lapse Rates'!$A$4:$F$24, 5)</f>
        <v>1.8971547999999999E-3</v>
      </c>
      <c r="T258" s="33">
        <f t="shared" si="296"/>
        <v>0.94888084412110818</v>
      </c>
      <c r="U258" s="33">
        <f t="shared" si="302"/>
        <v>1.7018555008795334E-2</v>
      </c>
      <c r="V258" s="39">
        <f t="shared" si="297"/>
        <v>1.8001738480524121E-3</v>
      </c>
      <c r="W258" s="32">
        <f t="shared" si="303"/>
        <v>0.93006211526426041</v>
      </c>
      <c r="X258" s="32"/>
      <c r="Y258" s="5">
        <f>AA257</f>
        <v>0</v>
      </c>
      <c r="Z258" s="5">
        <f t="shared" si="298"/>
        <v>5.7144356187421081</v>
      </c>
      <c r="AA258" s="5">
        <f t="shared" si="304"/>
        <v>0</v>
      </c>
      <c r="AB258" s="5">
        <f t="shared" si="289"/>
        <v>5.6011037761348028</v>
      </c>
      <c r="AC258" s="32"/>
      <c r="AD258" s="5">
        <f>$W258*J258</f>
        <v>20520.508717314413</v>
      </c>
      <c r="AE258" s="5">
        <f t="shared" si="291"/>
        <v>-205.20508717314414</v>
      </c>
      <c r="AF258" s="5">
        <f t="shared" si="291"/>
        <v>-2253.7939359845018</v>
      </c>
      <c r="AG258" s="5">
        <f t="shared" si="299"/>
        <v>-10249.067364391805</v>
      </c>
      <c r="AH258" s="5">
        <f t="shared" si="292"/>
        <v>7812.4423297649628</v>
      </c>
      <c r="AI258" s="42">
        <f t="shared" ref="AI258:AI274" si="307">-M258*($W257*N258-$W256*N257)/1000</f>
        <v>0</v>
      </c>
      <c r="AJ258" s="42">
        <f>$D$6*SUM(Y258:Z258,AD258:AE258)</f>
        <v>1993.4918722510572</v>
      </c>
      <c r="AK258" s="42">
        <f t="shared" si="305"/>
        <v>9805.9342020160202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22063.589496368077</v>
      </c>
      <c r="K259" s="11">
        <f t="shared" si="295"/>
        <v>220.63589496368078</v>
      </c>
      <c r="L259" s="24">
        <f t="shared" si="301"/>
        <v>2423.2724879285365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L'!$B$264:$AV$384, 28)</f>
        <v>19.561165399211792</v>
      </c>
      <c r="S259" s="46">
        <f>VLOOKUP(I259, '[1]Lapse Rates'!$A$4:$F$24, 5)</f>
        <v>1.8563969E-3</v>
      </c>
      <c r="T259" s="33">
        <f>W258</f>
        <v>0.93006211526426041</v>
      </c>
      <c r="U259" s="33">
        <f t="shared" si="302"/>
        <v>1.8193098868224979E-2</v>
      </c>
      <c r="V259" s="39">
        <f t="shared" si="297"/>
        <v>1.7265644275840158E-3</v>
      </c>
      <c r="W259" s="32">
        <f t="shared" si="303"/>
        <v>0.91014245196845145</v>
      </c>
      <c r="X259" s="32"/>
      <c r="Y259" s="5">
        <f t="shared" ref="Y259:Z274" si="308">AA258</f>
        <v>0</v>
      </c>
      <c r="Z259" s="5">
        <f t="shared" si="298"/>
        <v>5.6011037761348028</v>
      </c>
      <c r="AA259" s="5">
        <f t="shared" si="304"/>
        <v>0</v>
      </c>
      <c r="AB259" s="5">
        <f t="shared" si="289"/>
        <v>5.4811417870650851</v>
      </c>
      <c r="AC259" s="32"/>
      <c r="AD259" s="5">
        <f t="shared" ref="AD259:AD273" si="309">$W259*J259</f>
        <v>20081.009443449813</v>
      </c>
      <c r="AE259" s="5">
        <f t="shared" si="291"/>
        <v>-200.81009443449813</v>
      </c>
      <c r="AF259" s="5">
        <f t="shared" si="291"/>
        <v>-2205.523163950968</v>
      </c>
      <c r="AG259" s="5">
        <f t="shared" si="299"/>
        <v>-10956.411738312261</v>
      </c>
      <c r="AH259" s="5">
        <f t="shared" si="292"/>
        <v>6718.264446752084</v>
      </c>
      <c r="AI259" s="42">
        <f t="shared" si="307"/>
        <v>0</v>
      </c>
      <c r="AJ259" s="42">
        <f t="shared" ref="AJ259:AJ274" si="310">$D$6*SUM(Y259:Z259,AD259:AE259)</f>
        <v>1950.7970244188414</v>
      </c>
      <c r="AK259" s="42">
        <f t="shared" si="305"/>
        <v>8669.0614711709259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22063.589496368077</v>
      </c>
      <c r="K260" s="11">
        <f t="shared" si="295"/>
        <v>220.63589496368078</v>
      </c>
      <c r="L260" s="24">
        <f t="shared" si="301"/>
        <v>2423.2724879285365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L'!$B$264:$AV$384, 28)</f>
        <v>21.38795172620765</v>
      </c>
      <c r="S260" s="46">
        <f>VLOOKUP(I260, '[1]Lapse Rates'!$A$4:$F$24, 5)</f>
        <v>1.7512077999999999E-3</v>
      </c>
      <c r="T260" s="33">
        <f t="shared" ref="T260:T274" si="311">W259</f>
        <v>0.91014245196845145</v>
      </c>
      <c r="U260" s="33">
        <f t="shared" si="302"/>
        <v>1.9466082826673503E-2</v>
      </c>
      <c r="V260" s="39">
        <f t="shared" si="297"/>
        <v>1.5938485609982775E-3</v>
      </c>
      <c r="W260" s="32">
        <f t="shared" si="303"/>
        <v>0.88908252058077963</v>
      </c>
      <c r="X260" s="32"/>
      <c r="Y260" s="5">
        <f t="shared" si="308"/>
        <v>0</v>
      </c>
      <c r="Z260" s="5">
        <f t="shared" si="298"/>
        <v>5.4811417870650851</v>
      </c>
      <c r="AA260" s="5">
        <f t="shared" si="304"/>
        <v>0</v>
      </c>
      <c r="AB260" s="5">
        <f t="shared" si="289"/>
        <v>5.3543127728684237</v>
      </c>
      <c r="AC260" s="32"/>
      <c r="AD260" s="5">
        <f t="shared" si="309"/>
        <v>19616.351762490543</v>
      </c>
      <c r="AE260" s="5">
        <f t="shared" si="291"/>
        <v>-196.16351762490547</v>
      </c>
      <c r="AF260" s="5">
        <f t="shared" si="291"/>
        <v>-2154.4892116215601</v>
      </c>
      <c r="AG260" s="5">
        <f>-U260*M260</f>
        <v>-11723.039594624757</v>
      </c>
      <c r="AH260" s="5">
        <f t="shared" si="292"/>
        <v>5542.6594386193228</v>
      </c>
      <c r="AI260" s="42">
        <f t="shared" si="307"/>
        <v>0</v>
      </c>
      <c r="AJ260" s="42">
        <f t="shared" si="310"/>
        <v>1905.6581668306305</v>
      </c>
      <c r="AK260" s="42">
        <f t="shared" si="305"/>
        <v>7448.3176054499536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22063.589496368077</v>
      </c>
      <c r="K261" s="11">
        <f t="shared" si="295"/>
        <v>220.63589496368078</v>
      </c>
      <c r="L261" s="24">
        <f t="shared" si="301"/>
        <v>2423.2724879285365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L'!$B$264:$AV$384, 28)</f>
        <v>23.474486094665988</v>
      </c>
      <c r="S261" s="46">
        <f>VLOOKUP(I261, '[1]Lapse Rates'!$A$4:$F$24, 5)</f>
        <v>1.6267663999999999E-3</v>
      </c>
      <c r="T261" s="33">
        <f t="shared" si="311"/>
        <v>0.88908252058077963</v>
      </c>
      <c r="U261" s="33">
        <f t="shared" si="302"/>
        <v>2.0870755266384097E-2</v>
      </c>
      <c r="V261" s="39">
        <f t="shared" si="297"/>
        <v>1.4463295713081207E-3</v>
      </c>
      <c r="W261" s="32">
        <f t="shared" si="303"/>
        <v>0.8667654357430874</v>
      </c>
      <c r="X261" s="32"/>
      <c r="Y261" s="5">
        <f t="shared" si="308"/>
        <v>0</v>
      </c>
      <c r="Z261" s="5">
        <f t="shared" si="298"/>
        <v>5.3543127728684237</v>
      </c>
      <c r="AA261" s="5">
        <f t="shared" si="304"/>
        <v>0</v>
      </c>
      <c r="AB261" s="5">
        <f t="shared" si="289"/>
        <v>5.219912816021238</v>
      </c>
      <c r="AC261" s="32"/>
      <c r="AD261" s="5">
        <f t="shared" si="309"/>
        <v>19123.956763876082</v>
      </c>
      <c r="AE261" s="5">
        <f t="shared" si="291"/>
        <v>-191.23956763876083</v>
      </c>
      <c r="AF261" s="5">
        <f t="shared" si="291"/>
        <v>-2100.4088339236137</v>
      </c>
      <c r="AG261" s="5">
        <f t="shared" ref="AG261:AG274" si="312">-U261*M261</f>
        <v>-12568.974073319228</v>
      </c>
      <c r="AH261" s="5">
        <f t="shared" si="292"/>
        <v>4263.3342889944779</v>
      </c>
      <c r="AI261" s="42">
        <f t="shared" si="307"/>
        <v>0</v>
      </c>
      <c r="AJ261" s="42">
        <f t="shared" si="310"/>
        <v>1857.8248150339</v>
      </c>
      <c r="AK261" s="42">
        <f t="shared" si="305"/>
        <v>6121.1591040283784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22063.589496368077</v>
      </c>
      <c r="K262" s="11">
        <f t="shared" si="295"/>
        <v>220.63589496368078</v>
      </c>
      <c r="L262" s="24">
        <f t="shared" si="301"/>
        <v>2423.2724879285365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L'!$B$264:$AV$384, 28)</f>
        <v>25.874095267823652</v>
      </c>
      <c r="S262" s="46">
        <f>VLOOKUP(I262, '[1]Lapse Rates'!$A$4:$F$24, 5)</f>
        <v>1.427546E-3</v>
      </c>
      <c r="T262" s="33">
        <f t="shared" si="311"/>
        <v>0.8667654357430874</v>
      </c>
      <c r="U262" s="33">
        <f t="shared" si="302"/>
        <v>2.2426771459273322E-2</v>
      </c>
      <c r="V262" s="39">
        <f t="shared" si="297"/>
        <v>1.2373475307333015E-3</v>
      </c>
      <c r="W262" s="32">
        <f t="shared" si="303"/>
        <v>0.84310131675308075</v>
      </c>
      <c r="X262" s="32"/>
      <c r="Y262" s="5">
        <f t="shared" si="308"/>
        <v>0</v>
      </c>
      <c r="Z262" s="5">
        <f t="shared" si="298"/>
        <v>5.219912816021238</v>
      </c>
      <c r="AA262" s="5">
        <f t="shared" si="304"/>
        <v>0</v>
      </c>
      <c r="AB262" s="5">
        <f t="shared" si="289"/>
        <v>5.0774006288689106</v>
      </c>
      <c r="AC262" s="32"/>
      <c r="AD262" s="5">
        <f t="shared" si="309"/>
        <v>18601.841356687368</v>
      </c>
      <c r="AE262" s="5">
        <f t="shared" si="291"/>
        <v>-186.01841356687368</v>
      </c>
      <c r="AF262" s="5">
        <f t="shared" si="291"/>
        <v>-2043.0642254240631</v>
      </c>
      <c r="AG262" s="5">
        <f t="shared" si="312"/>
        <v>-13506.052149146713</v>
      </c>
      <c r="AH262" s="5">
        <f t="shared" si="292"/>
        <v>2866.7065685497164</v>
      </c>
      <c r="AI262" s="42">
        <f t="shared" si="307"/>
        <v>0</v>
      </c>
      <c r="AJ262" s="42">
        <f t="shared" si="310"/>
        <v>1807.1043041673722</v>
      </c>
      <c r="AK262" s="42">
        <f t="shared" si="305"/>
        <v>4673.8108727170884</v>
      </c>
    </row>
    <row r="263" spans="1:37" ht="15" x14ac:dyDescent="0.2">
      <c r="A263" s="12"/>
      <c r="B263" s="13">
        <v>1</v>
      </c>
      <c r="C263" s="10">
        <f>$H$253*0.14+$B$266</f>
        <v>3085.1801728195792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22063.589496368077</v>
      </c>
      <c r="K263" s="11">
        <f t="shared" si="295"/>
        <v>220.63589496368078</v>
      </c>
      <c r="L263" s="24">
        <f t="shared" si="301"/>
        <v>2423.2724879285365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L'!$B$264:$AV$384, 28)</f>
        <v>28.63409446550645</v>
      </c>
      <c r="S263" s="46">
        <f>VLOOKUP(I263, '[1]Lapse Rates'!$A$4:$F$24, 5)</f>
        <v>1.4710299999999999E-3</v>
      </c>
      <c r="T263" s="33">
        <f t="shared" si="311"/>
        <v>0.84310131675308075</v>
      </c>
      <c r="U263" s="33">
        <f t="shared" si="302"/>
        <v>2.4141442747900591E-2</v>
      </c>
      <c r="V263" s="39">
        <f t="shared" si="297"/>
        <v>1.2402273299832844E-3</v>
      </c>
      <c r="W263" s="32">
        <f t="shared" si="303"/>
        <v>0.81771964667519692</v>
      </c>
      <c r="X263" s="32"/>
      <c r="Y263" s="5">
        <f t="shared" si="308"/>
        <v>0</v>
      </c>
      <c r="Z263" s="5">
        <f t="shared" si="298"/>
        <v>5.0774006288689106</v>
      </c>
      <c r="AA263" s="5">
        <f t="shared" si="304"/>
        <v>0</v>
      </c>
      <c r="AB263" s="5">
        <f t="shared" si="289"/>
        <v>4.9245448509755718</v>
      </c>
      <c r="AC263" s="32"/>
      <c r="AD263" s="5">
        <f t="shared" si="309"/>
        <v>18041.830607356689</v>
      </c>
      <c r="AE263" s="5">
        <f t="shared" si="291"/>
        <v>-180.4183060735669</v>
      </c>
      <c r="AF263" s="5">
        <f t="shared" si="291"/>
        <v>-1981.5575226266483</v>
      </c>
      <c r="AG263" s="5">
        <f t="shared" si="312"/>
        <v>-14538.676924625424</v>
      </c>
      <c r="AH263" s="5">
        <f t="shared" si="292"/>
        <v>1341.1778540310497</v>
      </c>
      <c r="AI263" s="42">
        <f t="shared" si="307"/>
        <v>0</v>
      </c>
      <c r="AJ263" s="42">
        <f t="shared" si="310"/>
        <v>1752.7026397575667</v>
      </c>
      <c r="AK263" s="42">
        <f t="shared" si="305"/>
        <v>3093.8804937886161</v>
      </c>
    </row>
    <row r="264" spans="1:37" ht="15" x14ac:dyDescent="0.2">
      <c r="A264" s="12"/>
      <c r="B264" s="70" t="s">
        <v>49</v>
      </c>
      <c r="C264" s="10">
        <f>$H$253*0.11+$B$266</f>
        <v>2423.2724879285365</v>
      </c>
      <c r="D264" s="1"/>
      <c r="E264" s="1"/>
      <c r="F264" s="1"/>
      <c r="I264" s="2">
        <f t="shared" si="294"/>
        <v>10</v>
      </c>
      <c r="J264" s="11">
        <f t="shared" si="284"/>
        <v>22063.589496368077</v>
      </c>
      <c r="K264" s="11">
        <f t="shared" si="295"/>
        <v>220.63589496368078</v>
      </c>
      <c r="L264" s="24">
        <f t="shared" si="301"/>
        <v>2423.2724879285365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L'!$B$264:$AV$384, 28)</f>
        <v>31.914909120209416</v>
      </c>
      <c r="S264" s="46">
        <f>VLOOKUP(I264, '[1]Lapse Rates'!$A$4:$F$24, 5)</f>
        <v>1.273365E-3</v>
      </c>
      <c r="T264" s="33">
        <f t="shared" si="311"/>
        <v>0.81771964667519692</v>
      </c>
      <c r="U264" s="33">
        <f t="shared" si="302"/>
        <v>2.6097448209448666E-2</v>
      </c>
      <c r="V264" s="39">
        <f t="shared" si="297"/>
        <v>1.0412555778885621E-3</v>
      </c>
      <c r="W264" s="32">
        <f t="shared" si="303"/>
        <v>0.79058094288785974</v>
      </c>
      <c r="X264" s="32"/>
      <c r="Y264" s="5">
        <f t="shared" si="308"/>
        <v>0</v>
      </c>
      <c r="Z264" s="5">
        <f t="shared" si="298"/>
        <v>4.9245448509755718</v>
      </c>
      <c r="AA264" s="5">
        <f t="shared" si="304"/>
        <v>0</v>
      </c>
      <c r="AB264" s="5">
        <f t="shared" si="289"/>
        <v>4.761107706544129</v>
      </c>
      <c r="AC264" s="32"/>
      <c r="AD264" s="5">
        <f t="shared" si="309"/>
        <v>17443.053387529351</v>
      </c>
      <c r="AE264" s="5">
        <f t="shared" si="291"/>
        <v>-174.43053387529355</v>
      </c>
      <c r="AF264" s="5">
        <f t="shared" si="291"/>
        <v>-1915.793048380752</v>
      </c>
      <c r="AG264" s="5">
        <f t="shared" si="312"/>
        <v>-15716.64013772806</v>
      </c>
      <c r="AH264" s="5">
        <f>SUM(AD264:AG264)</f>
        <v>-363.81033245475373</v>
      </c>
      <c r="AI264" s="42">
        <f t="shared" si="307"/>
        <v>0</v>
      </c>
      <c r="AJ264" s="42">
        <f t="shared" si="310"/>
        <v>1694.534999793344</v>
      </c>
      <c r="AK264" s="42">
        <f t="shared" si="305"/>
        <v>1330.7246673385903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22063.589496368077</v>
      </c>
      <c r="K265" s="11">
        <f t="shared" si="295"/>
        <v>220.63589496368078</v>
      </c>
      <c r="L265" s="24">
        <f t="shared" si="301"/>
        <v>2423.2724879285365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L'!$B$264:$AV$384, 28)</f>
        <v>35.684908489674072</v>
      </c>
      <c r="S265" s="46">
        <f>VLOOKUP(I265, '[1]Lapse Rates'!$A$4:$F$24, 5)</f>
        <v>1.2241776999999999E-3</v>
      </c>
      <c r="T265" s="33">
        <f t="shared" si="311"/>
        <v>0.79058094288785974</v>
      </c>
      <c r="U265" s="33">
        <f t="shared" si="302"/>
        <v>2.8211808600633517E-2</v>
      </c>
      <c r="V265" s="39">
        <f t="shared" si="297"/>
        <v>9.6781156032829142E-4</v>
      </c>
      <c r="W265" s="32">
        <f t="shared" si="303"/>
        <v>0.76140132272689798</v>
      </c>
      <c r="X265" s="31"/>
      <c r="Y265" s="5">
        <f t="shared" si="308"/>
        <v>0</v>
      </c>
      <c r="Z265" s="5">
        <f t="shared" si="298"/>
        <v>4.761107706544129</v>
      </c>
      <c r="AA265" s="5">
        <f t="shared" si="304"/>
        <v>0</v>
      </c>
      <c r="AB265" s="5">
        <f t="shared" si="289"/>
        <v>4.5853795718449701</v>
      </c>
      <c r="AC265" s="32"/>
      <c r="AD265" s="5">
        <f t="shared" si="309"/>
        <v>16799.246226637948</v>
      </c>
      <c r="AE265" s="5">
        <f t="shared" si="291"/>
        <v>-167.99246226637948</v>
      </c>
      <c r="AF265" s="5">
        <f t="shared" si="291"/>
        <v>-1845.0828776364885</v>
      </c>
      <c r="AG265" s="5">
        <f t="shared" si="312"/>
        <v>-16989.96928175092</v>
      </c>
      <c r="AH265" s="5">
        <f t="shared" ref="AH265:AH274" si="313">SUM(AD265:AG265)</f>
        <v>-2203.7983950158396</v>
      </c>
      <c r="AI265" s="42">
        <f t="shared" si="307"/>
        <v>0</v>
      </c>
      <c r="AJ265" s="42">
        <f t="shared" si="310"/>
        <v>1631.9930589508631</v>
      </c>
      <c r="AK265" s="42">
        <f t="shared" ref="AK265:AK274" si="314">SUM(AH265:AJ265)</f>
        <v>-571.80533606497647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22063.589496368077</v>
      </c>
      <c r="K266" s="11">
        <f t="shared" si="295"/>
        <v>220.63589496368078</v>
      </c>
      <c r="L266" s="24">
        <f t="shared" si="301"/>
        <v>2423.2724879285365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L'!$B$264:$AV$384, 28)</f>
        <v>39.99815438891455</v>
      </c>
      <c r="S266" s="46">
        <f>VLOOKUP(I266, '[1]Lapse Rates'!$A$4:$F$24, 5)</f>
        <v>1.0124068E-3</v>
      </c>
      <c r="T266" s="33">
        <f t="shared" si="311"/>
        <v>0.76140132272689798</v>
      </c>
      <c r="U266" s="33">
        <f t="shared" si="302"/>
        <v>3.045464765835422E-2</v>
      </c>
      <c r="V266" s="39">
        <f t="shared" si="297"/>
        <v>7.7084787665770613E-4</v>
      </c>
      <c r="W266" s="32">
        <f t="shared" si="303"/>
        <v>0.73017582719188601</v>
      </c>
      <c r="X266" s="31"/>
      <c r="Y266" s="5">
        <f t="shared" si="308"/>
        <v>0</v>
      </c>
      <c r="Z266" s="5">
        <f t="shared" si="298"/>
        <v>4.5853795718449701</v>
      </c>
      <c r="AA266" s="5">
        <f t="shared" si="304"/>
        <v>0</v>
      </c>
      <c r="AB266" s="5">
        <f t="shared" si="289"/>
        <v>4.3973305823394231</v>
      </c>
      <c r="AC266" s="32"/>
      <c r="AD266" s="5">
        <f t="shared" si="309"/>
        <v>16110.299711332767</v>
      </c>
      <c r="AE266" s="5">
        <f t="shared" si="291"/>
        <v>-161.10299711332769</v>
      </c>
      <c r="AF266" s="5">
        <f t="shared" si="291"/>
        <v>-1769.4149933845588</v>
      </c>
      <c r="AG266" s="5">
        <f t="shared" si="312"/>
        <v>-18340.672004643002</v>
      </c>
      <c r="AH266" s="5">
        <f t="shared" si="313"/>
        <v>-4160.8902838081212</v>
      </c>
      <c r="AI266" s="42">
        <f t="shared" si="307"/>
        <v>0</v>
      </c>
      <c r="AJ266" s="42">
        <f t="shared" si="310"/>
        <v>1565.0660234009251</v>
      </c>
      <c r="AK266" s="42">
        <f t="shared" si="314"/>
        <v>-2595.8242604071961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22063.589496368077</v>
      </c>
      <c r="K267" s="11">
        <f t="shared" si="295"/>
        <v>220.63589496368078</v>
      </c>
      <c r="L267" s="24">
        <f t="shared" si="301"/>
        <v>2423.2724879285365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L'!$B$264:$AV$384, 28)</f>
        <v>44.961790865388728</v>
      </c>
      <c r="S267" s="46">
        <f>VLOOKUP(I267, '[1]Lapse Rates'!$A$4:$F$24, 5)</f>
        <v>8.7385670000000003E-4</v>
      </c>
      <c r="T267" s="33">
        <f t="shared" si="311"/>
        <v>0.73017582719188601</v>
      </c>
      <c r="U267" s="33">
        <f t="shared" si="302"/>
        <v>3.2830012837163802E-2</v>
      </c>
      <c r="V267" s="39">
        <f t="shared" si="297"/>
        <v>6.3806903876967183E-4</v>
      </c>
      <c r="W267" s="32">
        <f t="shared" si="303"/>
        <v>0.69670774531595248</v>
      </c>
      <c r="X267" s="31"/>
      <c r="Y267" s="5">
        <f t="shared" si="308"/>
        <v>0</v>
      </c>
      <c r="Z267" s="5">
        <f t="shared" si="298"/>
        <v>4.3973305823394231</v>
      </c>
      <c r="AA267" s="5">
        <f t="shared" si="304"/>
        <v>0</v>
      </c>
      <c r="AB267" s="5">
        <f t="shared" si="289"/>
        <v>4.1957760875388077</v>
      </c>
      <c r="AC267" s="32"/>
      <c r="AD267" s="5">
        <f t="shared" si="309"/>
        <v>15371.873691591334</v>
      </c>
      <c r="AE267" s="5">
        <f t="shared" si="291"/>
        <v>-153.71873691591335</v>
      </c>
      <c r="AF267" s="5">
        <f t="shared" si="291"/>
        <v>-1688.3127113508694</v>
      </c>
      <c r="AG267" s="5">
        <f t="shared" si="312"/>
        <v>-19771.185800912321</v>
      </c>
      <c r="AH267" s="5">
        <f t="shared" si="313"/>
        <v>-6241.3435575877684</v>
      </c>
      <c r="AI267" s="42">
        <f t="shared" si="307"/>
        <v>0</v>
      </c>
      <c r="AJ267" s="42">
        <f t="shared" si="310"/>
        <v>1493.3323791837865</v>
      </c>
      <c r="AK267" s="42">
        <f t="shared" si="314"/>
        <v>-4748.0111784039818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22063.589496368077</v>
      </c>
      <c r="K268" s="11">
        <f t="shared" si="295"/>
        <v>220.63589496368078</v>
      </c>
      <c r="L268" s="24">
        <f t="shared" si="301"/>
        <v>2423.2724879285365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L'!$B$264:$AV$384, 28)</f>
        <v>50.483664661359811</v>
      </c>
      <c r="S268" s="46">
        <f>VLOOKUP(I268, '[1]Lapse Rates'!$A$4:$F$24, 5)</f>
        <v>8.3940749999999998E-4</v>
      </c>
      <c r="T268" s="33">
        <f t="shared" si="311"/>
        <v>0.69670774531595248</v>
      </c>
      <c r="U268" s="33">
        <f t="shared" si="302"/>
        <v>3.5172360181502618E-2</v>
      </c>
      <c r="V268" s="39">
        <f t="shared" si="297"/>
        <v>5.8482170672630033E-4</v>
      </c>
      <c r="W268" s="32">
        <f t="shared" si="303"/>
        <v>0.66095056342772351</v>
      </c>
      <c r="X268" s="31"/>
      <c r="Y268" s="5">
        <f t="shared" si="308"/>
        <v>0</v>
      </c>
      <c r="Z268" s="5">
        <f t="shared" si="298"/>
        <v>4.1957760875388077</v>
      </c>
      <c r="AA268" s="5">
        <f t="shared" si="304"/>
        <v>0</v>
      </c>
      <c r="AB268" s="5">
        <f t="shared" si="289"/>
        <v>3.9804359686251449</v>
      </c>
      <c r="AC268" s="32"/>
      <c r="AD268" s="5">
        <f t="shared" si="309"/>
        <v>14582.941908862484</v>
      </c>
      <c r="AE268" s="5">
        <f t="shared" si="291"/>
        <v>-145.82941908862483</v>
      </c>
      <c r="AF268" s="5">
        <f t="shared" si="291"/>
        <v>-1601.6633162352675</v>
      </c>
      <c r="AG268" s="5">
        <f t="shared" si="312"/>
        <v>-21181.81529974614</v>
      </c>
      <c r="AH268" s="5">
        <f t="shared" si="313"/>
        <v>-8346.3661262075493</v>
      </c>
      <c r="AI268" s="42">
        <f t="shared" si="307"/>
        <v>0</v>
      </c>
      <c r="AJ268" s="42">
        <f t="shared" si="310"/>
        <v>1416.6923408810032</v>
      </c>
      <c r="AK268" s="42">
        <f t="shared" si="314"/>
        <v>-6929.6737853265458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22063.589496368077</v>
      </c>
      <c r="K269" s="11">
        <f t="shared" si="295"/>
        <v>220.63589496368078</v>
      </c>
      <c r="L269" s="24">
        <f t="shared" si="301"/>
        <v>2423.2724879285365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L'!$B$264:$AV$384, 28)</f>
        <v>56.596111208529372</v>
      </c>
      <c r="S269" s="46">
        <f>VLOOKUP(I269, '[1]Lapse Rates'!$A$4:$F$24, 5)</f>
        <v>7.2940090000000004E-4</v>
      </c>
      <c r="T269" s="33">
        <f t="shared" si="311"/>
        <v>0.66095056342772351</v>
      </c>
      <c r="U269" s="33">
        <f t="shared" si="302"/>
        <v>3.7407231591095588E-2</v>
      </c>
      <c r="V269" s="39">
        <f t="shared" si="297"/>
        <v>4.8209793581968863E-4</v>
      </c>
      <c r="W269" s="32">
        <f t="shared" si="303"/>
        <v>0.62306123390080825</v>
      </c>
      <c r="X269" s="31"/>
      <c r="Y269" s="5">
        <f t="shared" si="308"/>
        <v>0</v>
      </c>
      <c r="Z269" s="5">
        <f t="shared" si="298"/>
        <v>3.9804359686251449</v>
      </c>
      <c r="AA269" s="5">
        <f t="shared" si="304"/>
        <v>0</v>
      </c>
      <c r="AB269" s="5">
        <f t="shared" si="289"/>
        <v>3.7522554383084983</v>
      </c>
      <c r="AC269" s="32"/>
      <c r="AD269" s="5">
        <f t="shared" si="309"/>
        <v>13746.967295888006</v>
      </c>
      <c r="AE269" s="5">
        <f t="shared" si="291"/>
        <v>-137.46967295888007</v>
      </c>
      <c r="AF269" s="5">
        <f t="shared" si="291"/>
        <v>-1509.8471464066354</v>
      </c>
      <c r="AG269" s="5">
        <f t="shared" si="312"/>
        <v>-22527.719673873904</v>
      </c>
      <c r="AH269" s="5">
        <f t="shared" si="313"/>
        <v>-10428.069197351413</v>
      </c>
      <c r="AI269" s="42">
        <f t="shared" si="307"/>
        <v>0</v>
      </c>
      <c r="AJ269" s="42">
        <f t="shared" si="310"/>
        <v>1335.4821975778696</v>
      </c>
      <c r="AK269" s="42">
        <f t="shared" si="314"/>
        <v>-9092.5869997735426</v>
      </c>
    </row>
    <row r="270" spans="1:37" ht="15" x14ac:dyDescent="0.2">
      <c r="I270" s="2">
        <f t="shared" si="294"/>
        <v>16</v>
      </c>
      <c r="J270" s="11">
        <f t="shared" si="284"/>
        <v>22063.589496368077</v>
      </c>
      <c r="K270" s="11">
        <f t="shared" si="295"/>
        <v>220.63589496368078</v>
      </c>
      <c r="L270" s="24">
        <f t="shared" si="301"/>
        <v>2423.2724879285365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L'!$B$264:$AV$384, 28)</f>
        <v>63.227761770544163</v>
      </c>
      <c r="S270" s="46">
        <f>VLOOKUP(I270, '[1]Lapse Rates'!$A$4:$F$24, 5)</f>
        <v>6.1234970000000001E-4</v>
      </c>
      <c r="T270" s="33">
        <f t="shared" si="311"/>
        <v>0.62306123390080825</v>
      </c>
      <c r="U270" s="33">
        <f t="shared" si="302"/>
        <v>3.9394767265541593E-2</v>
      </c>
      <c r="V270" s="39">
        <f t="shared" si="297"/>
        <v>3.8153135966078976E-4</v>
      </c>
      <c r="W270" s="32">
        <f t="shared" si="303"/>
        <v>0.58328493527560588</v>
      </c>
      <c r="X270" s="31"/>
      <c r="Y270" s="5">
        <f t="shared" si="308"/>
        <v>0</v>
      </c>
      <c r="Z270" s="5">
        <f t="shared" si="298"/>
        <v>3.7522554383084983</v>
      </c>
      <c r="AA270" s="5">
        <f t="shared" si="304"/>
        <v>0</v>
      </c>
      <c r="AB270" s="5">
        <f t="shared" si="289"/>
        <v>3.5127110328609286</v>
      </c>
      <c r="AC270" s="32"/>
      <c r="AD270" s="5">
        <f t="shared" si="309"/>
        <v>12869.359371336592</v>
      </c>
      <c r="AE270" s="5">
        <f t="shared" si="291"/>
        <v>-128.69359371336591</v>
      </c>
      <c r="AF270" s="5">
        <f t="shared" si="291"/>
        <v>-1413.4583362765529</v>
      </c>
      <c r="AG270" s="5">
        <f t="shared" si="312"/>
        <v>-23724.671295559849</v>
      </c>
      <c r="AH270" s="5">
        <f t="shared" si="313"/>
        <v>-12397.463854213176</v>
      </c>
      <c r="AI270" s="42">
        <f t="shared" si="307"/>
        <v>0</v>
      </c>
      <c r="AJ270" s="42">
        <f t="shared" si="310"/>
        <v>1250.2274090433366</v>
      </c>
      <c r="AK270" s="42">
        <f t="shared" si="314"/>
        <v>-11147.236445169839</v>
      </c>
    </row>
    <row r="271" spans="1:37" ht="15" x14ac:dyDescent="0.2">
      <c r="I271" s="2">
        <f t="shared" si="294"/>
        <v>17</v>
      </c>
      <c r="J271" s="11">
        <f t="shared" si="284"/>
        <v>22063.589496368077</v>
      </c>
      <c r="K271" s="11">
        <f t="shared" si="295"/>
        <v>220.63589496368078</v>
      </c>
      <c r="L271" s="24">
        <f t="shared" si="301"/>
        <v>2423.2724879285365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L'!$B$264:$AV$384, 28)</f>
        <v>70.476381353484811</v>
      </c>
      <c r="S271" s="46">
        <f>VLOOKUP(I271, '[1]Lapse Rates'!$A$4:$F$24, 5)</f>
        <v>4.6742110000000002E-4</v>
      </c>
      <c r="T271" s="33">
        <f t="shared" si="311"/>
        <v>0.58328493527560588</v>
      </c>
      <c r="U271" s="33">
        <f t="shared" si="302"/>
        <v>4.1107811536226307E-2</v>
      </c>
      <c r="V271" s="39">
        <f t="shared" si="297"/>
        <v>2.7263968605995253E-4</v>
      </c>
      <c r="W271" s="32">
        <f t="shared" si="303"/>
        <v>0.54190448405331959</v>
      </c>
      <c r="X271" s="31"/>
      <c r="Y271" s="5">
        <f t="shared" si="308"/>
        <v>0</v>
      </c>
      <c r="Z271" s="5">
        <f t="shared" si="298"/>
        <v>3.5127110328609286</v>
      </c>
      <c r="AA271" s="5">
        <f t="shared" si="304"/>
        <v>0</v>
      </c>
      <c r="AB271" s="5">
        <f t="shared" si="289"/>
        <v>3.2635059552694661</v>
      </c>
      <c r="AC271" s="32"/>
      <c r="AD271" s="5">
        <f t="shared" si="309"/>
        <v>11956.358082393584</v>
      </c>
      <c r="AE271" s="5">
        <f t="shared" si="291"/>
        <v>-119.56358082393585</v>
      </c>
      <c r="AF271" s="5">
        <f t="shared" si="291"/>
        <v>-1313.1822272915176</v>
      </c>
      <c r="AG271" s="5">
        <f t="shared" si="312"/>
        <v>-24756.316233650032</v>
      </c>
      <c r="AH271" s="5">
        <f t="shared" si="313"/>
        <v>-14232.703959371902</v>
      </c>
      <c r="AI271" s="42">
        <f t="shared" si="307"/>
        <v>0</v>
      </c>
      <c r="AJ271" s="42">
        <f t="shared" si="310"/>
        <v>1161.5341375563062</v>
      </c>
      <c r="AK271" s="42">
        <f t="shared" si="314"/>
        <v>-13071.169821815596</v>
      </c>
    </row>
    <row r="272" spans="1:37" ht="15" x14ac:dyDescent="0.2">
      <c r="I272" s="2">
        <f t="shared" si="294"/>
        <v>18</v>
      </c>
      <c r="J272" s="11">
        <f t="shared" si="284"/>
        <v>22063.589496368077</v>
      </c>
      <c r="K272" s="11">
        <f t="shared" si="295"/>
        <v>220.63589496368078</v>
      </c>
      <c r="L272" s="24">
        <f t="shared" si="301"/>
        <v>2423.2724879285365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L'!$B$264:$AV$384, 28)</f>
        <v>78.593487898449368</v>
      </c>
      <c r="S272" s="46">
        <f>VLOOKUP(I272, '[1]Lapse Rates'!$A$4:$F$24, 5)</f>
        <v>4.0205260000000001E-4</v>
      </c>
      <c r="T272" s="33">
        <f t="shared" si="311"/>
        <v>0.54190448405331959</v>
      </c>
      <c r="U272" s="33">
        <f t="shared" si="302"/>
        <v>4.259016350956002E-2</v>
      </c>
      <c r="V272" s="39">
        <f t="shared" si="297"/>
        <v>2.178741067652957E-4</v>
      </c>
      <c r="W272" s="32">
        <f t="shared" si="303"/>
        <v>0.49909644643699425</v>
      </c>
      <c r="X272" s="31"/>
      <c r="Y272" s="5">
        <f t="shared" si="308"/>
        <v>0</v>
      </c>
      <c r="Z272" s="5">
        <f t="shared" si="308"/>
        <v>3.2635059552694661</v>
      </c>
      <c r="AA272" s="5">
        <f t="shared" si="304"/>
        <v>0</v>
      </c>
      <c r="AB272" s="5">
        <f t="shared" si="289"/>
        <v>3.0057035384130462</v>
      </c>
      <c r="AC272" s="32"/>
      <c r="AD272" s="5">
        <f t="shared" si="309"/>
        <v>11011.859113281898</v>
      </c>
      <c r="AE272" s="5">
        <f t="shared" si="291"/>
        <v>-110.11859113281899</v>
      </c>
      <c r="AF272" s="5">
        <f t="shared" si="291"/>
        <v>-1209.4466874736665</v>
      </c>
      <c r="AG272" s="5">
        <f t="shared" si="312"/>
        <v>-25649.031580198822</v>
      </c>
      <c r="AH272" s="5">
        <f t="shared" si="313"/>
        <v>-15956.737745523409</v>
      </c>
      <c r="AI272" s="42">
        <f t="shared" si="307"/>
        <v>0</v>
      </c>
      <c r="AJ272" s="42">
        <f t="shared" si="310"/>
        <v>1069.7808951570366</v>
      </c>
      <c r="AK272" s="42">
        <f t="shared" si="314"/>
        <v>-14886.956850366372</v>
      </c>
    </row>
    <row r="273" spans="1:39" ht="15" x14ac:dyDescent="0.2">
      <c r="I273" s="2">
        <f t="shared" si="294"/>
        <v>19</v>
      </c>
      <c r="J273" s="11">
        <f t="shared" si="284"/>
        <v>22063.589496368077</v>
      </c>
      <c r="K273" s="11">
        <f t="shared" si="295"/>
        <v>220.63589496368078</v>
      </c>
      <c r="L273" s="24">
        <f t="shared" si="301"/>
        <v>2423.2724879285365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L'!$B$264:$AV$384, 28)</f>
        <v>87.671067786794225</v>
      </c>
      <c r="S273" s="46">
        <f>VLOOKUP(I273, '[1]Lapse Rates'!$A$4:$F$24, 5)</f>
        <v>3.3283375800000001E-2</v>
      </c>
      <c r="T273" s="33">
        <f t="shared" si="311"/>
        <v>0.49909644643699425</v>
      </c>
      <c r="U273" s="33">
        <f t="shared" si="302"/>
        <v>4.3756318387725833E-2</v>
      </c>
      <c r="V273" s="39">
        <f t="shared" si="297"/>
        <v>1.6611614587207051E-2</v>
      </c>
      <c r="W273" s="32">
        <f t="shared" si="303"/>
        <v>0.43872851346206138</v>
      </c>
      <c r="X273" s="31"/>
      <c r="Y273" s="5">
        <f t="shared" si="308"/>
        <v>0</v>
      </c>
      <c r="Z273" s="5">
        <f t="shared" si="308"/>
        <v>3.0057035384130462</v>
      </c>
      <c r="AA273" s="5">
        <f t="shared" si="304"/>
        <v>0</v>
      </c>
      <c r="AB273" s="5">
        <f t="shared" si="289"/>
        <v>2.6421503393374377</v>
      </c>
      <c r="AC273" s="32"/>
      <c r="AD273" s="5">
        <f t="shared" si="309"/>
        <v>9679.925821378718</v>
      </c>
      <c r="AE273" s="5">
        <f t="shared" si="291"/>
        <v>-96.799258213787184</v>
      </c>
      <c r="AF273" s="5">
        <f t="shared" si="291"/>
        <v>-1063.1587363423978</v>
      </c>
      <c r="AG273" s="5">
        <f t="shared" si="312"/>
        <v>-26351.323866321742</v>
      </c>
      <c r="AH273" s="5">
        <f t="shared" si="313"/>
        <v>-17831.356039499209</v>
      </c>
      <c r="AI273" s="42">
        <f t="shared" si="307"/>
        <v>0</v>
      </c>
      <c r="AJ273" s="42">
        <f t="shared" si="310"/>
        <v>940.39957536359805</v>
      </c>
      <c r="AK273" s="42">
        <f t="shared" si="314"/>
        <v>-16890.956464135612</v>
      </c>
    </row>
    <row r="274" spans="1:39" ht="15" x14ac:dyDescent="0.2">
      <c r="I274" s="2">
        <f t="shared" si="294"/>
        <v>20</v>
      </c>
      <c r="J274" s="11">
        <f t="shared" si="284"/>
        <v>22063.589496368077</v>
      </c>
      <c r="K274" s="11">
        <f t="shared" si="295"/>
        <v>220.63589496368078</v>
      </c>
      <c r="L274" s="24">
        <f t="shared" si="301"/>
        <v>2423.2724879285365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L'!$B$264:$AV$384, 28)</f>
        <v>97.861270213131576</v>
      </c>
      <c r="S274" s="46">
        <f>VLOOKUP(I274, '[1]Lapse Rates'!$A$4:$F$24, 5)</f>
        <v>0</v>
      </c>
      <c r="T274" s="33">
        <f t="shared" si="311"/>
        <v>0.43872851346206138</v>
      </c>
      <c r="U274" s="33">
        <f t="shared" si="302"/>
        <v>4.2934529606116323E-2</v>
      </c>
      <c r="V274" s="39">
        <f t="shared" si="297"/>
        <v>0</v>
      </c>
      <c r="W274" s="32">
        <f t="shared" si="303"/>
        <v>0.39579398385594505</v>
      </c>
      <c r="X274" s="31"/>
      <c r="Y274" s="5">
        <f t="shared" si="308"/>
        <v>0</v>
      </c>
      <c r="Z274" s="5">
        <f t="shared" si="308"/>
        <v>2.6421503393374377</v>
      </c>
      <c r="AA274" s="5">
        <f t="shared" si="304"/>
        <v>0</v>
      </c>
      <c r="AB274" s="5">
        <f t="shared" si="289"/>
        <v>2.3835861510358192</v>
      </c>
      <c r="AC274" s="32"/>
      <c r="AD274" s="5">
        <f>$W274*J274</f>
        <v>8732.635984929706</v>
      </c>
      <c r="AE274" s="5">
        <f t="shared" si="291"/>
        <v>-87.326359849297063</v>
      </c>
      <c r="AF274" s="5">
        <f t="shared" si="291"/>
        <v>-959.11667196574297</v>
      </c>
      <c r="AG274" s="5">
        <f t="shared" si="312"/>
        <v>-25856.418830161827</v>
      </c>
      <c r="AH274" s="5">
        <f t="shared" si="313"/>
        <v>-18170.22587704716</v>
      </c>
      <c r="AI274" s="42">
        <f t="shared" si="307"/>
        <v>0</v>
      </c>
      <c r="AJ274" s="42">
        <f t="shared" si="310"/>
        <v>848.36406916867713</v>
      </c>
      <c r="AK274" s="42">
        <f t="shared" si="314"/>
        <v>-17321.861807878482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350329.52649541333</v>
      </c>
      <c r="AE277" s="21">
        <f t="shared" ref="AE277:AK277" si="315">SUM(AE254:AE274)</f>
        <v>-11891.021839461931</v>
      </c>
      <c r="AF277" s="21">
        <f t="shared" si="315"/>
        <v>-36754.907002849744</v>
      </c>
      <c r="AG277" s="21">
        <f t="shared" si="315"/>
        <v>-341289.61445275461</v>
      </c>
      <c r="AH277" s="21">
        <f t="shared" si="315"/>
        <v>-39606.016799652789</v>
      </c>
      <c r="AI277" s="21">
        <f t="shared" si="315"/>
        <v>0</v>
      </c>
      <c r="AJ277" s="21">
        <f t="shared" si="315"/>
        <v>31911.301212759907</v>
      </c>
      <c r="AK277" s="21">
        <f t="shared" si="315"/>
        <v>-7694.7155868929112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180003.5661267532</v>
      </c>
      <c r="AE279" s="21">
        <f t="shared" ref="AE279:AK279" si="316">AE254+NPV($D$6,AE255:AE274)</f>
        <v>-10207.154726060671</v>
      </c>
      <c r="AF279" s="21">
        <f t="shared" si="316"/>
        <v>-18260.777342285623</v>
      </c>
      <c r="AG279" s="21">
        <f t="shared" si="316"/>
        <v>-120885.0246428633</v>
      </c>
      <c r="AH279" s="21">
        <f t="shared" si="316"/>
        <v>30650.6094155436</v>
      </c>
      <c r="AI279" s="21">
        <f t="shared" si="316"/>
        <v>0</v>
      </c>
      <c r="AJ279" s="21">
        <f t="shared" si="316"/>
        <v>15362.721599297291</v>
      </c>
      <c r="AK279" s="21">
        <f t="shared" si="316"/>
        <v>46013.331014840885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263282.16116980219</v>
      </c>
      <c r="AE281" s="21">
        <f t="shared" ref="AE281:AK281" si="317">AE254+NPV($D$7,AE255:AE274)</f>
        <v>-11028.177286337348</v>
      </c>
      <c r="AF281" s="21">
        <f t="shared" si="317"/>
        <v>-27278.174002129344</v>
      </c>
      <c r="AG281" s="21">
        <f t="shared" si="317"/>
        <v>-222101.73618103389</v>
      </c>
      <c r="AH281" s="21">
        <f t="shared" si="317"/>
        <v>2874.0737003015884</v>
      </c>
      <c r="AI281" s="21">
        <f t="shared" si="317"/>
        <v>0</v>
      </c>
      <c r="AJ281" s="21">
        <f t="shared" si="317"/>
        <v>23454.144654333977</v>
      </c>
      <c r="AK281" s="21">
        <f t="shared" si="317"/>
        <v>26328.218354635541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21710.597002832965</v>
      </c>
    </row>
    <row r="285" spans="1:39" ht="15" x14ac:dyDescent="0.2">
      <c r="G285" s="58" t="s">
        <v>118</v>
      </c>
      <c r="H285" s="57"/>
      <c r="I285" s="57"/>
      <c r="J285" s="11">
        <f>H$284</f>
        <v>21710.597002832965</v>
      </c>
      <c r="K285" s="11">
        <f>J285*$C$10</f>
        <v>8684.2388011331859</v>
      </c>
      <c r="L285" s="24">
        <f>$C$294</f>
        <v>3033.7921842520773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21710.597002832965</v>
      </c>
      <c r="AE285" s="5">
        <f>-$W285*K285</f>
        <v>-8684.2388011331859</v>
      </c>
      <c r="AF285" s="5">
        <f>-$W285*L285</f>
        <v>-3033.7921842520773</v>
      </c>
      <c r="AG285" s="5"/>
      <c r="AH285" s="5">
        <f>SUM(AD285:AG285)</f>
        <v>9992.5660174477016</v>
      </c>
      <c r="AI285" s="42">
        <f>Y285-AA285</f>
        <v>0</v>
      </c>
      <c r="AJ285" s="42"/>
      <c r="AK285" s="42">
        <f>SUM(AH285:AJ285)</f>
        <v>9992.5660174477016</v>
      </c>
      <c r="AL285" s="6" t="s">
        <v>39</v>
      </c>
      <c r="AM285" s="36">
        <f>AK312</f>
        <v>26002.74816195243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21710.597002832965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L'!$B$264:$AV$384, 31)</f>
        <v>13.466609305087834</v>
      </c>
      <c r="S286" s="46">
        <f>AVERAGE(VLOOKUP(I285,'[1]Lapse Rates'!$A$4:$F$24,5),VLOOKUP(I286,'[1]Lapse Rates'!$A$4:$F$24,5))</f>
        <v>2.3220462500000002E-3</v>
      </c>
      <c r="T286" s="33">
        <f>W285</f>
        <v>1</v>
      </c>
      <c r="U286" s="33">
        <f>T286*R286/1000</f>
        <v>1.3466609305087834E-2</v>
      </c>
      <c r="V286" s="39">
        <f>MIN(S286*T286,T286-U286)</f>
        <v>2.3220462500000002E-3</v>
      </c>
      <c r="W286" s="32">
        <f>T286-SUM(U286:V286)</f>
        <v>0.98421134444491221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5.9272061375371505</v>
      </c>
      <c r="AC286" s="32"/>
      <c r="AD286" s="5">
        <f t="shared" ref="AD286:AD288" si="326">$W286*J286</f>
        <v>21367.815864859913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-8109.9826551937413</v>
      </c>
      <c r="AH286" s="5">
        <f t="shared" ref="AH286:AH294" si="328">SUM(AD286:AG286)</f>
        <v>13257.833209666172</v>
      </c>
      <c r="AI286" s="42">
        <f>-M286*$W285*(N286-N285)/1000</f>
        <v>0</v>
      </c>
      <c r="AJ286" s="42">
        <f>$D$6*SUM(Y286:Z286,AD286:AE286)</f>
        <v>2096.7735229917575</v>
      </c>
      <c r="AK286" s="42">
        <f t="shared" ref="AK286" si="329">SUM(AH286:AJ286)</f>
        <v>15354.60673265793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21710.597002832965</v>
      </c>
      <c r="K287" s="11">
        <f t="shared" ref="K287:K305" si="331">J287*$C$11</f>
        <v>217.10597002832966</v>
      </c>
      <c r="L287" s="24">
        <f>$C$295</f>
        <v>2382.474274167088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L'!$B$264:$AV$384, 31)</f>
        <v>14.724236109192233</v>
      </c>
      <c r="S287" s="46">
        <f>VLOOKUP(I287, '[1]Lapse Rates'!$A$4:$F$24, 5)</f>
        <v>2.1348066000000001E-3</v>
      </c>
      <c r="T287" s="33">
        <f t="shared" ref="T287:T289" si="332">W286</f>
        <v>0.98421134444491221</v>
      </c>
      <c r="U287" s="33">
        <f>T287*R287/1000</f>
        <v>1.449176021695241E-2</v>
      </c>
      <c r="V287" s="39">
        <f t="shared" ref="V287:V305" si="333">MIN(S287*T287,T287-U287)</f>
        <v>2.1011008739158722E-3</v>
      </c>
      <c r="W287" s="32">
        <f>T287-SUM(U287:V287)</f>
        <v>0.96761848335404388</v>
      </c>
      <c r="X287" s="32"/>
      <c r="Y287" s="5">
        <f t="shared" ref="Y287:Z302" si="334">AA286</f>
        <v>0</v>
      </c>
      <c r="Z287" s="5">
        <f t="shared" si="334"/>
        <v>5.9272061375371505</v>
      </c>
      <c r="AA287" s="5">
        <f>O287*W287</f>
        <v>0</v>
      </c>
      <c r="AB287" s="5">
        <f t="shared" si="325"/>
        <v>5.8272791161182251</v>
      </c>
      <c r="AC287" s="32"/>
      <c r="AD287" s="5">
        <f t="shared" si="326"/>
        <v>21007.574944592085</v>
      </c>
      <c r="AE287" s="5">
        <f t="shared" si="327"/>
        <v>-210.07574944592085</v>
      </c>
      <c r="AF287" s="5">
        <f t="shared" si="327"/>
        <v>-2305.3261437995843</v>
      </c>
      <c r="AG287" s="5">
        <f t="shared" ref="AG287:AG290" si="335">-U287*M287</f>
        <v>-8727.3582636950323</v>
      </c>
      <c r="AH287" s="5">
        <f t="shared" si="328"/>
        <v>9764.8147876515486</v>
      </c>
      <c r="AI287" s="42">
        <f>-M287*($W286*N287-$W285*N286)/1000</f>
        <v>0</v>
      </c>
      <c r="AJ287" s="42">
        <f t="shared" ref="AJ287:AJ288" si="336">$D$6*SUM(Y287:Z287,AD287:AE287)</f>
        <v>2040.8161299659312</v>
      </c>
      <c r="AK287" s="42">
        <f>SUM(AH287:AJ287)</f>
        <v>11805.63091761748</v>
      </c>
      <c r="AL287" s="48" t="s">
        <v>59</v>
      </c>
      <c r="AM287" s="54">
        <f>AK312/AD312</f>
        <v>0.10000000555647988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21710.597002832965</v>
      </c>
      <c r="K288" s="11">
        <f t="shared" si="331"/>
        <v>217.10597002832966</v>
      </c>
      <c r="L288" s="24">
        <f t="shared" ref="L288:L305" si="337">$C$295</f>
        <v>2382.474274167088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L'!$B$264:$AV$384, 31)</f>
        <v>16.059261526904326</v>
      </c>
      <c r="S288" s="46">
        <f>VLOOKUP(I288, '[1]Lapse Rates'!$A$4:$F$24, 5)</f>
        <v>2.1304430000000001E-3</v>
      </c>
      <c r="T288" s="33">
        <f t="shared" si="332"/>
        <v>0.96761848335404388</v>
      </c>
      <c r="U288" s="33">
        <f t="shared" ref="U288:U305" si="338">T288*R288/1000</f>
        <v>1.553923828244911E-2</v>
      </c>
      <c r="V288" s="39">
        <f t="shared" si="333"/>
        <v>2.0614560245322392E-3</v>
      </c>
      <c r="W288" s="32">
        <f t="shared" ref="W288:W305" si="339">T288-SUM(U288:V288)</f>
        <v>0.95001778904706258</v>
      </c>
      <c r="X288" s="32"/>
      <c r="Y288" s="5">
        <f t="shared" si="334"/>
        <v>0</v>
      </c>
      <c r="Z288" s="5">
        <f t="shared" si="334"/>
        <v>5.8272791161182251</v>
      </c>
      <c r="AA288" s="5">
        <f t="shared" ref="AA288:AA305" si="340">O288*W288</f>
        <v>0</v>
      </c>
      <c r="AB288" s="5">
        <f t="shared" si="325"/>
        <v>5.7212826308002347</v>
      </c>
      <c r="AC288" s="32"/>
      <c r="AD288" s="5">
        <f t="shared" si="326"/>
        <v>20625.453363523156</v>
      </c>
      <c r="AE288" s="5">
        <f t="shared" si="327"/>
        <v>-206.25453363523158</v>
      </c>
      <c r="AF288" s="5">
        <f>-$W288*L288</f>
        <v>-2263.3929424057219</v>
      </c>
      <c r="AG288" s="5">
        <f t="shared" si="335"/>
        <v>-9358.1799316010456</v>
      </c>
      <c r="AH288" s="5">
        <f t="shared" si="328"/>
        <v>8797.6259558811598</v>
      </c>
      <c r="AI288" s="42">
        <f>-M288*($W287*N288-$W286*N287)/1000</f>
        <v>0</v>
      </c>
      <c r="AJ288" s="42">
        <f t="shared" si="336"/>
        <v>2003.6950612932969</v>
      </c>
      <c r="AK288" s="42">
        <f t="shared" ref="AK288:AK295" si="341">SUM(AH288:AJ288)</f>
        <v>10801.321017174458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21710.597002832965</v>
      </c>
      <c r="K289" s="11">
        <f t="shared" si="331"/>
        <v>217.10597002832966</v>
      </c>
      <c r="L289" s="24">
        <f t="shared" si="337"/>
        <v>2382.474274167088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L'!$B$264:$AV$384, 31)</f>
        <v>17.470749782780668</v>
      </c>
      <c r="S289" s="46">
        <f>VLOOKUP(I289, '[1]Lapse Rates'!$A$4:$F$24, 5)</f>
        <v>1.8971547999999999E-3</v>
      </c>
      <c r="T289" s="33">
        <f t="shared" si="332"/>
        <v>0.95001778904706258</v>
      </c>
      <c r="U289" s="33">
        <f t="shared" si="338"/>
        <v>1.6597523081631739E-2</v>
      </c>
      <c r="V289" s="39">
        <f t="shared" si="333"/>
        <v>1.8023308085760221E-3</v>
      </c>
      <c r="W289" s="32">
        <f t="shared" si="339"/>
        <v>0.93161793515685476</v>
      </c>
      <c r="X289" s="32"/>
      <c r="Y289" s="5">
        <f>AA288</f>
        <v>0</v>
      </c>
      <c r="Z289" s="5">
        <f t="shared" si="334"/>
        <v>5.7212826308002347</v>
      </c>
      <c r="AA289" s="5">
        <f t="shared" si="340"/>
        <v>0</v>
      </c>
      <c r="AB289" s="5">
        <f t="shared" si="325"/>
        <v>5.6104733747157747</v>
      </c>
      <c r="AC289" s="32"/>
      <c r="AD289" s="5">
        <f>$W289*J289</f>
        <v>20225.981550801847</v>
      </c>
      <c r="AE289" s="5">
        <f t="shared" si="327"/>
        <v>-202.25981550801848</v>
      </c>
      <c r="AF289" s="5">
        <f t="shared" si="327"/>
        <v>-2219.5557638638688</v>
      </c>
      <c r="AG289" s="5">
        <f t="shared" si="335"/>
        <v>-9995.5097279279998</v>
      </c>
      <c r="AH289" s="5">
        <f t="shared" si="328"/>
        <v>7808.6562435019605</v>
      </c>
      <c r="AI289" s="42">
        <f t="shared" ref="AI289:AI305" si="343">-M289*($W288*N289-$W287*N288)/1000</f>
        <v>0</v>
      </c>
      <c r="AJ289" s="42">
        <f>$D$6*SUM(Y289:Z289,AD289:AE289)</f>
        <v>1964.8883600584061</v>
      </c>
      <c r="AK289" s="42">
        <f t="shared" si="341"/>
        <v>9773.5446035603672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21710.597002832965</v>
      </c>
      <c r="K290" s="11">
        <f t="shared" si="331"/>
        <v>217.10597002832966</v>
      </c>
      <c r="L290" s="24">
        <f t="shared" si="337"/>
        <v>2382.474274167088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L'!$B$264:$AV$384, 31)</f>
        <v>19.054399456227028</v>
      </c>
      <c r="S290" s="46">
        <f>VLOOKUP(I290, '[1]Lapse Rates'!$A$4:$F$24, 5)</f>
        <v>1.8563969E-3</v>
      </c>
      <c r="T290" s="33">
        <f>W289</f>
        <v>0.93161793515685476</v>
      </c>
      <c r="U290" s="33">
        <f t="shared" si="338"/>
        <v>1.7751420277064122E-2</v>
      </c>
      <c r="V290" s="39">
        <f t="shared" si="333"/>
        <v>1.7294526468095862E-3</v>
      </c>
      <c r="W290" s="32">
        <f t="shared" si="339"/>
        <v>0.91213706223298108</v>
      </c>
      <c r="X290" s="32"/>
      <c r="Y290" s="5">
        <f t="shared" ref="Y290:Z305" si="344">AA289</f>
        <v>0</v>
      </c>
      <c r="Z290" s="5">
        <f t="shared" si="334"/>
        <v>5.6104733747157747</v>
      </c>
      <c r="AA290" s="5">
        <f t="shared" si="340"/>
        <v>0</v>
      </c>
      <c r="AB290" s="5">
        <f t="shared" si="325"/>
        <v>5.4931539085150591</v>
      </c>
      <c r="AC290" s="32"/>
      <c r="AD290" s="5">
        <f t="shared" ref="AD290:AD304" si="345">$W290*J290</f>
        <v>19803.040169488224</v>
      </c>
      <c r="AE290" s="5">
        <f t="shared" si="327"/>
        <v>-198.03040169488227</v>
      </c>
      <c r="AF290" s="5">
        <f t="shared" si="327"/>
        <v>-2173.1430852844214</v>
      </c>
      <c r="AG290" s="5">
        <f t="shared" si="335"/>
        <v>-10690.420082036049</v>
      </c>
      <c r="AH290" s="5">
        <f t="shared" si="328"/>
        <v>6741.4466004728711</v>
      </c>
      <c r="AI290" s="42">
        <f t="shared" si="343"/>
        <v>0</v>
      </c>
      <c r="AJ290" s="42">
        <f t="shared" ref="AJ290:AJ305" si="346">$D$6*SUM(Y290:Z290,AD290:AE290)</f>
        <v>1923.8018456585864</v>
      </c>
      <c r="AK290" s="42">
        <f t="shared" si="341"/>
        <v>8665.248446131458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21710.597002832965</v>
      </c>
      <c r="K291" s="11">
        <f t="shared" si="331"/>
        <v>217.10597002832966</v>
      </c>
      <c r="L291" s="24">
        <f t="shared" si="337"/>
        <v>2382.474274167088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L'!$B$264:$AV$384, 31)</f>
        <v>21.055496518028257</v>
      </c>
      <c r="S291" s="46">
        <f>VLOOKUP(I291, '[1]Lapse Rates'!$A$4:$F$24, 5)</f>
        <v>1.7512077999999999E-3</v>
      </c>
      <c r="T291" s="33">
        <f t="shared" ref="T291:T305" si="347">W290</f>
        <v>0.91213706223298108</v>
      </c>
      <c r="U291" s="33">
        <f t="shared" si="338"/>
        <v>1.9205498737811057E-2</v>
      </c>
      <c r="V291" s="39">
        <f t="shared" si="333"/>
        <v>1.5973415380514818E-3</v>
      </c>
      <c r="W291" s="32">
        <f t="shared" si="339"/>
        <v>0.89133422195711853</v>
      </c>
      <c r="X291" s="32"/>
      <c r="Y291" s="5">
        <f t="shared" si="344"/>
        <v>0</v>
      </c>
      <c r="Z291" s="5">
        <f t="shared" si="334"/>
        <v>5.4931539085150591</v>
      </c>
      <c r="AA291" s="5">
        <f t="shared" si="340"/>
        <v>0</v>
      </c>
      <c r="AB291" s="5">
        <f t="shared" si="325"/>
        <v>5.3678731715501353</v>
      </c>
      <c r="AC291" s="32"/>
      <c r="AD291" s="5">
        <f t="shared" si="345"/>
        <v>19351.39808774467</v>
      </c>
      <c r="AE291" s="5">
        <f t="shared" si="327"/>
        <v>-193.51398087744673</v>
      </c>
      <c r="AF291" s="5">
        <f t="shared" si="327"/>
        <v>-2123.5808534975722</v>
      </c>
      <c r="AG291" s="5">
        <f>-U291*M291</f>
        <v>-11566.108299373214</v>
      </c>
      <c r="AH291" s="5">
        <f t="shared" si="328"/>
        <v>5468.1949539964353</v>
      </c>
      <c r="AI291" s="42">
        <f t="shared" si="343"/>
        <v>0</v>
      </c>
      <c r="AJ291" s="42">
        <f t="shared" si="346"/>
        <v>1879.9273092820999</v>
      </c>
      <c r="AK291" s="42">
        <f t="shared" si="341"/>
        <v>7348.1222632785357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21710.597002832965</v>
      </c>
      <c r="K292" s="11">
        <f t="shared" si="331"/>
        <v>217.10597002832966</v>
      </c>
      <c r="L292" s="24">
        <f t="shared" si="337"/>
        <v>2382.474274167088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L'!$B$264:$AV$384, 31)</f>
        <v>23.109597709774807</v>
      </c>
      <c r="S292" s="46">
        <f>VLOOKUP(I292, '[1]Lapse Rates'!$A$4:$F$24, 5)</f>
        <v>1.6267663999999999E-3</v>
      </c>
      <c r="T292" s="33">
        <f t="shared" si="347"/>
        <v>0.89133422195711853</v>
      </c>
      <c r="U292" s="33">
        <f t="shared" si="338"/>
        <v>2.0598375294384137E-2</v>
      </c>
      <c r="V292" s="39">
        <f t="shared" si="333"/>
        <v>1.4499925634499826E-3</v>
      </c>
      <c r="W292" s="32">
        <f t="shared" si="339"/>
        <v>0.86928585409928438</v>
      </c>
      <c r="X292" s="32"/>
      <c r="Y292" s="5">
        <f t="shared" si="344"/>
        <v>0</v>
      </c>
      <c r="Z292" s="5">
        <f t="shared" si="334"/>
        <v>5.3678731715501353</v>
      </c>
      <c r="AA292" s="5">
        <f t="shared" si="340"/>
        <v>0</v>
      </c>
      <c r="AB292" s="5">
        <f t="shared" si="325"/>
        <v>5.2350915062835792</v>
      </c>
      <c r="AC292" s="32"/>
      <c r="AD292" s="5">
        <f t="shared" si="345"/>
        <v>18872.714858613017</v>
      </c>
      <c r="AE292" s="5">
        <f t="shared" si="327"/>
        <v>-188.7271485861302</v>
      </c>
      <c r="AF292" s="5">
        <f t="shared" si="327"/>
        <v>-2071.0511842889096</v>
      </c>
      <c r="AG292" s="5">
        <f t="shared" ref="AG292:AG305" si="348">-U292*M292</f>
        <v>-12404.938955161664</v>
      </c>
      <c r="AH292" s="5">
        <f t="shared" si="328"/>
        <v>4207.9975705763118</v>
      </c>
      <c r="AI292" s="42">
        <f t="shared" si="343"/>
        <v>0</v>
      </c>
      <c r="AJ292" s="42">
        <f t="shared" si="346"/>
        <v>1833.4257827117669</v>
      </c>
      <c r="AK292" s="42">
        <f t="shared" si="341"/>
        <v>6041.4233532880789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21710.597002832965</v>
      </c>
      <c r="K293" s="11">
        <f t="shared" si="331"/>
        <v>217.10597002832966</v>
      </c>
      <c r="L293" s="24">
        <f t="shared" si="337"/>
        <v>2382.474274167088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L'!$B$264:$AV$384, 31)</f>
        <v>25.471907258479245</v>
      </c>
      <c r="S293" s="46">
        <f>VLOOKUP(I293, '[1]Lapse Rates'!$A$4:$F$24, 5)</f>
        <v>1.427546E-3</v>
      </c>
      <c r="T293" s="33">
        <f t="shared" si="347"/>
        <v>0.86928585409928438</v>
      </c>
      <c r="U293" s="33">
        <f t="shared" si="338"/>
        <v>2.2142368656724892E-2</v>
      </c>
      <c r="V293" s="39">
        <f t="shared" si="333"/>
        <v>1.2409455438760169E-3</v>
      </c>
      <c r="W293" s="32">
        <f t="shared" si="339"/>
        <v>0.84590253989868347</v>
      </c>
      <c r="X293" s="32"/>
      <c r="Y293" s="5">
        <f t="shared" si="344"/>
        <v>0</v>
      </c>
      <c r="Z293" s="5">
        <f t="shared" si="334"/>
        <v>5.2350915062835792</v>
      </c>
      <c r="AA293" s="5">
        <f t="shared" si="340"/>
        <v>0</v>
      </c>
      <c r="AB293" s="5">
        <f t="shared" si="325"/>
        <v>5.0942704070064426</v>
      </c>
      <c r="AC293" s="32"/>
      <c r="AD293" s="5">
        <f t="shared" si="345"/>
        <v>18365.049147413149</v>
      </c>
      <c r="AE293" s="5">
        <f t="shared" si="327"/>
        <v>-183.65049147413151</v>
      </c>
      <c r="AF293" s="5">
        <f t="shared" si="327"/>
        <v>-2015.341039761212</v>
      </c>
      <c r="AG293" s="5">
        <f t="shared" si="348"/>
        <v>-13334.776533770775</v>
      </c>
      <c r="AH293" s="5">
        <f t="shared" si="328"/>
        <v>2831.2810824070311</v>
      </c>
      <c r="AI293" s="42">
        <f t="shared" si="343"/>
        <v>0</v>
      </c>
      <c r="AJ293" s="42">
        <f t="shared" si="346"/>
        <v>1784.1087706243843</v>
      </c>
      <c r="AK293" s="42">
        <f t="shared" si="341"/>
        <v>4615.3898530314154</v>
      </c>
    </row>
    <row r="294" spans="1:37" ht="15" x14ac:dyDescent="0.2">
      <c r="A294" s="12"/>
      <c r="B294" s="13">
        <v>1</v>
      </c>
      <c r="C294" s="10">
        <f>$H$284*0.14+$B$297</f>
        <v>3033.7921842520773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21710.597002832965</v>
      </c>
      <c r="K294" s="11">
        <f t="shared" si="331"/>
        <v>217.10597002832966</v>
      </c>
      <c r="L294" s="24">
        <f t="shared" si="337"/>
        <v>2382.474274167088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L'!$B$264:$AV$384, 31)</f>
        <v>28.189004914229152</v>
      </c>
      <c r="S294" s="46">
        <f>VLOOKUP(I294, '[1]Lapse Rates'!$A$4:$F$24, 5)</f>
        <v>1.4710299999999999E-3</v>
      </c>
      <c r="T294" s="33">
        <f t="shared" si="347"/>
        <v>0.84590253989868347</v>
      </c>
      <c r="U294" s="33">
        <f t="shared" si="338"/>
        <v>2.384515085416291E-2</v>
      </c>
      <c r="V294" s="39">
        <f t="shared" si="333"/>
        <v>1.2443480132671603E-3</v>
      </c>
      <c r="W294" s="32">
        <f t="shared" si="339"/>
        <v>0.82081304103125341</v>
      </c>
      <c r="X294" s="32"/>
      <c r="Y294" s="5">
        <f t="shared" si="344"/>
        <v>0</v>
      </c>
      <c r="Z294" s="5">
        <f t="shared" si="334"/>
        <v>5.0942704070064426</v>
      </c>
      <c r="AA294" s="5">
        <f t="shared" si="340"/>
        <v>0</v>
      </c>
      <c r="AB294" s="5">
        <f t="shared" si="325"/>
        <v>4.9431741688721074</v>
      </c>
      <c r="AC294" s="32"/>
      <c r="AD294" s="5">
        <f t="shared" si="345"/>
        <v>17820.341148499341</v>
      </c>
      <c r="AE294" s="5">
        <f t="shared" si="327"/>
        <v>-178.20341148499344</v>
      </c>
      <c r="AF294" s="5">
        <f t="shared" si="327"/>
        <v>-1955.5659541578157</v>
      </c>
      <c r="AG294" s="5">
        <f t="shared" si="348"/>
        <v>-14360.241353751675</v>
      </c>
      <c r="AH294" s="5">
        <f t="shared" si="328"/>
        <v>1326.3304291048589</v>
      </c>
      <c r="AI294" s="42">
        <f t="shared" si="343"/>
        <v>0</v>
      </c>
      <c r="AJ294" s="42">
        <f t="shared" si="346"/>
        <v>1731.1934599280353</v>
      </c>
      <c r="AK294" s="42">
        <f t="shared" si="341"/>
        <v>3057.5238890328942</v>
      </c>
    </row>
    <row r="295" spans="1:37" ht="15" x14ac:dyDescent="0.2">
      <c r="A295" s="12"/>
      <c r="B295" s="70" t="s">
        <v>49</v>
      </c>
      <c r="C295" s="10">
        <f>$H$284*0.11+$B$297</f>
        <v>2382.474274167088</v>
      </c>
      <c r="D295" s="1"/>
      <c r="E295" s="1"/>
      <c r="F295" s="1"/>
      <c r="I295" s="2">
        <f t="shared" si="330"/>
        <v>10</v>
      </c>
      <c r="J295" s="11">
        <f t="shared" si="320"/>
        <v>21710.597002832965</v>
      </c>
      <c r="K295" s="11">
        <f t="shared" si="331"/>
        <v>217.10597002832966</v>
      </c>
      <c r="L295" s="24">
        <f t="shared" si="337"/>
        <v>2382.474274167088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L'!$B$264:$AV$384, 31)</f>
        <v>31.4188224499471</v>
      </c>
      <c r="S295" s="46">
        <f>VLOOKUP(I295, '[1]Lapse Rates'!$A$4:$F$24, 5)</f>
        <v>1.273365E-3</v>
      </c>
      <c r="T295" s="33">
        <f t="shared" si="347"/>
        <v>0.82081304103125341</v>
      </c>
      <c r="U295" s="33">
        <f t="shared" si="338"/>
        <v>2.5788979200762095E-2</v>
      </c>
      <c r="V295" s="39">
        <f t="shared" si="333"/>
        <v>1.045194597992762E-3</v>
      </c>
      <c r="W295" s="32">
        <f t="shared" si="339"/>
        <v>0.79397886723249855</v>
      </c>
      <c r="X295" s="32"/>
      <c r="Y295" s="5">
        <f t="shared" si="344"/>
        <v>0</v>
      </c>
      <c r="Z295" s="5">
        <f t="shared" si="334"/>
        <v>4.9431741688721074</v>
      </c>
      <c r="AA295" s="5">
        <f t="shared" si="340"/>
        <v>0</v>
      </c>
      <c r="AB295" s="5">
        <f t="shared" si="325"/>
        <v>4.7815709923456033</v>
      </c>
      <c r="AC295" s="32"/>
      <c r="AD295" s="5">
        <f t="shared" si="345"/>
        <v>17237.755215250596</v>
      </c>
      <c r="AE295" s="5">
        <f t="shared" si="327"/>
        <v>-172.37755215250596</v>
      </c>
      <c r="AF295" s="5">
        <f t="shared" si="327"/>
        <v>-1891.6342254137537</v>
      </c>
      <c r="AG295" s="5">
        <f t="shared" si="348"/>
        <v>-15530.871155095756</v>
      </c>
      <c r="AH295" s="5">
        <f>SUM(AD295:AG295)</f>
        <v>-357.12771741142024</v>
      </c>
      <c r="AI295" s="42">
        <f t="shared" si="343"/>
        <v>0</v>
      </c>
      <c r="AJ295" s="42">
        <f t="shared" si="346"/>
        <v>1674.5984741358891</v>
      </c>
      <c r="AK295" s="42">
        <f t="shared" si="341"/>
        <v>1317.4707567244689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21710.597002832965</v>
      </c>
      <c r="K296" s="11">
        <f t="shared" si="331"/>
        <v>217.10597002832966</v>
      </c>
      <c r="L296" s="24">
        <f t="shared" si="337"/>
        <v>2382.474274167088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L'!$B$264:$AV$384, 31)</f>
        <v>35.130220792943398</v>
      </c>
      <c r="S296" s="46">
        <f>VLOOKUP(I296, '[1]Lapse Rates'!$A$4:$F$24, 5)</f>
        <v>1.2241776999999999E-3</v>
      </c>
      <c r="T296" s="33">
        <f t="shared" si="347"/>
        <v>0.79397886723249855</v>
      </c>
      <c r="U296" s="33">
        <f t="shared" si="338"/>
        <v>2.7892652910808766E-2</v>
      </c>
      <c r="V296" s="39">
        <f t="shared" si="333"/>
        <v>9.7197122353728544E-4</v>
      </c>
      <c r="W296" s="32">
        <f t="shared" si="339"/>
        <v>0.76511424309815246</v>
      </c>
      <c r="X296" s="31"/>
      <c r="Y296" s="5">
        <f t="shared" si="344"/>
        <v>0</v>
      </c>
      <c r="Z296" s="5">
        <f t="shared" si="334"/>
        <v>4.7815709923456033</v>
      </c>
      <c r="AA296" s="5">
        <f t="shared" si="340"/>
        <v>0</v>
      </c>
      <c r="AB296" s="5">
        <f t="shared" si="325"/>
        <v>4.6077398550675728</v>
      </c>
      <c r="AC296" s="32"/>
      <c r="AD296" s="5">
        <f t="shared" si="345"/>
        <v>16611.08699303156</v>
      </c>
      <c r="AE296" s="5">
        <f t="shared" si="327"/>
        <v>-166.11086993031563</v>
      </c>
      <c r="AF296" s="5">
        <f t="shared" si="327"/>
        <v>-1822.8650009801718</v>
      </c>
      <c r="AG296" s="5">
        <f t="shared" si="348"/>
        <v>-16797.764469823451</v>
      </c>
      <c r="AH296" s="5">
        <f t="shared" ref="AH296:AH305" si="349">SUM(AD296:AG296)</f>
        <v>-2175.6533477023768</v>
      </c>
      <c r="AI296" s="42">
        <f t="shared" si="343"/>
        <v>0</v>
      </c>
      <c r="AJ296" s="42">
        <f t="shared" si="346"/>
        <v>1613.7212297905814</v>
      </c>
      <c r="AK296" s="42">
        <f t="shared" ref="AK296:AK305" si="350">SUM(AH296:AJ296)</f>
        <v>-561.93211791179533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21710.597002832965</v>
      </c>
      <c r="K297" s="11">
        <f t="shared" si="331"/>
        <v>217.10597002832966</v>
      </c>
      <c r="L297" s="24">
        <f t="shared" si="337"/>
        <v>2382.474274167088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L'!$B$264:$AV$384, 31)</f>
        <v>39.37642141913868</v>
      </c>
      <c r="S297" s="46">
        <f>VLOOKUP(I297, '[1]Lapse Rates'!$A$4:$F$24, 5)</f>
        <v>1.0124068E-3</v>
      </c>
      <c r="T297" s="33">
        <f t="shared" si="347"/>
        <v>0.76511424309815246</v>
      </c>
      <c r="U297" s="33">
        <f t="shared" si="338"/>
        <v>3.012746087001817E-2</v>
      </c>
      <c r="V297" s="39">
        <f t="shared" si="333"/>
        <v>7.746068624894226E-4</v>
      </c>
      <c r="W297" s="32">
        <f t="shared" si="339"/>
        <v>0.73421217536564487</v>
      </c>
      <c r="X297" s="31"/>
      <c r="Y297" s="5">
        <f t="shared" si="344"/>
        <v>0</v>
      </c>
      <c r="Z297" s="5">
        <f t="shared" si="334"/>
        <v>4.6077398550675728</v>
      </c>
      <c r="AA297" s="5">
        <f t="shared" si="340"/>
        <v>0</v>
      </c>
      <c r="AB297" s="5">
        <f t="shared" si="325"/>
        <v>4.4216386415827698</v>
      </c>
      <c r="AC297" s="32"/>
      <c r="AD297" s="5">
        <f t="shared" si="345"/>
        <v>15940.18465393684</v>
      </c>
      <c r="AE297" s="5">
        <f t="shared" si="327"/>
        <v>-159.40184653936842</v>
      </c>
      <c r="AF297" s="5">
        <f t="shared" si="327"/>
        <v>-1749.2416195889034</v>
      </c>
      <c r="AG297" s="5">
        <f t="shared" si="348"/>
        <v>-18143.630632290173</v>
      </c>
      <c r="AH297" s="5">
        <f t="shared" si="349"/>
        <v>-4112.0894444816058</v>
      </c>
      <c r="AI297" s="42">
        <f t="shared" si="343"/>
        <v>0</v>
      </c>
      <c r="AJ297" s="42">
        <f t="shared" si="346"/>
        <v>1548.5468126854742</v>
      </c>
      <c r="AK297" s="42">
        <f t="shared" si="350"/>
        <v>-2563.5426317961319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21710.597002832965</v>
      </c>
      <c r="K298" s="11">
        <f t="shared" si="331"/>
        <v>217.10597002832966</v>
      </c>
      <c r="L298" s="24">
        <f t="shared" si="337"/>
        <v>2382.474274167088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L'!$B$264:$AV$384, 31)</f>
        <v>44.262902924475952</v>
      </c>
      <c r="S298" s="46">
        <f>VLOOKUP(I298, '[1]Lapse Rates'!$A$4:$F$24, 5)</f>
        <v>8.7385670000000003E-4</v>
      </c>
      <c r="T298" s="33">
        <f t="shared" si="347"/>
        <v>0.73421217536564487</v>
      </c>
      <c r="U298" s="33">
        <f t="shared" si="338"/>
        <v>3.2498362244177854E-2</v>
      </c>
      <c r="V298" s="39">
        <f t="shared" si="333"/>
        <v>6.4159622866484371E-4</v>
      </c>
      <c r="W298" s="32">
        <f t="shared" si="339"/>
        <v>0.70107221689280219</v>
      </c>
      <c r="X298" s="31"/>
      <c r="Y298" s="5">
        <f t="shared" si="344"/>
        <v>0</v>
      </c>
      <c r="Z298" s="5">
        <f t="shared" si="334"/>
        <v>4.4216386415827698</v>
      </c>
      <c r="AA298" s="5">
        <f t="shared" si="340"/>
        <v>0</v>
      </c>
      <c r="AB298" s="5">
        <f t="shared" si="325"/>
        <v>4.2220602010713533</v>
      </c>
      <c r="AC298" s="32"/>
      <c r="AD298" s="5">
        <f t="shared" si="345"/>
        <v>15220.696370842334</v>
      </c>
      <c r="AE298" s="5">
        <f t="shared" si="327"/>
        <v>-152.20696370842336</v>
      </c>
      <c r="AF298" s="5">
        <f t="shared" si="327"/>
        <v>-1670.2865210803902</v>
      </c>
      <c r="AG298" s="5">
        <f t="shared" si="348"/>
        <v>-19571.456195948984</v>
      </c>
      <c r="AH298" s="5">
        <f t="shared" si="349"/>
        <v>-6173.2533098954646</v>
      </c>
      <c r="AI298" s="42">
        <f t="shared" si="343"/>
        <v>0</v>
      </c>
      <c r="AJ298" s="42">
        <f t="shared" si="346"/>
        <v>1478.6525735905759</v>
      </c>
      <c r="AK298" s="42">
        <f t="shared" si="350"/>
        <v>-4694.6007363048884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21710.597002832965</v>
      </c>
      <c r="K299" s="11">
        <f t="shared" si="331"/>
        <v>217.10597002832966</v>
      </c>
      <c r="L299" s="24">
        <f t="shared" si="337"/>
        <v>2382.474274167088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L'!$B$264:$AV$384, 31)</f>
        <v>49.698944485276499</v>
      </c>
      <c r="S299" s="46">
        <f>VLOOKUP(I299, '[1]Lapse Rates'!$A$4:$F$24, 5)</f>
        <v>8.3940749999999998E-4</v>
      </c>
      <c r="T299" s="33">
        <f t="shared" si="347"/>
        <v>0.70107221689280219</v>
      </c>
      <c r="U299" s="33">
        <f t="shared" si="338"/>
        <v>3.48425491875251E-2</v>
      </c>
      <c r="V299" s="39">
        <f t="shared" si="333"/>
        <v>5.8848527690144484E-4</v>
      </c>
      <c r="W299" s="32">
        <f t="shared" si="339"/>
        <v>0.66564118242837567</v>
      </c>
      <c r="X299" s="31"/>
      <c r="Y299" s="5">
        <f t="shared" si="344"/>
        <v>0</v>
      </c>
      <c r="Z299" s="5">
        <f t="shared" si="334"/>
        <v>4.2220602010713533</v>
      </c>
      <c r="AA299" s="5">
        <f t="shared" si="340"/>
        <v>0</v>
      </c>
      <c r="AB299" s="5">
        <f t="shared" si="325"/>
        <v>4.008684236526582</v>
      </c>
      <c r="AC299" s="32"/>
      <c r="AD299" s="5">
        <f t="shared" si="345"/>
        <v>14451.467460191683</v>
      </c>
      <c r="AE299" s="5">
        <f t="shared" si="327"/>
        <v>-144.51467460191685</v>
      </c>
      <c r="AF299" s="5">
        <f t="shared" si="327"/>
        <v>-1585.8729929617666</v>
      </c>
      <c r="AG299" s="5">
        <f t="shared" si="348"/>
        <v>-20983.193554654052</v>
      </c>
      <c r="AH299" s="5">
        <f t="shared" si="349"/>
        <v>-8262.1137620260524</v>
      </c>
      <c r="AI299" s="42">
        <f t="shared" si="343"/>
        <v>0</v>
      </c>
      <c r="AJ299" s="42">
        <f t="shared" si="346"/>
        <v>1403.9262523720813</v>
      </c>
      <c r="AK299" s="42">
        <f t="shared" si="350"/>
        <v>-6858.1875096539716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21710.597002832965</v>
      </c>
      <c r="K300" s="11">
        <f t="shared" si="331"/>
        <v>217.10597002832966</v>
      </c>
      <c r="L300" s="24">
        <f t="shared" si="337"/>
        <v>2382.474274167088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L'!$B$264:$AV$384, 31)</f>
        <v>55.716378909951203</v>
      </c>
      <c r="S300" s="46">
        <f>VLOOKUP(I300, '[1]Lapse Rates'!$A$4:$F$24, 5)</f>
        <v>7.2940090000000004E-4</v>
      </c>
      <c r="T300" s="33">
        <f t="shared" si="347"/>
        <v>0.66564118242837567</v>
      </c>
      <c r="U300" s="33">
        <f t="shared" si="338"/>
        <v>3.7087116338247336E-2</v>
      </c>
      <c r="V300" s="39">
        <f t="shared" si="333"/>
        <v>4.8551927754032141E-4</v>
      </c>
      <c r="W300" s="32">
        <f t="shared" si="339"/>
        <v>0.62806854681258806</v>
      </c>
      <c r="X300" s="31"/>
      <c r="Y300" s="5">
        <f t="shared" si="344"/>
        <v>0</v>
      </c>
      <c r="Z300" s="5">
        <f t="shared" si="334"/>
        <v>4.008684236526582</v>
      </c>
      <c r="AA300" s="5">
        <f t="shared" si="340"/>
        <v>0</v>
      </c>
      <c r="AB300" s="5">
        <f t="shared" si="325"/>
        <v>3.7824109287839809</v>
      </c>
      <c r="AC300" s="32"/>
      <c r="AD300" s="5">
        <f t="shared" si="345"/>
        <v>13635.74311000303</v>
      </c>
      <c r="AE300" s="5">
        <f t="shared" si="327"/>
        <v>-136.35743110003031</v>
      </c>
      <c r="AF300" s="5">
        <f t="shared" si="327"/>
        <v>-1496.3571551944985</v>
      </c>
      <c r="AG300" s="5">
        <f t="shared" si="348"/>
        <v>-22334.936985266355</v>
      </c>
      <c r="AH300" s="5">
        <f t="shared" si="349"/>
        <v>-10331.908461557854</v>
      </c>
      <c r="AI300" s="42">
        <f t="shared" si="343"/>
        <v>0</v>
      </c>
      <c r="AJ300" s="42">
        <f t="shared" si="346"/>
        <v>1324.6829870239876</v>
      </c>
      <c r="AK300" s="42">
        <f t="shared" si="350"/>
        <v>-9007.2254745338669</v>
      </c>
    </row>
    <row r="301" spans="1:37" ht="15" x14ac:dyDescent="0.2">
      <c r="I301" s="2">
        <f t="shared" si="330"/>
        <v>16</v>
      </c>
      <c r="J301" s="11">
        <f t="shared" si="320"/>
        <v>21710.597002832965</v>
      </c>
      <c r="K301" s="11">
        <f t="shared" si="331"/>
        <v>217.10597002832966</v>
      </c>
      <c r="L301" s="24">
        <f t="shared" si="337"/>
        <v>2382.474274167088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L'!$B$264:$AV$384, 31)</f>
        <v>62.24494682074296</v>
      </c>
      <c r="S301" s="46">
        <f>VLOOKUP(I301, '[1]Lapse Rates'!$A$4:$F$24, 5)</f>
        <v>6.1234970000000001E-4</v>
      </c>
      <c r="T301" s="33">
        <f t="shared" si="347"/>
        <v>0.62806854681258806</v>
      </c>
      <c r="U301" s="33">
        <f t="shared" si="338"/>
        <v>3.9094093296130859E-2</v>
      </c>
      <c r="V301" s="39">
        <f t="shared" si="333"/>
        <v>3.8459758622012423E-4</v>
      </c>
      <c r="W301" s="32">
        <f t="shared" si="339"/>
        <v>0.58858985593023705</v>
      </c>
      <c r="X301" s="31"/>
      <c r="Y301" s="5">
        <f t="shared" si="344"/>
        <v>0</v>
      </c>
      <c r="Z301" s="5">
        <f t="shared" si="334"/>
        <v>3.7824109287839809</v>
      </c>
      <c r="AA301" s="5">
        <f t="shared" si="340"/>
        <v>0</v>
      </c>
      <c r="AB301" s="5">
        <f t="shared" si="325"/>
        <v>3.5446588034701074</v>
      </c>
      <c r="AC301" s="32"/>
      <c r="AD301" s="5">
        <f t="shared" si="345"/>
        <v>12778.637162056892</v>
      </c>
      <c r="AE301" s="5">
        <f t="shared" si="327"/>
        <v>-127.78637162056891</v>
      </c>
      <c r="AF301" s="5">
        <f t="shared" si="327"/>
        <v>-1402.3001897895024</v>
      </c>
      <c r="AG301" s="5">
        <f t="shared" si="348"/>
        <v>-23543.59671163559</v>
      </c>
      <c r="AH301" s="5">
        <f t="shared" si="349"/>
        <v>-12295.046110988769</v>
      </c>
      <c r="AI301" s="42">
        <f t="shared" si="343"/>
        <v>0</v>
      </c>
      <c r="AJ301" s="42">
        <f t="shared" si="346"/>
        <v>1241.4195170539172</v>
      </c>
      <c r="AK301" s="42">
        <f t="shared" si="350"/>
        <v>-11053.626593934852</v>
      </c>
    </row>
    <row r="302" spans="1:37" ht="15" x14ac:dyDescent="0.2">
      <c r="I302" s="2">
        <f t="shared" si="330"/>
        <v>17</v>
      </c>
      <c r="J302" s="11">
        <f t="shared" si="320"/>
        <v>21710.597002832965</v>
      </c>
      <c r="K302" s="11">
        <f t="shared" si="331"/>
        <v>217.10597002832966</v>
      </c>
      <c r="L302" s="24">
        <f t="shared" si="337"/>
        <v>2382.474274167088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L'!$B$264:$AV$384, 31)</f>
        <v>69.380893560425463</v>
      </c>
      <c r="S302" s="46">
        <f>VLOOKUP(I302, '[1]Lapse Rates'!$A$4:$F$24, 5)</f>
        <v>4.6742110000000002E-4</v>
      </c>
      <c r="T302" s="33">
        <f t="shared" si="347"/>
        <v>0.58858985593023705</v>
      </c>
      <c r="U302" s="33">
        <f t="shared" si="338"/>
        <v>4.0836890145041937E-2</v>
      </c>
      <c r="V302" s="39">
        <f t="shared" si="333"/>
        <v>2.7511931790775296E-4</v>
      </c>
      <c r="W302" s="32">
        <f t="shared" si="339"/>
        <v>0.54747784646728737</v>
      </c>
      <c r="X302" s="31"/>
      <c r="Y302" s="5">
        <f t="shared" si="344"/>
        <v>0</v>
      </c>
      <c r="Z302" s="5">
        <f t="shared" si="334"/>
        <v>3.5446588034701074</v>
      </c>
      <c r="AA302" s="5">
        <f t="shared" si="340"/>
        <v>0</v>
      </c>
      <c r="AB302" s="5">
        <f t="shared" si="325"/>
        <v>3.2970703600014799</v>
      </c>
      <c r="AC302" s="32"/>
      <c r="AD302" s="5">
        <f t="shared" si="345"/>
        <v>11886.070892630136</v>
      </c>
      <c r="AE302" s="5">
        <f t="shared" si="327"/>
        <v>-118.86070892630136</v>
      </c>
      <c r="AF302" s="5">
        <f t="shared" si="327"/>
        <v>-1304.3518848847109</v>
      </c>
      <c r="AG302" s="5">
        <f t="shared" si="348"/>
        <v>-24593.159515158462</v>
      </c>
      <c r="AH302" s="5">
        <f t="shared" si="349"/>
        <v>-14130.301216339338</v>
      </c>
      <c r="AI302" s="42">
        <f t="shared" si="343"/>
        <v>0</v>
      </c>
      <c r="AJ302" s="42">
        <f t="shared" si="346"/>
        <v>1154.7110500499668</v>
      </c>
      <c r="AK302" s="42">
        <f t="shared" si="350"/>
        <v>-12975.59016628937</v>
      </c>
    </row>
    <row r="303" spans="1:37" ht="15" x14ac:dyDescent="0.2">
      <c r="I303" s="2">
        <f t="shared" si="330"/>
        <v>18</v>
      </c>
      <c r="J303" s="11">
        <f t="shared" si="320"/>
        <v>21710.597002832965</v>
      </c>
      <c r="K303" s="11">
        <f t="shared" si="331"/>
        <v>217.10597002832966</v>
      </c>
      <c r="L303" s="24">
        <f t="shared" si="337"/>
        <v>2382.474274167088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L'!$B$264:$AV$384, 31)</f>
        <v>77.37182746479472</v>
      </c>
      <c r="S303" s="46">
        <f>VLOOKUP(I303, '[1]Lapse Rates'!$A$4:$F$24, 5)</f>
        <v>4.0205260000000001E-4</v>
      </c>
      <c r="T303" s="33">
        <f t="shared" si="347"/>
        <v>0.54747784646728737</v>
      </c>
      <c r="U303" s="33">
        <f t="shared" si="338"/>
        <v>4.235936147766433E-2</v>
      </c>
      <c r="V303" s="39">
        <f t="shared" si="333"/>
        <v>2.2011489161457372E-4</v>
      </c>
      <c r="W303" s="32">
        <f t="shared" si="339"/>
        <v>0.50489837009800842</v>
      </c>
      <c r="X303" s="31"/>
      <c r="Y303" s="5">
        <f t="shared" si="344"/>
        <v>0</v>
      </c>
      <c r="Z303" s="5">
        <f t="shared" si="344"/>
        <v>3.2970703600014799</v>
      </c>
      <c r="AA303" s="5">
        <f t="shared" si="340"/>
        <v>0</v>
      </c>
      <c r="AB303" s="5">
        <f t="shared" si="325"/>
        <v>3.040644405257535</v>
      </c>
      <c r="AC303" s="32"/>
      <c r="AD303" s="5">
        <f t="shared" si="345"/>
        <v>10961.64504058507</v>
      </c>
      <c r="AE303" s="5">
        <f t="shared" si="327"/>
        <v>-109.61645040585071</v>
      </c>
      <c r="AF303" s="5">
        <f t="shared" si="327"/>
        <v>-1202.9073778273982</v>
      </c>
      <c r="AG303" s="5">
        <f t="shared" si="348"/>
        <v>-25510.035903332311</v>
      </c>
      <c r="AH303" s="5">
        <f t="shared" si="349"/>
        <v>-15860.914690980489</v>
      </c>
      <c r="AI303" s="42">
        <f t="shared" si="343"/>
        <v>0</v>
      </c>
      <c r="AJ303" s="42">
        <f t="shared" si="346"/>
        <v>1064.9074472988978</v>
      </c>
      <c r="AK303" s="42">
        <f t="shared" si="350"/>
        <v>-14796.007243681592</v>
      </c>
    </row>
    <row r="304" spans="1:37" ht="15" x14ac:dyDescent="0.2">
      <c r="I304" s="2">
        <f t="shared" si="330"/>
        <v>19</v>
      </c>
      <c r="J304" s="11">
        <f t="shared" si="320"/>
        <v>21710.597002832965</v>
      </c>
      <c r="K304" s="11">
        <f t="shared" si="331"/>
        <v>217.10597002832966</v>
      </c>
      <c r="L304" s="24">
        <f t="shared" si="337"/>
        <v>2382.474274167088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L'!$B$264:$AV$384, 31)</f>
        <v>86.308305075082401</v>
      </c>
      <c r="S304" s="46">
        <f>VLOOKUP(I304, '[1]Lapse Rates'!$A$4:$F$24, 5)</f>
        <v>3.3283375800000001E-2</v>
      </c>
      <c r="T304" s="33">
        <f t="shared" si="347"/>
        <v>0.50489837009800842</v>
      </c>
      <c r="U304" s="33">
        <f t="shared" si="338"/>
        <v>4.3576922558330775E-2</v>
      </c>
      <c r="V304" s="39">
        <f t="shared" si="333"/>
        <v>1.6804722192779498E-2</v>
      </c>
      <c r="W304" s="32">
        <f t="shared" si="339"/>
        <v>0.44451672534689812</v>
      </c>
      <c r="X304" s="31"/>
      <c r="Y304" s="5">
        <f t="shared" si="344"/>
        <v>0</v>
      </c>
      <c r="Z304" s="5">
        <f t="shared" si="344"/>
        <v>3.040644405257535</v>
      </c>
      <c r="AA304" s="5">
        <f t="shared" si="340"/>
        <v>0</v>
      </c>
      <c r="AB304" s="5">
        <f t="shared" si="325"/>
        <v>2.6770086298893712</v>
      </c>
      <c r="AC304" s="32"/>
      <c r="AD304" s="5">
        <f t="shared" si="345"/>
        <v>9650.7234850254899</v>
      </c>
      <c r="AE304" s="5">
        <f t="shared" si="327"/>
        <v>-96.507234850254918</v>
      </c>
      <c r="AF304" s="5">
        <f t="shared" si="327"/>
        <v>-1059.049662575982</v>
      </c>
      <c r="AG304" s="5">
        <f t="shared" si="348"/>
        <v>-26243.286495380984</v>
      </c>
      <c r="AH304" s="5">
        <f t="shared" si="349"/>
        <v>-17748.119907781729</v>
      </c>
      <c r="AI304" s="42">
        <f t="shared" si="343"/>
        <v>0</v>
      </c>
      <c r="AJ304" s="42">
        <f t="shared" si="346"/>
        <v>937.5669013583464</v>
      </c>
      <c r="AK304" s="42">
        <f t="shared" si="350"/>
        <v>-16810.553006423383</v>
      </c>
    </row>
    <row r="305" spans="1:39" ht="15" x14ac:dyDescent="0.2">
      <c r="I305" s="2">
        <f t="shared" si="330"/>
        <v>20</v>
      </c>
      <c r="J305" s="11">
        <f t="shared" si="320"/>
        <v>21710.597002832965</v>
      </c>
      <c r="K305" s="11">
        <f t="shared" si="331"/>
        <v>217.10597002832966</v>
      </c>
      <c r="L305" s="24">
        <f t="shared" si="337"/>
        <v>2382.474274167088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L'!$B$264:$AV$384, 31)</f>
        <v>96.340110572512955</v>
      </c>
      <c r="S305" s="46">
        <f>VLOOKUP(I305, '[1]Lapse Rates'!$A$4:$F$24, 5)</f>
        <v>0</v>
      </c>
      <c r="T305" s="33">
        <f t="shared" si="347"/>
        <v>0.44451672534689812</v>
      </c>
      <c r="U305" s="33">
        <f t="shared" si="338"/>
        <v>4.2824790471251539E-2</v>
      </c>
      <c r="V305" s="39">
        <f t="shared" si="333"/>
        <v>0</v>
      </c>
      <c r="W305" s="32">
        <f t="shared" si="339"/>
        <v>0.40169193487564658</v>
      </c>
      <c r="X305" s="31"/>
      <c r="Y305" s="5">
        <f t="shared" si="344"/>
        <v>0</v>
      </c>
      <c r="Z305" s="5">
        <f t="shared" si="344"/>
        <v>2.6770086298893712</v>
      </c>
      <c r="AA305" s="5">
        <f t="shared" si="340"/>
        <v>0</v>
      </c>
      <c r="AB305" s="5">
        <f t="shared" si="325"/>
        <v>2.4191053224822578</v>
      </c>
      <c r="AC305" s="32"/>
      <c r="AD305" s="5">
        <f>$W305*J305</f>
        <v>8720.9717173733879</v>
      </c>
      <c r="AE305" s="5">
        <f t="shared" si="327"/>
        <v>-87.209717173733878</v>
      </c>
      <c r="AF305" s="5">
        <f t="shared" si="327"/>
        <v>-957.02070098162926</v>
      </c>
      <c r="AG305" s="5">
        <f t="shared" si="348"/>
        <v>-25790.330740711343</v>
      </c>
      <c r="AH305" s="5">
        <f t="shared" si="349"/>
        <v>-18113.589441493317</v>
      </c>
      <c r="AI305" s="42">
        <f t="shared" si="343"/>
        <v>0</v>
      </c>
      <c r="AJ305" s="42">
        <f t="shared" si="346"/>
        <v>847.23466676617829</v>
      </c>
      <c r="AK305" s="42">
        <f t="shared" si="350"/>
        <v>-17266.35477472714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346244.94823929534</v>
      </c>
      <c r="AE308" s="21">
        <f t="shared" ref="AE308:AK308" si="351">SUM(AE285:AE305)</f>
        <v>-11715.904154849211</v>
      </c>
      <c r="AF308" s="21">
        <f t="shared" si="351"/>
        <v>-36302.636482589893</v>
      </c>
      <c r="AG308" s="21">
        <f t="shared" si="351"/>
        <v>-337589.77816180867</v>
      </c>
      <c r="AH308" s="21">
        <f t="shared" si="351"/>
        <v>-39363.370559952382</v>
      </c>
      <c r="AI308" s="21">
        <f t="shared" si="351"/>
        <v>0</v>
      </c>
      <c r="AJ308" s="21">
        <f t="shared" si="351"/>
        <v>31548.59815464016</v>
      </c>
      <c r="AK308" s="21">
        <f t="shared" si="351"/>
        <v>-7814.772405312211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177610.28756935979</v>
      </c>
      <c r="AE310" s="21">
        <f t="shared" ref="AE310:AK310" si="352">AE285+NPV($D$6,AE286:AE305)</f>
        <v>-10048.646727062001</v>
      </c>
      <c r="AF310" s="21">
        <f t="shared" si="352"/>
        <v>-18006.511647336876</v>
      </c>
      <c r="AG310" s="21">
        <f t="shared" si="352"/>
        <v>-119149.10132995329</v>
      </c>
      <c r="AH310" s="21">
        <f t="shared" si="352"/>
        <v>30406.027865007629</v>
      </c>
      <c r="AI310" s="21">
        <f t="shared" si="352"/>
        <v>0</v>
      </c>
      <c r="AJ310" s="21">
        <f t="shared" si="352"/>
        <v>15164.279315192967</v>
      </c>
      <c r="AK310" s="21">
        <f t="shared" si="352"/>
        <v>45570.307180200609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260027.46717115041</v>
      </c>
      <c r="AE312" s="21">
        <f t="shared" ref="AE312:AK312" si="353">AE285+NPV($D$7,AE286:AE305)</f>
        <v>-10861.239120127764</v>
      </c>
      <c r="AF312" s="21">
        <f t="shared" si="353"/>
        <v>-26923.725999436116</v>
      </c>
      <c r="AG312" s="21">
        <f t="shared" si="353"/>
        <v>-219411.79033151417</v>
      </c>
      <c r="AH312" s="21">
        <f t="shared" si="353"/>
        <v>2830.7117200723196</v>
      </c>
      <c r="AI312" s="21">
        <f t="shared" si="353"/>
        <v>0</v>
      </c>
      <c r="AJ312" s="21">
        <f t="shared" si="353"/>
        <v>23172.0364418801</v>
      </c>
      <c r="AK312" s="21">
        <f t="shared" si="353"/>
        <v>26002.74816195243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19625.075488847819</v>
      </c>
    </row>
    <row r="315" spans="1:39" ht="15" x14ac:dyDescent="0.2">
      <c r="G315" s="58" t="s">
        <v>119</v>
      </c>
      <c r="H315" s="57"/>
      <c r="I315" s="57"/>
      <c r="J315" s="11">
        <f>H$314</f>
        <v>19625.075488847819</v>
      </c>
      <c r="K315" s="11">
        <f>J315*$C$10</f>
        <v>7850.0301955391278</v>
      </c>
      <c r="L315" s="24">
        <f>$C$324</f>
        <v>2924.4902803952168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19625.075488847819</v>
      </c>
      <c r="AE315" s="5">
        <f>-$W315*K315</f>
        <v>-7850.0301955391278</v>
      </c>
      <c r="AF315" s="5">
        <f>-$W315*L315</f>
        <v>-2924.4902803952168</v>
      </c>
      <c r="AG315" s="5"/>
      <c r="AH315" s="5">
        <f>SUM(AD315:AG315)</f>
        <v>8850.5550129134735</v>
      </c>
      <c r="AI315" s="42">
        <f>Y315-AA315</f>
        <v>0</v>
      </c>
      <c r="AJ315" s="42"/>
      <c r="AK315" s="42">
        <f>SUM(AH315:AJ315)</f>
        <v>8850.5550129134735</v>
      </c>
      <c r="AL315" s="6" t="s">
        <v>39</v>
      </c>
      <c r="AM315" s="36">
        <f>AK342</f>
        <v>24084.238035805138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19625.075488847819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L'!$B$264:$AV$384, 34)</f>
        <v>11.397554348660909</v>
      </c>
      <c r="S316" s="46">
        <f>AVERAGE(VLOOKUP(I315,'[1]Lapse Rates'!$A$4:$F$24,5),VLOOKUP(I316,'[1]Lapse Rates'!$A$4:$F$24,5))</f>
        <v>2.3220462500000002E-3</v>
      </c>
      <c r="T316" s="33">
        <f>W315</f>
        <v>1</v>
      </c>
      <c r="U316" s="33">
        <f>T316*R316/1000</f>
        <v>1.139755434866091E-2</v>
      </c>
      <c r="V316" s="39">
        <f>MIN(S316*T316,T316-U316)</f>
        <v>2.3220462500000002E-3</v>
      </c>
      <c r="W316" s="32">
        <f>T316-SUM(U316:V316)</f>
        <v>0.98628039940133905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5.9396665865106897</v>
      </c>
      <c r="AC316" s="32"/>
      <c r="AD316" s="5">
        <f t="shared" ref="AD316:AD318" si="362">$W316*J316</f>
        <v>19355.827291422254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-6863.9377578397107</v>
      </c>
      <c r="AH316" s="5">
        <f t="shared" ref="AH316:AH324" si="364">SUM(AD316:AG316)</f>
        <v>12491.889533582544</v>
      </c>
      <c r="AI316" s="42">
        <f>-M316*$W315*(N316-N315)/1000</f>
        <v>0</v>
      </c>
      <c r="AJ316" s="42">
        <f>$D$6*SUM(Y316:Z316,AD316:AE316)</f>
        <v>1899.3974439375233</v>
      </c>
      <c r="AK316" s="42">
        <f t="shared" ref="AK316" si="365">SUM(AH316:AJ316)</f>
        <v>14391.286977520067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19625.075488847819</v>
      </c>
      <c r="K317" s="11">
        <f t="shared" ref="K317:K335" si="367">J317*$C$11</f>
        <v>196.25075488847818</v>
      </c>
      <c r="L317" s="24">
        <f>$C$325</f>
        <v>2335.7380157297821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L'!$B$264:$AV$384, 34)</f>
        <v>12.514664334396269</v>
      </c>
      <c r="S317" s="46">
        <f>VLOOKUP(I317, '[1]Lapse Rates'!$A$4:$F$24, 5)</f>
        <v>2.1348066000000001E-3</v>
      </c>
      <c r="T317" s="33">
        <f t="shared" ref="T317:T319" si="368">W316</f>
        <v>0.98628039940133905</v>
      </c>
      <c r="U317" s="33">
        <f>T317*R317/1000</f>
        <v>1.2342968138102045E-2</v>
      </c>
      <c r="V317" s="39">
        <f t="shared" ref="V317:V335" si="369">MIN(S317*T317,T317-U317)</f>
        <v>2.1055179060926149E-3</v>
      </c>
      <c r="W317" s="32">
        <f>T317-SUM(U317:V317)</f>
        <v>0.97183191335714436</v>
      </c>
      <c r="X317" s="32"/>
      <c r="Y317" s="5">
        <f t="shared" ref="Y317:Z332" si="370">AA316</f>
        <v>0</v>
      </c>
      <c r="Z317" s="5">
        <f t="shared" si="370"/>
        <v>5.9396665865106897</v>
      </c>
      <c r="AA317" s="5">
        <f>O317*W317</f>
        <v>0</v>
      </c>
      <c r="AB317" s="5">
        <f t="shared" si="361"/>
        <v>5.8526536134915972</v>
      </c>
      <c r="AC317" s="32"/>
      <c r="AD317" s="5">
        <f t="shared" si="362"/>
        <v>19072.27466210537</v>
      </c>
      <c r="AE317" s="5">
        <f t="shared" si="363"/>
        <v>-190.72274662105372</v>
      </c>
      <c r="AF317" s="5">
        <f t="shared" si="363"/>
        <v>-2269.944744927694</v>
      </c>
      <c r="AG317" s="5">
        <f t="shared" ref="AG317:AG320" si="371">-U317*M317</f>
        <v>-7433.293358841056</v>
      </c>
      <c r="AH317" s="5">
        <f t="shared" si="364"/>
        <v>9178.313811715565</v>
      </c>
      <c r="AI317" s="42">
        <f>-M317*($W316*N317-$W315*N316)/1000</f>
        <v>0</v>
      </c>
      <c r="AJ317" s="42">
        <f t="shared" ref="AJ317:AJ318" si="372">$D$6*SUM(Y317:Z317,AD317:AE317)</f>
        <v>1852.8629242011482</v>
      </c>
      <c r="AK317" s="42">
        <f>SUM(AH317:AJ317)</f>
        <v>11031.176735916713</v>
      </c>
      <c r="AL317" s="48" t="s">
        <v>59</v>
      </c>
      <c r="AM317" s="54">
        <f>AK342/AD342</f>
        <v>0.10000000124060916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19625.075488847819</v>
      </c>
      <c r="K318" s="11">
        <f t="shared" si="367"/>
        <v>196.25075488847818</v>
      </c>
      <c r="L318" s="24">
        <f t="shared" ref="L318:L335" si="373">$C$325</f>
        <v>2335.7380157297821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L'!$B$264:$AV$384, 34)</f>
        <v>13.706839282622779</v>
      </c>
      <c r="S318" s="46">
        <f>VLOOKUP(I318, '[1]Lapse Rates'!$A$4:$F$24, 5)</f>
        <v>2.1304430000000001E-3</v>
      </c>
      <c r="T318" s="33">
        <f t="shared" si="368"/>
        <v>0.97183191335714436</v>
      </c>
      <c r="U318" s="33">
        <f t="shared" ref="U318:U335" si="374">T318*R318/1000</f>
        <v>1.3320743846110164E-2</v>
      </c>
      <c r="V318" s="39">
        <f t="shared" si="369"/>
        <v>2.0704324969883347E-3</v>
      </c>
      <c r="W318" s="32">
        <f t="shared" ref="W318:W335" si="375">T318-SUM(U318:V318)</f>
        <v>0.95644073701404586</v>
      </c>
      <c r="X318" s="32"/>
      <c r="Y318" s="5">
        <f t="shared" si="370"/>
        <v>0</v>
      </c>
      <c r="Z318" s="5">
        <f t="shared" si="370"/>
        <v>5.8526536134915972</v>
      </c>
      <c r="AA318" s="5">
        <f t="shared" ref="AA318:AA335" si="376">O318*W318</f>
        <v>0</v>
      </c>
      <c r="AB318" s="5">
        <f t="shared" si="361"/>
        <v>5.7599634861123183</v>
      </c>
      <c r="AC318" s="32"/>
      <c r="AD318" s="5">
        <f t="shared" si="362"/>
        <v>18770.221664509892</v>
      </c>
      <c r="AE318" s="5">
        <f t="shared" si="363"/>
        <v>-187.70221664509893</v>
      </c>
      <c r="AF318" s="5">
        <f>-$W318*L318</f>
        <v>-2233.9949892363179</v>
      </c>
      <c r="AG318" s="5">
        <f t="shared" si="371"/>
        <v>-8022.1382456990777</v>
      </c>
      <c r="AH318" s="5">
        <f t="shared" si="364"/>
        <v>8326.3862129293975</v>
      </c>
      <c r="AI318" s="42">
        <f>-M318*($W317*N318-$W316*N317)/1000</f>
        <v>0</v>
      </c>
      <c r="AJ318" s="42">
        <f t="shared" si="372"/>
        <v>1823.51930315502</v>
      </c>
      <c r="AK318" s="42">
        <f t="shared" ref="AK318:AK325" si="377">SUM(AH318:AJ318)</f>
        <v>10149.905516084418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19625.075488847819</v>
      </c>
      <c r="K319" s="11">
        <f t="shared" si="367"/>
        <v>196.25075488847818</v>
      </c>
      <c r="L319" s="24">
        <f t="shared" si="373"/>
        <v>2335.7380157297821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L'!$B$264:$AV$384, 34)</f>
        <v>14.974108348533369</v>
      </c>
      <c r="S319" s="46">
        <f>VLOOKUP(I319, '[1]Lapse Rates'!$A$4:$F$24, 5)</f>
        <v>1.8971547999999999E-3</v>
      </c>
      <c r="T319" s="33">
        <f t="shared" si="368"/>
        <v>0.95644073701404586</v>
      </c>
      <c r="U319" s="33">
        <f t="shared" si="374"/>
        <v>1.4321847224999433E-2</v>
      </c>
      <c r="V319" s="39">
        <f t="shared" si="369"/>
        <v>1.8145161351417348E-3</v>
      </c>
      <c r="W319" s="32">
        <f t="shared" si="375"/>
        <v>0.94030437365390473</v>
      </c>
      <c r="X319" s="32"/>
      <c r="Y319" s="5">
        <f>AA318</f>
        <v>0</v>
      </c>
      <c r="Z319" s="5">
        <f t="shared" si="370"/>
        <v>5.7599634861123183</v>
      </c>
      <c r="AA319" s="5">
        <f t="shared" si="376"/>
        <v>0</v>
      </c>
      <c r="AB319" s="5">
        <f t="shared" si="361"/>
        <v>5.6627856264121741</v>
      </c>
      <c r="AC319" s="32"/>
      <c r="AD319" s="5">
        <f>$W319*J319</f>
        <v>18453.544315451647</v>
      </c>
      <c r="AE319" s="5">
        <f t="shared" si="363"/>
        <v>-184.53544315451646</v>
      </c>
      <c r="AF319" s="5">
        <f t="shared" si="363"/>
        <v>-2196.3046719004069</v>
      </c>
      <c r="AG319" s="5">
        <f t="shared" si="371"/>
        <v>-8625.0317324641837</v>
      </c>
      <c r="AH319" s="5">
        <f t="shared" si="364"/>
        <v>7447.6724679325398</v>
      </c>
      <c r="AI319" s="42">
        <f t="shared" ref="AI319:AI335" si="379">-M319*($W318*N319-$W317*N318)/1000</f>
        <v>0</v>
      </c>
      <c r="AJ319" s="42">
        <f>$D$6*SUM(Y319:Z319,AD319:AE319)</f>
        <v>1792.754822790336</v>
      </c>
      <c r="AK319" s="42">
        <f t="shared" si="377"/>
        <v>9240.4272907228751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19625.075488847819</v>
      </c>
      <c r="K320" s="11">
        <f t="shared" si="367"/>
        <v>196.25075488847818</v>
      </c>
      <c r="L320" s="24">
        <f t="shared" si="373"/>
        <v>2335.7380157297821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L'!$B$264:$AV$384, 34)</f>
        <v>16.399658126582416</v>
      </c>
      <c r="S320" s="46">
        <f>VLOOKUP(I320, '[1]Lapse Rates'!$A$4:$F$24, 5)</f>
        <v>1.8563969E-3</v>
      </c>
      <c r="T320" s="33">
        <f>W319</f>
        <v>0.94030437365390473</v>
      </c>
      <c r="U320" s="33">
        <f t="shared" si="374"/>
        <v>1.5420670262854248E-2</v>
      </c>
      <c r="V320" s="39">
        <f t="shared" si="369"/>
        <v>1.7455781243075504E-3</v>
      </c>
      <c r="W320" s="32">
        <f t="shared" si="375"/>
        <v>0.92313812526674299</v>
      </c>
      <c r="X320" s="32"/>
      <c r="Y320" s="5">
        <f t="shared" ref="Y320:Z335" si="380">AA319</f>
        <v>0</v>
      </c>
      <c r="Z320" s="5">
        <f t="shared" si="370"/>
        <v>5.6627856264121741</v>
      </c>
      <c r="AA320" s="5">
        <f t="shared" si="376"/>
        <v>0</v>
      </c>
      <c r="AB320" s="5">
        <f t="shared" si="361"/>
        <v>5.5594055004126535</v>
      </c>
      <c r="AC320" s="32"/>
      <c r="AD320" s="5">
        <f t="shared" ref="AD320:AD334" si="381">$W320*J320</f>
        <v>18116.655394993286</v>
      </c>
      <c r="AE320" s="5">
        <f t="shared" si="363"/>
        <v>-181.16655394993285</v>
      </c>
      <c r="AF320" s="5">
        <f t="shared" si="363"/>
        <v>-2156.2088129550534</v>
      </c>
      <c r="AG320" s="5">
        <f t="shared" si="371"/>
        <v>-9286.7748317284513</v>
      </c>
      <c r="AH320" s="5">
        <f t="shared" si="364"/>
        <v>6492.5051963598471</v>
      </c>
      <c r="AI320" s="42">
        <f t="shared" si="379"/>
        <v>0</v>
      </c>
      <c r="AJ320" s="42">
        <f t="shared" ref="AJ320:AJ335" si="382">$D$6*SUM(Y320:Z320,AD320:AE320)</f>
        <v>1760.0269745763042</v>
      </c>
      <c r="AK320" s="42">
        <f t="shared" si="377"/>
        <v>8252.5321709361506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19625.075488847819</v>
      </c>
      <c r="K321" s="11">
        <f t="shared" si="367"/>
        <v>196.25075488847818</v>
      </c>
      <c r="L321" s="24">
        <f t="shared" si="373"/>
        <v>2335.7380157297821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L'!$B$264:$AV$384, 34)</f>
        <v>18.197327237109882</v>
      </c>
      <c r="S321" s="46">
        <f>VLOOKUP(I321, '[1]Lapse Rates'!$A$4:$F$24, 5)</f>
        <v>1.7512077999999999E-3</v>
      </c>
      <c r="T321" s="33">
        <f t="shared" ref="T321:T335" si="383">W320</f>
        <v>0.92313812526674299</v>
      </c>
      <c r="U321" s="33">
        <f t="shared" si="374"/>
        <v>1.6798646550531059E-2</v>
      </c>
      <c r="V321" s="39">
        <f t="shared" si="369"/>
        <v>1.6166066854444974E-3</v>
      </c>
      <c r="W321" s="32">
        <f t="shared" si="375"/>
        <v>0.9047228720307674</v>
      </c>
      <c r="X321" s="32"/>
      <c r="Y321" s="5">
        <f t="shared" si="380"/>
        <v>0</v>
      </c>
      <c r="Z321" s="5">
        <f t="shared" si="370"/>
        <v>5.5594055004126535</v>
      </c>
      <c r="AA321" s="5">
        <f t="shared" si="376"/>
        <v>0</v>
      </c>
      <c r="AB321" s="5">
        <f t="shared" si="361"/>
        <v>5.4485035050021704</v>
      </c>
      <c r="AC321" s="32"/>
      <c r="AD321" s="5">
        <f t="shared" si="381"/>
        <v>17755.254660091014</v>
      </c>
      <c r="AE321" s="5">
        <f t="shared" si="363"/>
        <v>-177.55254660091015</v>
      </c>
      <c r="AF321" s="5">
        <f t="shared" si="363"/>
        <v>-2113.1956059024942</v>
      </c>
      <c r="AG321" s="5">
        <f>-U321*M321</f>
        <v>-10116.632113479769</v>
      </c>
      <c r="AH321" s="5">
        <f t="shared" si="364"/>
        <v>5347.874394107841</v>
      </c>
      <c r="AI321" s="42">
        <f t="shared" si="379"/>
        <v>0</v>
      </c>
      <c r="AJ321" s="42">
        <f t="shared" si="382"/>
        <v>1724.9179550129697</v>
      </c>
      <c r="AK321" s="42">
        <f t="shared" si="377"/>
        <v>7072.7923491208112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19625.075488847819</v>
      </c>
      <c r="K322" s="11">
        <f t="shared" si="367"/>
        <v>196.25075488847818</v>
      </c>
      <c r="L322" s="24">
        <f t="shared" si="373"/>
        <v>2335.7380157297821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L'!$B$264:$AV$384, 34)</f>
        <v>20.055322076054974</v>
      </c>
      <c r="S322" s="46">
        <f>VLOOKUP(I322, '[1]Lapse Rates'!$A$4:$F$24, 5)</f>
        <v>1.6267663999999999E-3</v>
      </c>
      <c r="T322" s="33">
        <f t="shared" si="383"/>
        <v>0.9047228720307674</v>
      </c>
      <c r="U322" s="33">
        <f t="shared" si="374"/>
        <v>1.8144508588150508E-2</v>
      </c>
      <c r="V322" s="39">
        <f t="shared" si="369"/>
        <v>1.471772769531152E-3</v>
      </c>
      <c r="W322" s="32">
        <f t="shared" si="375"/>
        <v>0.88510659067308572</v>
      </c>
      <c r="X322" s="32"/>
      <c r="Y322" s="5">
        <f t="shared" si="380"/>
        <v>0</v>
      </c>
      <c r="Z322" s="5">
        <f t="shared" si="370"/>
        <v>5.4485035050021704</v>
      </c>
      <c r="AA322" s="5">
        <f t="shared" si="376"/>
        <v>0</v>
      </c>
      <c r="AB322" s="5">
        <f t="shared" si="361"/>
        <v>5.3303685699446177</v>
      </c>
      <c r="AC322" s="32"/>
      <c r="AD322" s="5">
        <f t="shared" si="381"/>
        <v>17370.283657636035</v>
      </c>
      <c r="AE322" s="5">
        <f t="shared" si="363"/>
        <v>-173.70283657636034</v>
      </c>
      <c r="AF322" s="5">
        <f t="shared" si="363"/>
        <v>-2067.3771118081058</v>
      </c>
      <c r="AG322" s="5">
        <f t="shared" ref="AG322:AG335" si="384">-U322*M322</f>
        <v>-10927.149262533292</v>
      </c>
      <c r="AH322" s="5">
        <f t="shared" si="364"/>
        <v>4202.0544467182754</v>
      </c>
      <c r="AI322" s="42">
        <f t="shared" si="379"/>
        <v>0</v>
      </c>
      <c r="AJ322" s="42">
        <f t="shared" si="382"/>
        <v>1687.5190767397949</v>
      </c>
      <c r="AK322" s="42">
        <f t="shared" si="377"/>
        <v>5889.5735234580698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19625.075488847819</v>
      </c>
      <c r="K323" s="11">
        <f t="shared" si="367"/>
        <v>196.25075488847818</v>
      </c>
      <c r="L323" s="24">
        <f t="shared" si="373"/>
        <v>2335.7380157297821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L'!$B$264:$AV$384, 34)</f>
        <v>22.196600646291941</v>
      </c>
      <c r="S323" s="46">
        <f>VLOOKUP(I323, '[1]Lapse Rates'!$A$4:$F$24, 5)</f>
        <v>1.427546E-3</v>
      </c>
      <c r="T323" s="33">
        <f t="shared" si="383"/>
        <v>0.88510659067308572</v>
      </c>
      <c r="U323" s="33">
        <f t="shared" si="374"/>
        <v>1.9646357522571472E-2</v>
      </c>
      <c r="V323" s="39">
        <f t="shared" si="369"/>
        <v>1.2635303730890008E-3</v>
      </c>
      <c r="W323" s="32">
        <f t="shared" si="375"/>
        <v>0.86419670277742522</v>
      </c>
      <c r="X323" s="32"/>
      <c r="Y323" s="5">
        <f t="shared" si="380"/>
        <v>0</v>
      </c>
      <c r="Z323" s="5">
        <f t="shared" si="370"/>
        <v>5.3303685699446177</v>
      </c>
      <c r="AA323" s="5">
        <f t="shared" si="376"/>
        <v>0</v>
      </c>
      <c r="AB323" s="5">
        <f t="shared" si="361"/>
        <v>5.2044431611694604</v>
      </c>
      <c r="AC323" s="32"/>
      <c r="AD323" s="5">
        <f t="shared" si="381"/>
        <v>16959.925529220352</v>
      </c>
      <c r="AE323" s="5">
        <f t="shared" si="363"/>
        <v>-169.59925529220351</v>
      </c>
      <c r="AF323" s="5">
        <f t="shared" si="363"/>
        <v>-2018.5370917455634</v>
      </c>
      <c r="AG323" s="5">
        <f t="shared" si="384"/>
        <v>-11831.606244460694</v>
      </c>
      <c r="AH323" s="5">
        <f t="shared" si="364"/>
        <v>2940.182937721891</v>
      </c>
      <c r="AI323" s="42">
        <f t="shared" si="379"/>
        <v>0</v>
      </c>
      <c r="AJ323" s="42">
        <f t="shared" si="382"/>
        <v>1647.6539166290629</v>
      </c>
      <c r="AK323" s="42">
        <f t="shared" si="377"/>
        <v>4587.8368543509541</v>
      </c>
    </row>
    <row r="324" spans="1:37" ht="15" x14ac:dyDescent="0.2">
      <c r="A324" s="12"/>
      <c r="B324" s="13">
        <v>1</v>
      </c>
      <c r="C324" s="10">
        <f>$H$314*0.14+$B$327</f>
        <v>2924.4902803952168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19625.075488847819</v>
      </c>
      <c r="K324" s="11">
        <f t="shared" si="367"/>
        <v>196.25075488847818</v>
      </c>
      <c r="L324" s="24">
        <f t="shared" si="373"/>
        <v>2335.7380157297821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L'!$B$264:$AV$384, 34)</f>
        <v>24.665229914656823</v>
      </c>
      <c r="S324" s="46">
        <f>VLOOKUP(I324, '[1]Lapse Rates'!$A$4:$F$24, 5)</f>
        <v>1.4710299999999999E-3</v>
      </c>
      <c r="T324" s="33">
        <f t="shared" si="383"/>
        <v>0.86419670277742522</v>
      </c>
      <c r="U324" s="33">
        <f t="shared" si="374"/>
        <v>2.131561036549354E-2</v>
      </c>
      <c r="V324" s="39">
        <f t="shared" si="369"/>
        <v>1.2712592756866758E-3</v>
      </c>
      <c r="W324" s="32">
        <f t="shared" si="375"/>
        <v>0.84160983313624504</v>
      </c>
      <c r="X324" s="32"/>
      <c r="Y324" s="5">
        <f t="shared" si="380"/>
        <v>0</v>
      </c>
      <c r="Z324" s="5">
        <f t="shared" si="370"/>
        <v>5.2044431611694604</v>
      </c>
      <c r="AA324" s="5">
        <f t="shared" si="376"/>
        <v>0</v>
      </c>
      <c r="AB324" s="5">
        <f t="shared" si="361"/>
        <v>5.0684184819980773</v>
      </c>
      <c r="AC324" s="32"/>
      <c r="AD324" s="5">
        <f t="shared" si="381"/>
        <v>16516.656507455424</v>
      </c>
      <c r="AE324" s="5">
        <f t="shared" si="363"/>
        <v>-165.16656507455426</v>
      </c>
      <c r="AF324" s="5">
        <f t="shared" si="363"/>
        <v>-1965.7800816683259</v>
      </c>
      <c r="AG324" s="5">
        <f t="shared" si="384"/>
        <v>-12836.878714800809</v>
      </c>
      <c r="AH324" s="5">
        <f t="shared" si="364"/>
        <v>1548.831145911734</v>
      </c>
      <c r="AI324" s="42">
        <f t="shared" si="379"/>
        <v>0</v>
      </c>
      <c r="AJ324" s="42">
        <f t="shared" si="382"/>
        <v>1604.5917192216741</v>
      </c>
      <c r="AK324" s="42">
        <f t="shared" si="377"/>
        <v>3153.4228651334079</v>
      </c>
    </row>
    <row r="325" spans="1:37" ht="15" x14ac:dyDescent="0.2">
      <c r="A325" s="12"/>
      <c r="B325" s="70" t="s">
        <v>49</v>
      </c>
      <c r="C325" s="10">
        <f>$H$314*0.11+$B$327</f>
        <v>2335.7380157297821</v>
      </c>
      <c r="D325" s="1"/>
      <c r="E325" s="1"/>
      <c r="F325" s="1"/>
      <c r="I325" s="2">
        <f t="shared" si="366"/>
        <v>10</v>
      </c>
      <c r="J325" s="11">
        <f t="shared" si="356"/>
        <v>19625.075488847819</v>
      </c>
      <c r="K325" s="11">
        <f t="shared" si="367"/>
        <v>196.25075488847818</v>
      </c>
      <c r="L325" s="24">
        <f t="shared" si="373"/>
        <v>2335.7380157297821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L'!$B$264:$AV$384, 34)</f>
        <v>27.603774867564255</v>
      </c>
      <c r="S325" s="46">
        <f>VLOOKUP(I325, '[1]Lapse Rates'!$A$4:$F$24, 5)</f>
        <v>1.273365E-3</v>
      </c>
      <c r="T325" s="33">
        <f t="shared" si="383"/>
        <v>0.84160983313624504</v>
      </c>
      <c r="U325" s="33">
        <f t="shared" si="374"/>
        <v>2.3231608360221225E-2</v>
      </c>
      <c r="V325" s="39">
        <f t="shared" si="369"/>
        <v>1.0716765051715347E-3</v>
      </c>
      <c r="W325" s="32">
        <f t="shared" si="375"/>
        <v>0.81730654827085225</v>
      </c>
      <c r="X325" s="32"/>
      <c r="Y325" s="5">
        <f t="shared" si="380"/>
        <v>0</v>
      </c>
      <c r="Z325" s="5">
        <f t="shared" si="370"/>
        <v>5.0684184819980773</v>
      </c>
      <c r="AA325" s="5">
        <f t="shared" si="376"/>
        <v>0</v>
      </c>
      <c r="AB325" s="5">
        <f t="shared" si="361"/>
        <v>4.9220570525860712</v>
      </c>
      <c r="AC325" s="32"/>
      <c r="AD325" s="5">
        <f t="shared" si="381"/>
        <v>16039.702707345119</v>
      </c>
      <c r="AE325" s="5">
        <f t="shared" si="363"/>
        <v>-160.3970270734512</v>
      </c>
      <c r="AF325" s="5">
        <f t="shared" si="363"/>
        <v>-1909.0139753011179</v>
      </c>
      <c r="AG325" s="5">
        <f t="shared" si="384"/>
        <v>-13990.748271167668</v>
      </c>
      <c r="AH325" s="5">
        <f>SUM(AD325:AG325)</f>
        <v>-20.456566197117354</v>
      </c>
      <c r="AI325" s="42">
        <f t="shared" si="379"/>
        <v>0</v>
      </c>
      <c r="AJ325" s="42">
        <f t="shared" si="382"/>
        <v>1558.2570990877348</v>
      </c>
      <c r="AK325" s="42">
        <f t="shared" si="377"/>
        <v>1537.8005328906174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19625.075488847819</v>
      </c>
      <c r="K326" s="11">
        <f t="shared" si="367"/>
        <v>196.25075488847818</v>
      </c>
      <c r="L326" s="24">
        <f t="shared" si="373"/>
        <v>2335.7380157297821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L'!$B$264:$AV$384, 34)</f>
        <v>30.990272277399757</v>
      </c>
      <c r="S326" s="46">
        <f>VLOOKUP(I326, '[1]Lapse Rates'!$A$4:$F$24, 5)</f>
        <v>1.2241776999999999E-3</v>
      </c>
      <c r="T326" s="33">
        <f t="shared" si="383"/>
        <v>0.81730654827085225</v>
      </c>
      <c r="U326" s="33">
        <f t="shared" si="374"/>
        <v>2.5328552465015482E-2</v>
      </c>
      <c r="V326" s="39">
        <f t="shared" si="369"/>
        <v>1.0005284504571508E-3</v>
      </c>
      <c r="W326" s="32">
        <f t="shared" si="375"/>
        <v>0.79097746735537966</v>
      </c>
      <c r="X326" s="31"/>
      <c r="Y326" s="5">
        <f t="shared" si="380"/>
        <v>0</v>
      </c>
      <c r="Z326" s="5">
        <f t="shared" si="370"/>
        <v>4.9220570525860712</v>
      </c>
      <c r="AA326" s="5">
        <f t="shared" si="376"/>
        <v>0</v>
      </c>
      <c r="AB326" s="5">
        <f t="shared" si="361"/>
        <v>4.763495691879629</v>
      </c>
      <c r="AC326" s="32"/>
      <c r="AD326" s="5">
        <f t="shared" si="381"/>
        <v>15522.992506826988</v>
      </c>
      <c r="AE326" s="5">
        <f t="shared" si="363"/>
        <v>-155.22992506826986</v>
      </c>
      <c r="AF326" s="5">
        <f t="shared" si="363"/>
        <v>-1847.5161400876229</v>
      </c>
      <c r="AG326" s="5">
        <f t="shared" si="384"/>
        <v>-15253.588822453808</v>
      </c>
      <c r="AH326" s="5">
        <f t="shared" ref="AH326:AH335" si="385">SUM(AD326:AG326)</f>
        <v>-1733.342380782713</v>
      </c>
      <c r="AI326" s="42">
        <f t="shared" si="379"/>
        <v>0</v>
      </c>
      <c r="AJ326" s="42">
        <f t="shared" si="382"/>
        <v>1508.0603630673891</v>
      </c>
      <c r="AK326" s="42">
        <f t="shared" ref="AK326:AK335" si="386">SUM(AH326:AJ326)</f>
        <v>-225.28201771532395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19625.075488847819</v>
      </c>
      <c r="K327" s="11">
        <f t="shared" si="367"/>
        <v>196.25075488847818</v>
      </c>
      <c r="L327" s="24">
        <f t="shared" si="373"/>
        <v>2335.7380157297821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L'!$B$264:$AV$384, 34)</f>
        <v>34.877034038961277</v>
      </c>
      <c r="S327" s="46">
        <f>VLOOKUP(I327, '[1]Lapse Rates'!$A$4:$F$24, 5)</f>
        <v>1.0124068E-3</v>
      </c>
      <c r="T327" s="33">
        <f t="shared" si="383"/>
        <v>0.79097746735537966</v>
      </c>
      <c r="U327" s="33">
        <f t="shared" si="374"/>
        <v>2.7586948053004962E-2</v>
      </c>
      <c r="V327" s="39">
        <f t="shared" si="369"/>
        <v>8.0079096659736444E-4</v>
      </c>
      <c r="W327" s="32">
        <f t="shared" si="375"/>
        <v>0.76258972833577732</v>
      </c>
      <c r="X327" s="31"/>
      <c r="Y327" s="5">
        <f t="shared" si="380"/>
        <v>0</v>
      </c>
      <c r="Z327" s="5">
        <f t="shared" si="370"/>
        <v>4.763495691879629</v>
      </c>
      <c r="AA327" s="5">
        <f t="shared" si="376"/>
        <v>0</v>
      </c>
      <c r="AB327" s="5">
        <f t="shared" si="361"/>
        <v>4.5925364950592682</v>
      </c>
      <c r="AC327" s="32"/>
      <c r="AD327" s="5">
        <f t="shared" si="381"/>
        <v>14965.88098560958</v>
      </c>
      <c r="AE327" s="5">
        <f t="shared" si="363"/>
        <v>-149.65880985609581</v>
      </c>
      <c r="AF327" s="5">
        <f t="shared" si="363"/>
        <v>-1781.2098188789221</v>
      </c>
      <c r="AG327" s="5">
        <f t="shared" si="384"/>
        <v>-16613.660139013125</v>
      </c>
      <c r="AH327" s="5">
        <f t="shared" si="385"/>
        <v>-3578.6477821385633</v>
      </c>
      <c r="AI327" s="42">
        <f t="shared" si="379"/>
        <v>0</v>
      </c>
      <c r="AJ327" s="42">
        <f t="shared" si="382"/>
        <v>1453.9386943687903</v>
      </c>
      <c r="AK327" s="42">
        <f t="shared" si="386"/>
        <v>-2124.7090877697729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19625.075488847819</v>
      </c>
      <c r="K328" s="11">
        <f t="shared" si="367"/>
        <v>196.25075488847818</v>
      </c>
      <c r="L328" s="24">
        <f t="shared" si="373"/>
        <v>2335.7380157297821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L'!$B$264:$AV$384, 34)</f>
        <v>39.363607100776569</v>
      </c>
      <c r="S328" s="46">
        <f>VLOOKUP(I328, '[1]Lapse Rates'!$A$4:$F$24, 5)</f>
        <v>8.7385670000000003E-4</v>
      </c>
      <c r="T328" s="33">
        <f t="shared" si="383"/>
        <v>0.76258972833577732</v>
      </c>
      <c r="U328" s="33">
        <f t="shared" si="374"/>
        <v>3.001828244529748E-2</v>
      </c>
      <c r="V328" s="39">
        <f t="shared" si="369"/>
        <v>6.663941434573989E-4</v>
      </c>
      <c r="W328" s="32">
        <f t="shared" si="375"/>
        <v>0.73190505174702247</v>
      </c>
      <c r="X328" s="31"/>
      <c r="Y328" s="5">
        <f t="shared" si="380"/>
        <v>0</v>
      </c>
      <c r="Z328" s="5">
        <f t="shared" si="370"/>
        <v>4.5925364950592682</v>
      </c>
      <c r="AA328" s="5">
        <f t="shared" si="376"/>
        <v>0</v>
      </c>
      <c r="AB328" s="5">
        <f t="shared" si="361"/>
        <v>4.4077444740855762</v>
      </c>
      <c r="AC328" s="32"/>
      <c r="AD328" s="5">
        <f t="shared" si="381"/>
        <v>14363.691891204386</v>
      </c>
      <c r="AE328" s="5">
        <f t="shared" si="363"/>
        <v>-143.63691891204385</v>
      </c>
      <c r="AF328" s="5">
        <f t="shared" si="363"/>
        <v>-1709.5384532701937</v>
      </c>
      <c r="AG328" s="5">
        <f t="shared" si="384"/>
        <v>-18077.880218749055</v>
      </c>
      <c r="AH328" s="5">
        <f t="shared" si="385"/>
        <v>-5567.3636997269059</v>
      </c>
      <c r="AI328" s="42">
        <f t="shared" si="379"/>
        <v>0</v>
      </c>
      <c r="AJ328" s="42">
        <f t="shared" si="382"/>
        <v>1395.4379206120443</v>
      </c>
      <c r="AK328" s="42">
        <f t="shared" si="386"/>
        <v>-4171.9257791148611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19625.075488847819</v>
      </c>
      <c r="K329" s="11">
        <f t="shared" si="367"/>
        <v>196.25075488847818</v>
      </c>
      <c r="L329" s="24">
        <f t="shared" si="373"/>
        <v>2335.7380157297821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L'!$B$264:$AV$384, 34)</f>
        <v>44.375863579118935</v>
      </c>
      <c r="S329" s="46">
        <f>VLOOKUP(I329, '[1]Lapse Rates'!$A$4:$F$24, 5)</f>
        <v>8.3940749999999998E-4</v>
      </c>
      <c r="T329" s="33">
        <f t="shared" si="383"/>
        <v>0.73190505174702247</v>
      </c>
      <c r="U329" s="33">
        <f t="shared" si="374"/>
        <v>3.2478918729193854E-2</v>
      </c>
      <c r="V329" s="39">
        <f t="shared" si="369"/>
        <v>6.1436658972433879E-4</v>
      </c>
      <c r="W329" s="32">
        <f t="shared" si="375"/>
        <v>0.69881176642810428</v>
      </c>
      <c r="X329" s="31"/>
      <c r="Y329" s="5">
        <f t="shared" si="380"/>
        <v>0</v>
      </c>
      <c r="Z329" s="5">
        <f t="shared" si="370"/>
        <v>4.4077444740855762</v>
      </c>
      <c r="AA329" s="5">
        <f t="shared" si="376"/>
        <v>0</v>
      </c>
      <c r="AB329" s="5">
        <f t="shared" si="361"/>
        <v>4.2084471128423084</v>
      </c>
      <c r="AC329" s="32"/>
      <c r="AD329" s="5">
        <f t="shared" si="381"/>
        <v>13714.233668646637</v>
      </c>
      <c r="AE329" s="5">
        <f t="shared" si="363"/>
        <v>-137.14233668646636</v>
      </c>
      <c r="AF329" s="5">
        <f t="shared" si="363"/>
        <v>-1632.2412086854042</v>
      </c>
      <c r="AG329" s="5">
        <f t="shared" si="384"/>
        <v>-19559.746747363686</v>
      </c>
      <c r="AH329" s="5">
        <f t="shared" si="385"/>
        <v>-7614.8966240889185</v>
      </c>
      <c r="AI329" s="42">
        <f t="shared" si="379"/>
        <v>0</v>
      </c>
      <c r="AJ329" s="42">
        <f t="shared" si="382"/>
        <v>1332.3450593982006</v>
      </c>
      <c r="AK329" s="42">
        <f t="shared" si="386"/>
        <v>-6282.5515646907179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19625.075488847819</v>
      </c>
      <c r="K330" s="11">
        <f t="shared" si="367"/>
        <v>196.25075488847818</v>
      </c>
      <c r="L330" s="24">
        <f t="shared" si="373"/>
        <v>2335.7380157297821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L'!$B$264:$AV$384, 34)</f>
        <v>49.948242607909009</v>
      </c>
      <c r="S330" s="46">
        <f>VLOOKUP(I330, '[1]Lapse Rates'!$A$4:$F$24, 5)</f>
        <v>7.2940090000000004E-4</v>
      </c>
      <c r="T330" s="33">
        <f t="shared" si="383"/>
        <v>0.69881176642810428</v>
      </c>
      <c r="U330" s="33">
        <f t="shared" si="374"/>
        <v>3.4904419646812394E-2</v>
      </c>
      <c r="V330" s="39">
        <f t="shared" si="369"/>
        <v>5.0971393136324907E-4</v>
      </c>
      <c r="W330" s="32">
        <f t="shared" si="375"/>
        <v>0.66339763284992859</v>
      </c>
      <c r="X330" s="31"/>
      <c r="Y330" s="5">
        <f t="shared" si="380"/>
        <v>0</v>
      </c>
      <c r="Z330" s="5">
        <f t="shared" si="370"/>
        <v>4.2084471128423084</v>
      </c>
      <c r="AA330" s="5">
        <f t="shared" si="376"/>
        <v>0</v>
      </c>
      <c r="AB330" s="5">
        <f t="shared" si="361"/>
        <v>3.9951729303357966</v>
      </c>
      <c r="AC330" s="32"/>
      <c r="AD330" s="5">
        <f t="shared" si="381"/>
        <v>13019.228623802797</v>
      </c>
      <c r="AE330" s="5">
        <f t="shared" si="363"/>
        <v>-130.19228623802798</v>
      </c>
      <c r="AF330" s="5">
        <f t="shared" si="363"/>
        <v>-1549.5230705927268</v>
      </c>
      <c r="AG330" s="5">
        <f t="shared" si="384"/>
        <v>-21020.453739480181</v>
      </c>
      <c r="AH330" s="5">
        <f t="shared" si="385"/>
        <v>-9680.9404725081386</v>
      </c>
      <c r="AI330" s="42">
        <f t="shared" si="379"/>
        <v>0</v>
      </c>
      <c r="AJ330" s="42">
        <f t="shared" si="382"/>
        <v>1264.8273133768737</v>
      </c>
      <c r="AK330" s="42">
        <f t="shared" si="386"/>
        <v>-8416.1131591312642</v>
      </c>
    </row>
    <row r="331" spans="1:37" ht="15" x14ac:dyDescent="0.2">
      <c r="I331" s="2">
        <f t="shared" si="366"/>
        <v>16</v>
      </c>
      <c r="J331" s="11">
        <f t="shared" si="356"/>
        <v>19625.075488847819</v>
      </c>
      <c r="K331" s="11">
        <f t="shared" si="367"/>
        <v>196.25075488847818</v>
      </c>
      <c r="L331" s="24">
        <f t="shared" si="373"/>
        <v>2335.7380157297821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L'!$B$264:$AV$384, 34)</f>
        <v>56.023750758001995</v>
      </c>
      <c r="S331" s="46">
        <f>VLOOKUP(I331, '[1]Lapse Rates'!$A$4:$F$24, 5)</f>
        <v>6.1234970000000001E-4</v>
      </c>
      <c r="T331" s="33">
        <f t="shared" si="383"/>
        <v>0.66339763284992859</v>
      </c>
      <c r="U331" s="33">
        <f t="shared" si="374"/>
        <v>3.7166023636232913E-2</v>
      </c>
      <c r="V331" s="39">
        <f t="shared" si="369"/>
        <v>4.062313414563639E-4</v>
      </c>
      <c r="W331" s="32">
        <f t="shared" si="375"/>
        <v>0.62582537787223935</v>
      </c>
      <c r="X331" s="31"/>
      <c r="Y331" s="5">
        <f t="shared" si="380"/>
        <v>0</v>
      </c>
      <c r="Z331" s="5">
        <f t="shared" si="370"/>
        <v>3.9951729303357966</v>
      </c>
      <c r="AA331" s="5">
        <f t="shared" si="376"/>
        <v>0</v>
      </c>
      <c r="AB331" s="5">
        <f t="shared" si="361"/>
        <v>3.7689019149062082</v>
      </c>
      <c r="AC331" s="32"/>
      <c r="AD331" s="5">
        <f t="shared" si="381"/>
        <v>12281.870283579408</v>
      </c>
      <c r="AE331" s="5">
        <f t="shared" si="363"/>
        <v>-122.81870283579408</v>
      </c>
      <c r="AF331" s="5">
        <f t="shared" si="363"/>
        <v>-1461.7641263046455</v>
      </c>
      <c r="AG331" s="5">
        <f t="shared" si="384"/>
        <v>-22382.457248424911</v>
      </c>
      <c r="AH331" s="5">
        <f t="shared" si="385"/>
        <v>-11685.169793985942</v>
      </c>
      <c r="AI331" s="42">
        <f t="shared" si="379"/>
        <v>0</v>
      </c>
      <c r="AJ331" s="42">
        <f t="shared" si="382"/>
        <v>1193.1948865354148</v>
      </c>
      <c r="AK331" s="42">
        <f t="shared" si="386"/>
        <v>-10491.974907450527</v>
      </c>
    </row>
    <row r="332" spans="1:37" ht="15" x14ac:dyDescent="0.2">
      <c r="I332" s="2">
        <f t="shared" si="366"/>
        <v>17</v>
      </c>
      <c r="J332" s="11">
        <f t="shared" si="356"/>
        <v>19625.075488847819</v>
      </c>
      <c r="K332" s="11">
        <f t="shared" si="367"/>
        <v>196.25075488847818</v>
      </c>
      <c r="L332" s="24">
        <f t="shared" si="373"/>
        <v>2335.7380157297821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L'!$B$264:$AV$384, 34)</f>
        <v>62.694847673040371</v>
      </c>
      <c r="S332" s="46">
        <f>VLOOKUP(I332, '[1]Lapse Rates'!$A$4:$F$24, 5)</f>
        <v>4.6742110000000002E-4</v>
      </c>
      <c r="T332" s="33">
        <f t="shared" si="383"/>
        <v>0.62582537787223935</v>
      </c>
      <c r="U332" s="33">
        <f t="shared" si="374"/>
        <v>3.9236026735622979E-2</v>
      </c>
      <c r="V332" s="39">
        <f t="shared" si="369"/>
        <v>2.925239865329578E-4</v>
      </c>
      <c r="W332" s="32">
        <f t="shared" si="375"/>
        <v>0.58629682715008347</v>
      </c>
      <c r="X332" s="31"/>
      <c r="Y332" s="5">
        <f t="shared" si="380"/>
        <v>0</v>
      </c>
      <c r="Z332" s="5">
        <f t="shared" si="370"/>
        <v>3.7689019149062082</v>
      </c>
      <c r="AA332" s="5">
        <f t="shared" si="376"/>
        <v>0</v>
      </c>
      <c r="AB332" s="5">
        <f t="shared" si="361"/>
        <v>3.5308495191776763</v>
      </c>
      <c r="AC332" s="32"/>
      <c r="AD332" s="5">
        <f t="shared" si="381"/>
        <v>11506.119491692349</v>
      </c>
      <c r="AE332" s="5">
        <f t="shared" si="363"/>
        <v>-115.0611949169235</v>
      </c>
      <c r="AF332" s="5">
        <f t="shared" si="363"/>
        <v>-1369.4357876762031</v>
      </c>
      <c r="AG332" s="5">
        <f t="shared" si="384"/>
        <v>-23629.073144967489</v>
      </c>
      <c r="AH332" s="5">
        <f t="shared" si="385"/>
        <v>-13607.450635868267</v>
      </c>
      <c r="AI332" s="42">
        <f t="shared" si="379"/>
        <v>0</v>
      </c>
      <c r="AJ332" s="42">
        <f t="shared" si="382"/>
        <v>1117.8325481915215</v>
      </c>
      <c r="AK332" s="42">
        <f t="shared" si="386"/>
        <v>-12489.618087676745</v>
      </c>
    </row>
    <row r="333" spans="1:37" ht="15" x14ac:dyDescent="0.2">
      <c r="I333" s="2">
        <f t="shared" si="366"/>
        <v>18</v>
      </c>
      <c r="J333" s="11">
        <f t="shared" si="356"/>
        <v>19625.075488847819</v>
      </c>
      <c r="K333" s="11">
        <f t="shared" si="367"/>
        <v>196.25075488847818</v>
      </c>
      <c r="L333" s="24">
        <f t="shared" si="373"/>
        <v>2335.7380157297821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L'!$B$264:$AV$384, 34)</f>
        <v>70.192689536437001</v>
      </c>
      <c r="S333" s="46">
        <f>VLOOKUP(I333, '[1]Lapse Rates'!$A$4:$F$24, 5)</f>
        <v>4.0205260000000001E-4</v>
      </c>
      <c r="T333" s="33">
        <f t="shared" si="383"/>
        <v>0.58629682715008347</v>
      </c>
      <c r="U333" s="33">
        <f t="shared" si="374"/>
        <v>4.1153751164343874E-2</v>
      </c>
      <c r="V333" s="39">
        <f t="shared" si="369"/>
        <v>2.3572216372744166E-4</v>
      </c>
      <c r="W333" s="32">
        <f t="shared" si="375"/>
        <v>0.54490735382201216</v>
      </c>
      <c r="X333" s="31"/>
      <c r="Y333" s="5">
        <f t="shared" si="380"/>
        <v>0</v>
      </c>
      <c r="Z333" s="5">
        <f t="shared" si="380"/>
        <v>3.5308495191776763</v>
      </c>
      <c r="AA333" s="5">
        <f t="shared" si="376"/>
        <v>0</v>
      </c>
      <c r="AB333" s="5">
        <f t="shared" si="361"/>
        <v>3.2815901078487655</v>
      </c>
      <c r="AC333" s="32"/>
      <c r="AD333" s="5">
        <f t="shared" si="381"/>
        <v>10693.847953185297</v>
      </c>
      <c r="AE333" s="5">
        <f t="shared" si="363"/>
        <v>-106.93847953185296</v>
      </c>
      <c r="AF333" s="5">
        <f t="shared" si="363"/>
        <v>-1272.7608213727931</v>
      </c>
      <c r="AG333" s="5">
        <f t="shared" si="384"/>
        <v>-24783.982409951648</v>
      </c>
      <c r="AH333" s="5">
        <f t="shared" si="385"/>
        <v>-15469.833757670996</v>
      </c>
      <c r="AI333" s="42">
        <f t="shared" si="379"/>
        <v>0</v>
      </c>
      <c r="AJ333" s="42">
        <f t="shared" si="382"/>
        <v>1038.9221957032344</v>
      </c>
      <c r="AK333" s="42">
        <f t="shared" si="386"/>
        <v>-14430.911561967761</v>
      </c>
    </row>
    <row r="334" spans="1:37" ht="15" x14ac:dyDescent="0.2">
      <c r="I334" s="2">
        <f t="shared" si="366"/>
        <v>19</v>
      </c>
      <c r="J334" s="11">
        <f t="shared" si="356"/>
        <v>19625.075488847819</v>
      </c>
      <c r="K334" s="11">
        <f t="shared" si="367"/>
        <v>196.25075488847818</v>
      </c>
      <c r="L334" s="24">
        <f t="shared" si="373"/>
        <v>2335.7380157297821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L'!$B$264:$AV$384, 34)</f>
        <v>78.608936482176105</v>
      </c>
      <c r="S334" s="46">
        <f>VLOOKUP(I334, '[1]Lapse Rates'!$A$4:$F$24, 5)</f>
        <v>3.3283375800000001E-2</v>
      </c>
      <c r="T334" s="33">
        <f t="shared" si="383"/>
        <v>0.54490735382201216</v>
      </c>
      <c r="U334" s="33">
        <f t="shared" si="374"/>
        <v>4.2834587565265217E-2</v>
      </c>
      <c r="V334" s="39">
        <f t="shared" si="369"/>
        <v>1.8136356233441599E-2</v>
      </c>
      <c r="W334" s="32">
        <f t="shared" si="375"/>
        <v>0.48393641002330534</v>
      </c>
      <c r="X334" s="31"/>
      <c r="Y334" s="5">
        <f t="shared" si="380"/>
        <v>0</v>
      </c>
      <c r="Z334" s="5">
        <f t="shared" si="380"/>
        <v>3.2815901078487655</v>
      </c>
      <c r="AA334" s="5">
        <f t="shared" si="376"/>
        <v>0</v>
      </c>
      <c r="AB334" s="5">
        <f t="shared" si="361"/>
        <v>2.9144054027192516</v>
      </c>
      <c r="AC334" s="32"/>
      <c r="AD334" s="5">
        <f t="shared" si="381"/>
        <v>9497.2885785093767</v>
      </c>
      <c r="AE334" s="5">
        <f t="shared" si="363"/>
        <v>-94.97288578509378</v>
      </c>
      <c r="AF334" s="5">
        <f t="shared" si="363"/>
        <v>-1130.3486700872295</v>
      </c>
      <c r="AG334" s="5">
        <f t="shared" si="384"/>
        <v>-25796.230834842107</v>
      </c>
      <c r="AH334" s="5">
        <f t="shared" si="385"/>
        <v>-17524.263812205052</v>
      </c>
      <c r="AI334" s="42">
        <f t="shared" si="379"/>
        <v>0</v>
      </c>
      <c r="AJ334" s="42">
        <f t="shared" si="382"/>
        <v>922.68909344583221</v>
      </c>
      <c r="AK334" s="42">
        <f t="shared" si="386"/>
        <v>-16601.574718759221</v>
      </c>
    </row>
    <row r="335" spans="1:37" ht="15" x14ac:dyDescent="0.2">
      <c r="I335" s="2">
        <f t="shared" si="366"/>
        <v>20</v>
      </c>
      <c r="J335" s="11">
        <f t="shared" si="356"/>
        <v>19625.075488847819</v>
      </c>
      <c r="K335" s="11">
        <f t="shared" si="367"/>
        <v>196.25075488847818</v>
      </c>
      <c r="L335" s="24">
        <f t="shared" si="373"/>
        <v>2335.7380157297821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L'!$B$264:$AV$384, 34)</f>
        <v>88.090701422376867</v>
      </c>
      <c r="S335" s="46">
        <f>VLOOKUP(I335, '[1]Lapse Rates'!$A$4:$F$24, 5)</f>
        <v>0</v>
      </c>
      <c r="T335" s="33">
        <f t="shared" si="383"/>
        <v>0.48393641002330534</v>
      </c>
      <c r="U335" s="33">
        <f t="shared" si="374"/>
        <v>4.2630297802779937E-2</v>
      </c>
      <c r="V335" s="39">
        <f t="shared" si="369"/>
        <v>0</v>
      </c>
      <c r="W335" s="32">
        <f t="shared" si="375"/>
        <v>0.4413061122205254</v>
      </c>
      <c r="X335" s="31"/>
      <c r="Y335" s="5">
        <f t="shared" si="380"/>
        <v>0</v>
      </c>
      <c r="Z335" s="5">
        <f t="shared" si="380"/>
        <v>2.9144054027192516</v>
      </c>
      <c r="AA335" s="5">
        <f t="shared" si="376"/>
        <v>0</v>
      </c>
      <c r="AB335" s="5">
        <f t="shared" si="361"/>
        <v>2.6576733865645479</v>
      </c>
      <c r="AC335" s="32"/>
      <c r="AD335" s="5">
        <f>$W335*J335</f>
        <v>8660.6657660177571</v>
      </c>
      <c r="AE335" s="5">
        <f t="shared" si="363"/>
        <v>-86.606657660177575</v>
      </c>
      <c r="AF335" s="5">
        <f t="shared" si="363"/>
        <v>-1030.7754628873945</v>
      </c>
      <c r="AG335" s="5">
        <f t="shared" si="384"/>
        <v>-25673.20161547036</v>
      </c>
      <c r="AH335" s="5">
        <f t="shared" si="385"/>
        <v>-18129.917970000173</v>
      </c>
      <c r="AI335" s="42">
        <f t="shared" si="379"/>
        <v>0</v>
      </c>
      <c r="AJ335" s="42">
        <f t="shared" si="382"/>
        <v>841.40110169988554</v>
      </c>
      <c r="AK335" s="42">
        <f t="shared" si="386"/>
        <v>-17288.516868300288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322261.24162815273</v>
      </c>
      <c r="AE338" s="21">
        <f t="shared" ref="AE338:AK338" si="387">SUM(AE315:AE335)</f>
        <v>-10682.833584017952</v>
      </c>
      <c r="AF338" s="21">
        <f t="shared" si="387"/>
        <v>-36639.960925683437</v>
      </c>
      <c r="AG338" s="21">
        <f t="shared" si="387"/>
        <v>-312724.46545373107</v>
      </c>
      <c r="AH338" s="21">
        <f t="shared" si="387"/>
        <v>-37786.018335279674</v>
      </c>
      <c r="AI338" s="21">
        <f t="shared" si="387"/>
        <v>0</v>
      </c>
      <c r="AJ338" s="21">
        <f t="shared" si="387"/>
        <v>29420.15041175075</v>
      </c>
      <c r="AK338" s="21">
        <f t="shared" si="387"/>
        <v>-8365.8679235289201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163441.01947661556</v>
      </c>
      <c r="AE340" s="21">
        <f t="shared" ref="AE340:AK340" si="388">AE315+NPV($D$6,AE316:AE335)</f>
        <v>-9111.9231087669359</v>
      </c>
      <c r="AF340" s="21">
        <f t="shared" si="388"/>
        <v>-17943.292378155897</v>
      </c>
      <c r="AG340" s="21">
        <f t="shared" si="388"/>
        <v>-107661.64150332565</v>
      </c>
      <c r="AH340" s="21">
        <f t="shared" si="388"/>
        <v>28724.162486367102</v>
      </c>
      <c r="AI340" s="21">
        <f t="shared" si="388"/>
        <v>0</v>
      </c>
      <c r="AJ340" s="21">
        <f t="shared" si="388"/>
        <v>13988.99650101254</v>
      </c>
      <c r="AK340" s="21">
        <f t="shared" si="388"/>
        <v>42713.158987379633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240842.37737013877</v>
      </c>
      <c r="AE342" s="21">
        <f t="shared" ref="AE342:AK342" si="389">AE315+NPV($D$7,AE316:AE335)</f>
        <v>-9875.4475986395792</v>
      </c>
      <c r="AF342" s="21">
        <f t="shared" si="389"/>
        <v>-27030.611191016822</v>
      </c>
      <c r="AG342" s="21">
        <f t="shared" si="389"/>
        <v>-201361.67684770306</v>
      </c>
      <c r="AH342" s="21">
        <f t="shared" si="389"/>
        <v>2574.641732779326</v>
      </c>
      <c r="AI342" s="21">
        <f t="shared" si="389"/>
        <v>0</v>
      </c>
      <c r="AJ342" s="21">
        <f t="shared" si="389"/>
        <v>21509.596303025817</v>
      </c>
      <c r="AK342" s="21">
        <f t="shared" si="389"/>
        <v>24084.238035805138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19243.720358059742</v>
      </c>
    </row>
    <row r="345" spans="1:39" ht="15" x14ac:dyDescent="0.2">
      <c r="G345" s="58" t="s">
        <v>120</v>
      </c>
      <c r="H345" s="57"/>
      <c r="I345" s="57"/>
      <c r="J345" s="11">
        <f>H$344</f>
        <v>19243.720358059742</v>
      </c>
      <c r="K345" s="11">
        <f>J345*$C$10</f>
        <v>7697.4881432238972</v>
      </c>
      <c r="L345" s="24">
        <f>$C$354</f>
        <v>2874.5521184564122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19243.720358059742</v>
      </c>
      <c r="AE345" s="5">
        <f>-$W345*K345</f>
        <v>-7697.4881432238972</v>
      </c>
      <c r="AF345" s="5">
        <f>-$W345*L345</f>
        <v>-2874.5521184564122</v>
      </c>
      <c r="AG345" s="5"/>
      <c r="AH345" s="5">
        <f>SUM(AD345:AG345)</f>
        <v>8671.6800963794303</v>
      </c>
      <c r="AI345" s="42">
        <f>Y345-AA345</f>
        <v>0</v>
      </c>
      <c r="AJ345" s="42"/>
      <c r="AK345" s="42">
        <f>SUM(AH345:AJ345)</f>
        <v>8671.6800963794303</v>
      </c>
      <c r="AL345" s="6" t="s">
        <v>39</v>
      </c>
      <c r="AM345" s="36">
        <f>AK372</f>
        <v>24174.687296232656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19243.720358059742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L'!$B$264:$AV$384, 37)</f>
        <v>11.215678481395047</v>
      </c>
      <c r="S346" s="46">
        <f>AVERAGE(VLOOKUP(I345,'[1]Lapse Rates'!$A$4:$F$24,5),VLOOKUP(I346,'[1]Lapse Rates'!$A$4:$F$24,5))</f>
        <v>2.3220462500000002E-3</v>
      </c>
      <c r="T346" s="33">
        <f>W345</f>
        <v>1</v>
      </c>
      <c r="U346" s="33">
        <f>T346*R346/1000</f>
        <v>1.1215678481395047E-2</v>
      </c>
      <c r="V346" s="39">
        <f>MIN(S346*T346,T346-U346)</f>
        <v>2.3220462500000002E-3</v>
      </c>
      <c r="W346" s="32">
        <f>T346-SUM(U346:V346)</f>
        <v>0.98646227526860497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5.9407618957273671</v>
      </c>
      <c r="AC346" s="32"/>
      <c r="AD346" s="5">
        <f t="shared" ref="AD346:AD348" si="398">$W346*J346</f>
        <v>18983.204169044388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-6754.4068361720574</v>
      </c>
      <c r="AH346" s="5">
        <f t="shared" ref="AH346:AH354" si="400">SUM(AD346:AG346)</f>
        <v>12228.797332872331</v>
      </c>
      <c r="AI346" s="42">
        <f>-M346*$W345*(N346-N345)/1000</f>
        <v>0</v>
      </c>
      <c r="AJ346" s="42">
        <f>$D$6*SUM(Y346:Z346,AD346:AE346)</f>
        <v>1862.8431156322547</v>
      </c>
      <c r="AK346" s="42">
        <f t="shared" ref="AK346" si="401">SUM(AH346:AJ346)</f>
        <v>14091.640448504586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19243.720358059742</v>
      </c>
      <c r="K347" s="11">
        <f t="shared" ref="K347:K365" si="403">J347*$C$11</f>
        <v>192.43720358059741</v>
      </c>
      <c r="L347" s="24">
        <f>$C$355</f>
        <v>2297.24050771462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L'!$B$264:$AV$384, 37)</f>
        <v>12.314962243953779</v>
      </c>
      <c r="S347" s="46">
        <f>VLOOKUP(I347, '[1]Lapse Rates'!$A$4:$F$24, 5)</f>
        <v>2.1348066000000001E-3</v>
      </c>
      <c r="T347" s="33">
        <f t="shared" ref="T347:T349" si="404">W346</f>
        <v>0.98646227526860497</v>
      </c>
      <c r="U347" s="33">
        <f>T347*R347/1000</f>
        <v>1.2148245675017611E-2</v>
      </c>
      <c r="V347" s="39">
        <f t="shared" ref="V347:V365" si="405">MIN(S347*T347,T347-U347)</f>
        <v>2.1059061758944347E-3</v>
      </c>
      <c r="W347" s="32">
        <f>T347-SUM(U347:V347)</f>
        <v>0.97220812341769292</v>
      </c>
      <c r="X347" s="32"/>
      <c r="Y347" s="5">
        <f t="shared" ref="Y347:Z362" si="406">AA346</f>
        <v>0</v>
      </c>
      <c r="Z347" s="5">
        <f t="shared" si="406"/>
        <v>5.9407618957273671</v>
      </c>
      <c r="AA347" s="5">
        <f>O347*W347</f>
        <v>0</v>
      </c>
      <c r="AB347" s="5">
        <f t="shared" si="397"/>
        <v>5.8549192595771382</v>
      </c>
      <c r="AC347" s="32"/>
      <c r="AD347" s="5">
        <f t="shared" si="398"/>
        <v>18708.901256884114</v>
      </c>
      <c r="AE347" s="5">
        <f t="shared" si="399"/>
        <v>-187.08901256884116</v>
      </c>
      <c r="AF347" s="5">
        <f t="shared" si="399"/>
        <v>-2233.3958830443389</v>
      </c>
      <c r="AG347" s="5">
        <f t="shared" ref="AG347:AG350" si="407">-U347*M347</f>
        <v>-7316.0258446201815</v>
      </c>
      <c r="AH347" s="5">
        <f t="shared" si="400"/>
        <v>8972.3905166507502</v>
      </c>
      <c r="AI347" s="42">
        <f>-M347*($W346*N347-$W345*N346)/1000</f>
        <v>0</v>
      </c>
      <c r="AJ347" s="42">
        <f t="shared" ref="AJ347:AJ348" si="408">$D$6*SUM(Y347:Z347,AD347:AE347)</f>
        <v>1817.5725699092991</v>
      </c>
      <c r="AK347" s="42">
        <f>SUM(AH347:AJ347)</f>
        <v>10789.963086560048</v>
      </c>
      <c r="AL347" s="48" t="s">
        <v>59</v>
      </c>
      <c r="AM347" s="54">
        <f>AK372/AD372</f>
        <v>0.10196012177139521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19243.720358059742</v>
      </c>
      <c r="K348" s="11">
        <f t="shared" si="403"/>
        <v>192.43720358059741</v>
      </c>
      <c r="L348" s="24">
        <f t="shared" ref="L348:L365" si="409">$C$355</f>
        <v>2297.24050771462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L'!$B$264:$AV$384, 37)</f>
        <v>13.488113123857525</v>
      </c>
      <c r="S348" s="46">
        <f>VLOOKUP(I348, '[1]Lapse Rates'!$A$4:$F$24, 5)</f>
        <v>2.1304430000000001E-3</v>
      </c>
      <c r="T348" s="33">
        <f t="shared" si="404"/>
        <v>0.97220812341769292</v>
      </c>
      <c r="U348" s="33">
        <f t="shared" ref="U348:U365" si="410">T348*R348/1000</f>
        <v>1.311325314859108E-2</v>
      </c>
      <c r="V348" s="39">
        <f t="shared" si="405"/>
        <v>2.07123399107836E-3</v>
      </c>
      <c r="W348" s="32">
        <f t="shared" ref="W348:W365" si="411">T348-SUM(U348:V348)</f>
        <v>0.95702363627802345</v>
      </c>
      <c r="X348" s="32"/>
      <c r="Y348" s="5">
        <f t="shared" si="406"/>
        <v>0</v>
      </c>
      <c r="Z348" s="5">
        <f t="shared" si="406"/>
        <v>5.8549192595771382</v>
      </c>
      <c r="AA348" s="5">
        <f t="shared" ref="AA348:AA365" si="412">O348*W348</f>
        <v>0</v>
      </c>
      <c r="AB348" s="5">
        <f t="shared" si="397"/>
        <v>5.7634738745207779</v>
      </c>
      <c r="AC348" s="32"/>
      <c r="AD348" s="5">
        <f t="shared" si="398"/>
        <v>18416.695232587761</v>
      </c>
      <c r="AE348" s="5">
        <f t="shared" si="399"/>
        <v>-184.16695232587762</v>
      </c>
      <c r="AF348" s="5">
        <f>-$W348*L348</f>
        <v>-2198.5134640982183</v>
      </c>
      <c r="AG348" s="5">
        <f t="shared" si="407"/>
        <v>-7897.1813304228581</v>
      </c>
      <c r="AH348" s="5">
        <f t="shared" si="400"/>
        <v>8136.8334857408063</v>
      </c>
      <c r="AI348" s="42">
        <f>-M348*($W347*N348-$W346*N347)/1000</f>
        <v>0</v>
      </c>
      <c r="AJ348" s="42">
        <f t="shared" si="408"/>
        <v>1789.1853918730553</v>
      </c>
      <c r="AK348" s="42">
        <f t="shared" ref="AK348:AK355" si="413">SUM(AH348:AJ348)</f>
        <v>9926.0188776138621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19243.720358059742</v>
      </c>
      <c r="K349" s="11">
        <f t="shared" si="403"/>
        <v>192.43720358059741</v>
      </c>
      <c r="L349" s="24">
        <f t="shared" si="409"/>
        <v>2297.24050771462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L'!$B$264:$AV$384, 37)</f>
        <v>14.735159811056771</v>
      </c>
      <c r="S349" s="46">
        <f>VLOOKUP(I349, '[1]Lapse Rates'!$A$4:$F$24, 5)</f>
        <v>1.8971547999999999E-3</v>
      </c>
      <c r="T349" s="33">
        <f t="shared" si="404"/>
        <v>0.95702363627802345</v>
      </c>
      <c r="U349" s="33">
        <f t="shared" si="410"/>
        <v>1.4101896223515344E-2</v>
      </c>
      <c r="V349" s="39">
        <f t="shared" si="405"/>
        <v>1.8156219852783063E-3</v>
      </c>
      <c r="W349" s="32">
        <f t="shared" si="411"/>
        <v>0.94110611806922984</v>
      </c>
      <c r="X349" s="32"/>
      <c r="Y349" s="5">
        <f>AA348</f>
        <v>0</v>
      </c>
      <c r="Z349" s="5">
        <f t="shared" si="406"/>
        <v>5.7634738745207779</v>
      </c>
      <c r="AA349" s="5">
        <f t="shared" si="412"/>
        <v>0</v>
      </c>
      <c r="AB349" s="5">
        <f t="shared" si="397"/>
        <v>5.6676139637871419</v>
      </c>
      <c r="AC349" s="32"/>
      <c r="AD349" s="5">
        <f>$W349*J349</f>
        <v>18110.382963383414</v>
      </c>
      <c r="AE349" s="5">
        <f t="shared" si="399"/>
        <v>-181.10382963383412</v>
      </c>
      <c r="AF349" s="5">
        <f t="shared" si="399"/>
        <v>-2161.9470964866928</v>
      </c>
      <c r="AG349" s="5">
        <f t="shared" si="407"/>
        <v>-8492.5708607914221</v>
      </c>
      <c r="AH349" s="5">
        <f t="shared" si="400"/>
        <v>7274.7611764714657</v>
      </c>
      <c r="AI349" s="42">
        <f t="shared" ref="AI349:AI365" si="415">-M349*($W348*N349-$W347*N348)/1000</f>
        <v>0</v>
      </c>
      <c r="AJ349" s="42">
        <f>$D$6*SUM(Y349:Z349,AD349:AE349)</f>
        <v>1759.4276798079245</v>
      </c>
      <c r="AK349" s="42">
        <f t="shared" si="413"/>
        <v>9034.1888562793902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19243.720358059742</v>
      </c>
      <c r="K350" s="11">
        <f t="shared" si="403"/>
        <v>192.43720358059741</v>
      </c>
      <c r="L350" s="24">
        <f t="shared" si="409"/>
        <v>2297.24050771462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L'!$B$264:$AV$384, 37)</f>
        <v>16.137961454349718</v>
      </c>
      <c r="S350" s="46">
        <f>VLOOKUP(I350, '[1]Lapse Rates'!$A$4:$F$24, 5)</f>
        <v>1.8563969E-3</v>
      </c>
      <c r="T350" s="33">
        <f>W349</f>
        <v>0.94110611806922984</v>
      </c>
      <c r="U350" s="33">
        <f t="shared" si="410"/>
        <v>1.5187534257853927E-2</v>
      </c>
      <c r="V350" s="39">
        <f t="shared" si="405"/>
        <v>1.7470664801547524E-3</v>
      </c>
      <c r="W350" s="32">
        <f t="shared" si="411"/>
        <v>0.92417151733122116</v>
      </c>
      <c r="X350" s="32"/>
      <c r="Y350" s="5">
        <f t="shared" ref="Y350:Z365" si="416">AA349</f>
        <v>0</v>
      </c>
      <c r="Z350" s="5">
        <f t="shared" si="406"/>
        <v>5.6676139637871419</v>
      </c>
      <c r="AA350" s="5">
        <f t="shared" si="412"/>
        <v>0</v>
      </c>
      <c r="AB350" s="5">
        <f t="shared" si="397"/>
        <v>5.5656288871086401</v>
      </c>
      <c r="AC350" s="32"/>
      <c r="AD350" s="5">
        <f t="shared" ref="AD350:AD364" si="417">$W350*J350</f>
        <v>17784.498242405782</v>
      </c>
      <c r="AE350" s="5">
        <f t="shared" si="399"/>
        <v>-177.8449824240578</v>
      </c>
      <c r="AF350" s="5">
        <f t="shared" si="399"/>
        <v>-2123.0442456893652</v>
      </c>
      <c r="AG350" s="5">
        <f t="shared" si="407"/>
        <v>-9146.3735685731117</v>
      </c>
      <c r="AH350" s="5">
        <f t="shared" si="400"/>
        <v>6337.2354457192487</v>
      </c>
      <c r="AI350" s="42">
        <f t="shared" si="415"/>
        <v>0</v>
      </c>
      <c r="AJ350" s="42">
        <f t="shared" ref="AJ350:AJ365" si="418">$D$6*SUM(Y350:Z350,AD350:AE350)</f>
        <v>1727.7686777340548</v>
      </c>
      <c r="AK350" s="42">
        <f t="shared" si="413"/>
        <v>8065.0041234533037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19243.720358059742</v>
      </c>
      <c r="K351" s="11">
        <f t="shared" si="403"/>
        <v>192.43720358059741</v>
      </c>
      <c r="L351" s="24">
        <f t="shared" si="409"/>
        <v>2297.24050771462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L'!$B$264:$AV$384, 37)</f>
        <v>17.718450204554358</v>
      </c>
      <c r="S351" s="46">
        <f>VLOOKUP(I351, '[1]Lapse Rates'!$A$4:$F$24, 5)</f>
        <v>1.7512077999999999E-3</v>
      </c>
      <c r="T351" s="33">
        <f t="shared" ref="T351:T365" si="419">W350</f>
        <v>0.92417151733122116</v>
      </c>
      <c r="U351" s="33">
        <f t="shared" si="410"/>
        <v>1.6374887010300685E-2</v>
      </c>
      <c r="V351" s="39">
        <f t="shared" si="405"/>
        <v>1.6184163696882695E-3</v>
      </c>
      <c r="W351" s="32">
        <f t="shared" si="411"/>
        <v>0.90617821395123221</v>
      </c>
      <c r="X351" s="32"/>
      <c r="Y351" s="5">
        <f t="shared" si="416"/>
        <v>0</v>
      </c>
      <c r="Z351" s="5">
        <f t="shared" si="406"/>
        <v>5.5656288871086401</v>
      </c>
      <c r="AA351" s="5">
        <f t="shared" si="412"/>
        <v>0</v>
      </c>
      <c r="AB351" s="5">
        <f t="shared" si="397"/>
        <v>5.4572679960963661</v>
      </c>
      <c r="AC351" s="32"/>
      <c r="AD351" s="5">
        <f t="shared" si="417"/>
        <v>17438.240143843545</v>
      </c>
      <c r="AE351" s="5">
        <f t="shared" si="399"/>
        <v>-174.38240143843544</v>
      </c>
      <c r="AF351" s="5">
        <f t="shared" si="399"/>
        <v>-2081.709300297256</v>
      </c>
      <c r="AG351" s="5">
        <f>-U351*M351</f>
        <v>-9861.4318293263714</v>
      </c>
      <c r="AH351" s="5">
        <f t="shared" si="400"/>
        <v>5320.7166127814799</v>
      </c>
      <c r="AI351" s="42">
        <f t="shared" si="415"/>
        <v>0</v>
      </c>
      <c r="AJ351" s="42">
        <f t="shared" si="418"/>
        <v>1694.1304327237663</v>
      </c>
      <c r="AK351" s="42">
        <f t="shared" si="413"/>
        <v>7014.8470455052466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19243.720358059742</v>
      </c>
      <c r="K352" s="11">
        <f t="shared" si="403"/>
        <v>192.43720358059741</v>
      </c>
      <c r="L352" s="24">
        <f t="shared" si="409"/>
        <v>2297.24050771462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L'!$B$264:$AV$384, 37)</f>
        <v>19.527550442474581</v>
      </c>
      <c r="S352" s="46">
        <f>VLOOKUP(I352, '[1]Lapse Rates'!$A$4:$F$24, 5)</f>
        <v>1.6267663999999999E-3</v>
      </c>
      <c r="T352" s="33">
        <f t="shared" si="419"/>
        <v>0.90617821395123221</v>
      </c>
      <c r="U352" s="33">
        <f t="shared" si="410"/>
        <v>1.769544078280421E-2</v>
      </c>
      <c r="V352" s="39">
        <f t="shared" si="405"/>
        <v>1.4741402708678757E-3</v>
      </c>
      <c r="W352" s="32">
        <f t="shared" si="411"/>
        <v>0.88700863289756016</v>
      </c>
      <c r="X352" s="32"/>
      <c r="Y352" s="5">
        <f t="shared" si="416"/>
        <v>0</v>
      </c>
      <c r="Z352" s="5">
        <f t="shared" si="406"/>
        <v>5.4572679960963661</v>
      </c>
      <c r="AA352" s="5">
        <f t="shared" si="412"/>
        <v>0</v>
      </c>
      <c r="AB352" s="5">
        <f t="shared" si="397"/>
        <v>5.3418232198126478</v>
      </c>
      <c r="AC352" s="32"/>
      <c r="AD352" s="5">
        <f t="shared" si="417"/>
        <v>17069.346086665519</v>
      </c>
      <c r="AE352" s="5">
        <f t="shared" si="399"/>
        <v>-170.69346086665519</v>
      </c>
      <c r="AF352" s="5">
        <f t="shared" si="399"/>
        <v>-2037.6721621848421</v>
      </c>
      <c r="AG352" s="5">
        <f t="shared" ref="AG352:AG365" si="420">-U352*M352</f>
        <v>-10656.707607187396</v>
      </c>
      <c r="AH352" s="5">
        <f t="shared" si="400"/>
        <v>4204.2728564266235</v>
      </c>
      <c r="AI352" s="42">
        <f t="shared" si="415"/>
        <v>0</v>
      </c>
      <c r="AJ352" s="42">
        <f t="shared" si="418"/>
        <v>1658.2931805812855</v>
      </c>
      <c r="AK352" s="42">
        <f t="shared" si="413"/>
        <v>5862.5660370079095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19243.720358059742</v>
      </c>
      <c r="K353" s="11">
        <f t="shared" si="403"/>
        <v>192.43720358059741</v>
      </c>
      <c r="L353" s="24">
        <f t="shared" si="409"/>
        <v>2297.24050771462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L'!$B$264:$AV$384, 37)</f>
        <v>21.612479576652682</v>
      </c>
      <c r="S353" s="46">
        <f>VLOOKUP(I353, '[1]Lapse Rates'!$A$4:$F$24, 5)</f>
        <v>1.427546E-3</v>
      </c>
      <c r="T353" s="33">
        <f t="shared" si="419"/>
        <v>0.88700863289756016</v>
      </c>
      <c r="U353" s="33">
        <f t="shared" si="410"/>
        <v>1.9170455962813138E-2</v>
      </c>
      <c r="V353" s="39">
        <f t="shared" si="405"/>
        <v>1.2662456258583804E-3</v>
      </c>
      <c r="W353" s="32">
        <f t="shared" si="411"/>
        <v>0.86657193130888865</v>
      </c>
      <c r="X353" s="32"/>
      <c r="Y353" s="5">
        <f t="shared" si="416"/>
        <v>0</v>
      </c>
      <c r="Z353" s="5">
        <f t="shared" si="406"/>
        <v>5.3418232198126478</v>
      </c>
      <c r="AA353" s="5">
        <f t="shared" si="412"/>
        <v>0</v>
      </c>
      <c r="AB353" s="5">
        <f t="shared" si="397"/>
        <v>5.218747476202207</v>
      </c>
      <c r="AC353" s="32"/>
      <c r="AD353" s="5">
        <f t="shared" si="417"/>
        <v>16676.06791625201</v>
      </c>
      <c r="AE353" s="5">
        <f t="shared" si="399"/>
        <v>-166.76067916252009</v>
      </c>
      <c r="AF353" s="5">
        <f t="shared" si="399"/>
        <v>-1990.7241434512703</v>
      </c>
      <c r="AG353" s="5">
        <f t="shared" si="420"/>
        <v>-11545.004524028993</v>
      </c>
      <c r="AH353" s="5">
        <f t="shared" si="400"/>
        <v>2973.578569609228</v>
      </c>
      <c r="AI353" s="42">
        <f t="shared" si="415"/>
        <v>0</v>
      </c>
      <c r="AJ353" s="42">
        <f t="shared" si="418"/>
        <v>1620.0870728163429</v>
      </c>
      <c r="AK353" s="42">
        <f t="shared" si="413"/>
        <v>4593.6656424255707</v>
      </c>
    </row>
    <row r="354" spans="1:37" ht="15" x14ac:dyDescent="0.2">
      <c r="A354" s="12"/>
      <c r="B354" s="13">
        <v>1</v>
      </c>
      <c r="C354" s="10">
        <f>$H$344*0.14+$B$357</f>
        <v>2874.5521184564122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19243.720358059742</v>
      </c>
      <c r="K354" s="11">
        <f t="shared" si="403"/>
        <v>192.43720358059741</v>
      </c>
      <c r="L354" s="24">
        <f t="shared" si="409"/>
        <v>2297.24050771462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L'!$B$264:$AV$384, 37)</f>
        <v>24.016144916902697</v>
      </c>
      <c r="S354" s="46">
        <f>VLOOKUP(I354, '[1]Lapse Rates'!$A$4:$F$24, 5)</f>
        <v>1.4710299999999999E-3</v>
      </c>
      <c r="T354" s="33">
        <f t="shared" si="419"/>
        <v>0.86657193130888865</v>
      </c>
      <c r="U354" s="33">
        <f t="shared" si="410"/>
        <v>2.081171708323452E-2</v>
      </c>
      <c r="V354" s="39">
        <f t="shared" si="405"/>
        <v>1.2747533081133144E-3</v>
      </c>
      <c r="W354" s="32">
        <f t="shared" si="411"/>
        <v>0.84448546091754084</v>
      </c>
      <c r="X354" s="32"/>
      <c r="Y354" s="5">
        <f t="shared" si="416"/>
        <v>0</v>
      </c>
      <c r="Z354" s="5">
        <f t="shared" si="406"/>
        <v>5.218747476202207</v>
      </c>
      <c r="AA354" s="5">
        <f t="shared" si="412"/>
        <v>0</v>
      </c>
      <c r="AB354" s="5">
        <f t="shared" si="397"/>
        <v>5.0857363464290968</v>
      </c>
      <c r="AC354" s="32"/>
      <c r="AD354" s="5">
        <f t="shared" si="417"/>
        <v>16251.042056344346</v>
      </c>
      <c r="AE354" s="5">
        <f t="shared" si="399"/>
        <v>-162.51042056344346</v>
      </c>
      <c r="AF354" s="5">
        <f t="shared" si="399"/>
        <v>-1939.9862089958265</v>
      </c>
      <c r="AG354" s="5">
        <f t="shared" si="420"/>
        <v>-12533.419567319243</v>
      </c>
      <c r="AH354" s="5">
        <f t="shared" si="400"/>
        <v>1615.1258594658339</v>
      </c>
      <c r="AI354" s="42">
        <f t="shared" si="415"/>
        <v>0</v>
      </c>
      <c r="AJ354" s="42">
        <f t="shared" si="418"/>
        <v>1578.7969125975219</v>
      </c>
      <c r="AK354" s="42">
        <f t="shared" si="413"/>
        <v>3193.9227720633558</v>
      </c>
    </row>
    <row r="355" spans="1:37" ht="15" x14ac:dyDescent="0.2">
      <c r="A355" s="12"/>
      <c r="B355" s="70" t="s">
        <v>49</v>
      </c>
      <c r="C355" s="10">
        <f>$H$344*0.11+$B$357</f>
        <v>2297.24050771462</v>
      </c>
      <c r="D355" s="1"/>
      <c r="E355" s="1"/>
      <c r="F355" s="1"/>
      <c r="I355" s="2">
        <f t="shared" si="402"/>
        <v>10</v>
      </c>
      <c r="J355" s="11">
        <f t="shared" si="392"/>
        <v>19243.720358059742</v>
      </c>
      <c r="K355" s="11">
        <f t="shared" si="403"/>
        <v>192.43720358059741</v>
      </c>
      <c r="L355" s="24">
        <f t="shared" si="409"/>
        <v>2297.24050771462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L'!$B$264:$AV$384, 37)</f>
        <v>26.877359739470464</v>
      </c>
      <c r="S355" s="46">
        <f>VLOOKUP(I355, '[1]Lapse Rates'!$A$4:$F$24, 5)</f>
        <v>1.273365E-3</v>
      </c>
      <c r="T355" s="33">
        <f t="shared" si="419"/>
        <v>0.84448546091754084</v>
      </c>
      <c r="U355" s="33">
        <f t="shared" si="410"/>
        <v>2.2697539527833273E-2</v>
      </c>
      <c r="V355" s="39">
        <f t="shared" si="405"/>
        <v>1.0753382289412645E-3</v>
      </c>
      <c r="W355" s="32">
        <f t="shared" si="411"/>
        <v>0.82071258316076634</v>
      </c>
      <c r="X355" s="32"/>
      <c r="Y355" s="5">
        <f t="shared" si="416"/>
        <v>0</v>
      </c>
      <c r="Z355" s="5">
        <f t="shared" si="406"/>
        <v>5.0857363464290968</v>
      </c>
      <c r="AA355" s="5">
        <f t="shared" si="412"/>
        <v>0</v>
      </c>
      <c r="AB355" s="5">
        <f t="shared" si="397"/>
        <v>4.9425691824432514</v>
      </c>
      <c r="AC355" s="32"/>
      <c r="AD355" s="5">
        <f t="shared" si="417"/>
        <v>15793.563444686637</v>
      </c>
      <c r="AE355" s="5">
        <f t="shared" si="399"/>
        <v>-157.93563444686637</v>
      </c>
      <c r="AF355" s="5">
        <f t="shared" si="399"/>
        <v>-1885.3741912280161</v>
      </c>
      <c r="AG355" s="5">
        <f t="shared" si="420"/>
        <v>-13669.116532307504</v>
      </c>
      <c r="AH355" s="5">
        <f>SUM(AD355:AG355)</f>
        <v>81.137086704249668</v>
      </c>
      <c r="AI355" s="42">
        <f t="shared" si="415"/>
        <v>0</v>
      </c>
      <c r="AJ355" s="42">
        <f t="shared" si="418"/>
        <v>1534.3539989201063</v>
      </c>
      <c r="AK355" s="42">
        <f t="shared" si="413"/>
        <v>1615.4910856243559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19243.720358059742</v>
      </c>
      <c r="K356" s="11">
        <f t="shared" si="403"/>
        <v>192.43720358059741</v>
      </c>
      <c r="L356" s="24">
        <f t="shared" si="409"/>
        <v>2297.24050771462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L'!$B$264:$AV$384, 37)</f>
        <v>30.174738796415554</v>
      </c>
      <c r="S356" s="46">
        <f>VLOOKUP(I356, '[1]Lapse Rates'!$A$4:$F$24, 5)</f>
        <v>1.2241776999999999E-3</v>
      </c>
      <c r="T356" s="33">
        <f t="shared" si="419"/>
        <v>0.82071258316076634</v>
      </c>
      <c r="U356" s="33">
        <f t="shared" si="410"/>
        <v>2.4764787823807602E-2</v>
      </c>
      <c r="V356" s="39">
        <f t="shared" si="405"/>
        <v>1.0046980424148057E-3</v>
      </c>
      <c r="W356" s="32">
        <f t="shared" si="411"/>
        <v>0.79494309729454393</v>
      </c>
      <c r="X356" s="31"/>
      <c r="Y356" s="5">
        <f t="shared" si="416"/>
        <v>0</v>
      </c>
      <c r="Z356" s="5">
        <f t="shared" si="406"/>
        <v>4.9425691824432514</v>
      </c>
      <c r="AA356" s="5">
        <f t="shared" si="412"/>
        <v>0</v>
      </c>
      <c r="AB356" s="5">
        <f t="shared" si="397"/>
        <v>4.7873778654059587</v>
      </c>
      <c r="AC356" s="32"/>
      <c r="AD356" s="5">
        <f t="shared" si="417"/>
        <v>15297.662664906082</v>
      </c>
      <c r="AE356" s="5">
        <f t="shared" si="399"/>
        <v>-152.97662664906082</v>
      </c>
      <c r="AF356" s="5">
        <f t="shared" si="399"/>
        <v>-1826.1754844331506</v>
      </c>
      <c r="AG356" s="5">
        <f t="shared" si="420"/>
        <v>-14914.073406343829</v>
      </c>
      <c r="AH356" s="5">
        <f t="shared" ref="AH356:AH365" si="421">SUM(AD356:AG356)</f>
        <v>-1595.5628525199572</v>
      </c>
      <c r="AI356" s="42">
        <f t="shared" si="415"/>
        <v>0</v>
      </c>
      <c r="AJ356" s="42">
        <f t="shared" si="418"/>
        <v>1486.1785663898115</v>
      </c>
      <c r="AK356" s="42">
        <f t="shared" ref="AK356:AK365" si="422">SUM(AH356:AJ356)</f>
        <v>-109.38428613014571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19243.720358059742</v>
      </c>
      <c r="K357" s="11">
        <f t="shared" si="403"/>
        <v>192.43720358059741</v>
      </c>
      <c r="L357" s="24">
        <f t="shared" si="409"/>
        <v>2297.24050771462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L'!$B$264:$AV$384, 37)</f>
        <v>33.959217353725457</v>
      </c>
      <c r="S357" s="46">
        <f>VLOOKUP(I357, '[1]Lapse Rates'!$A$4:$F$24, 5)</f>
        <v>1.0124068E-3</v>
      </c>
      <c r="T357" s="33">
        <f t="shared" si="419"/>
        <v>0.79494309729454393</v>
      </c>
      <c r="U357" s="33">
        <f t="shared" si="410"/>
        <v>2.6995645424869142E-2</v>
      </c>
      <c r="V357" s="39">
        <f t="shared" si="405"/>
        <v>8.0480579731405789E-4</v>
      </c>
      <c r="W357" s="32">
        <f t="shared" si="411"/>
        <v>0.76714264607236071</v>
      </c>
      <c r="X357" s="31"/>
      <c r="Y357" s="5">
        <f t="shared" si="416"/>
        <v>0</v>
      </c>
      <c r="Z357" s="5">
        <f t="shared" si="406"/>
        <v>4.7873778654059587</v>
      </c>
      <c r="AA357" s="5">
        <f t="shared" si="412"/>
        <v>0</v>
      </c>
      <c r="AB357" s="5">
        <f t="shared" si="397"/>
        <v>4.6199554860151171</v>
      </c>
      <c r="AC357" s="32"/>
      <c r="AD357" s="5">
        <f t="shared" si="417"/>
        <v>14762.678555758506</v>
      </c>
      <c r="AE357" s="5">
        <f t="shared" si="399"/>
        <v>-147.62678555758507</v>
      </c>
      <c r="AF357" s="5">
        <f t="shared" si="399"/>
        <v>-1762.311161752807</v>
      </c>
      <c r="AG357" s="5">
        <f t="shared" si="420"/>
        <v>-16257.560548573518</v>
      </c>
      <c r="AH357" s="5">
        <f t="shared" si="421"/>
        <v>-3404.8199401254024</v>
      </c>
      <c r="AI357" s="42">
        <f t="shared" si="415"/>
        <v>0</v>
      </c>
      <c r="AJ357" s="42">
        <f t="shared" si="418"/>
        <v>1434.206220425307</v>
      </c>
      <c r="AK357" s="42">
        <f t="shared" si="422"/>
        <v>-1970.6137197000953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19243.720358059742</v>
      </c>
      <c r="K358" s="11">
        <f t="shared" si="403"/>
        <v>192.43720358059741</v>
      </c>
      <c r="L358" s="24">
        <f t="shared" si="409"/>
        <v>2297.24050771462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L'!$B$264:$AV$384, 37)</f>
        <v>38.327722703387714</v>
      </c>
      <c r="S358" s="46">
        <f>VLOOKUP(I358, '[1]Lapse Rates'!$A$4:$F$24, 5)</f>
        <v>8.7385670000000003E-4</v>
      </c>
      <c r="T358" s="33">
        <f t="shared" si="419"/>
        <v>0.76714264607236071</v>
      </c>
      <c r="U358" s="33">
        <f t="shared" si="410"/>
        <v>2.9402830612604545E-2</v>
      </c>
      <c r="V358" s="39">
        <f t="shared" si="405"/>
        <v>6.7037274112606115E-4</v>
      </c>
      <c r="W358" s="32">
        <f t="shared" si="411"/>
        <v>0.73706944271863006</v>
      </c>
      <c r="X358" s="31"/>
      <c r="Y358" s="5">
        <f t="shared" si="416"/>
        <v>0</v>
      </c>
      <c r="Z358" s="5">
        <f t="shared" si="406"/>
        <v>4.6199554860151171</v>
      </c>
      <c r="AA358" s="5">
        <f t="shared" si="412"/>
        <v>0</v>
      </c>
      <c r="AB358" s="5">
        <f t="shared" si="397"/>
        <v>4.4388459341899784</v>
      </c>
      <c r="AC358" s="32"/>
      <c r="AD358" s="5">
        <f t="shared" si="417"/>
        <v>14183.958240148249</v>
      </c>
      <c r="AE358" s="5">
        <f t="shared" si="399"/>
        <v>-141.83958240148249</v>
      </c>
      <c r="AF358" s="5">
        <f t="shared" si="399"/>
        <v>-1693.2257808118777</v>
      </c>
      <c r="AG358" s="5">
        <f t="shared" si="420"/>
        <v>-17707.237276998221</v>
      </c>
      <c r="AH358" s="5">
        <f t="shared" si="421"/>
        <v>-5358.3444000633317</v>
      </c>
      <c r="AI358" s="42">
        <f t="shared" si="415"/>
        <v>0</v>
      </c>
      <c r="AJ358" s="42">
        <f t="shared" si="418"/>
        <v>1377.9850579581362</v>
      </c>
      <c r="AK358" s="42">
        <f t="shared" si="422"/>
        <v>-3980.3593421051955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19243.720358059742</v>
      </c>
      <c r="K359" s="11">
        <f t="shared" si="403"/>
        <v>192.43720358059741</v>
      </c>
      <c r="L359" s="24">
        <f t="shared" si="409"/>
        <v>2297.24050771462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L'!$B$264:$AV$384, 37)</f>
        <v>43.208077695457916</v>
      </c>
      <c r="S359" s="46">
        <f>VLOOKUP(I359, '[1]Lapse Rates'!$A$4:$F$24, 5)</f>
        <v>8.3940749999999998E-4</v>
      </c>
      <c r="T359" s="33">
        <f t="shared" si="419"/>
        <v>0.73706944271863006</v>
      </c>
      <c r="U359" s="33">
        <f t="shared" si="410"/>
        <v>3.1847353747934432E-2</v>
      </c>
      <c r="V359" s="39">
        <f t="shared" si="405"/>
        <v>6.1870161823883842E-4</v>
      </c>
      <c r="W359" s="32">
        <f t="shared" si="411"/>
        <v>0.70460338735245676</v>
      </c>
      <c r="X359" s="31"/>
      <c r="Y359" s="5">
        <f t="shared" si="416"/>
        <v>0</v>
      </c>
      <c r="Z359" s="5">
        <f t="shared" si="406"/>
        <v>4.4388459341899784</v>
      </c>
      <c r="AA359" s="5">
        <f t="shared" si="412"/>
        <v>0</v>
      </c>
      <c r="AB359" s="5">
        <f t="shared" si="397"/>
        <v>4.2433259336188272</v>
      </c>
      <c r="AC359" s="32"/>
      <c r="AD359" s="5">
        <f t="shared" si="417"/>
        <v>13559.190549552326</v>
      </c>
      <c r="AE359" s="5">
        <f t="shared" si="399"/>
        <v>-135.59190549552326</v>
      </c>
      <c r="AF359" s="5">
        <f t="shared" si="399"/>
        <v>-1618.6434432989988</v>
      </c>
      <c r="AG359" s="5">
        <f t="shared" si="420"/>
        <v>-19179.400000264806</v>
      </c>
      <c r="AH359" s="5">
        <f t="shared" si="421"/>
        <v>-7374.4447995070022</v>
      </c>
      <c r="AI359" s="42">
        <f t="shared" si="415"/>
        <v>0</v>
      </c>
      <c r="AJ359" s="42">
        <f t="shared" si="418"/>
        <v>1317.2904777681165</v>
      </c>
      <c r="AK359" s="42">
        <f t="shared" si="422"/>
        <v>-6057.1543217388862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19243.720358059742</v>
      </c>
      <c r="K360" s="11">
        <f t="shared" si="403"/>
        <v>192.43720358059741</v>
      </c>
      <c r="L360" s="24">
        <f t="shared" si="409"/>
        <v>2297.24050771462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L'!$B$264:$AV$384, 37)</f>
        <v>48.633815170858782</v>
      </c>
      <c r="S360" s="46">
        <f>VLOOKUP(I360, '[1]Lapse Rates'!$A$4:$F$24, 5)</f>
        <v>7.2940090000000004E-4</v>
      </c>
      <c r="T360" s="33">
        <f t="shared" si="419"/>
        <v>0.70460338735245676</v>
      </c>
      <c r="U360" s="33">
        <f t="shared" si="410"/>
        <v>3.4267550909260397E-2</v>
      </c>
      <c r="V360" s="39">
        <f t="shared" si="405"/>
        <v>5.139383448779306E-4</v>
      </c>
      <c r="W360" s="32">
        <f t="shared" si="411"/>
        <v>0.66982189809831838</v>
      </c>
      <c r="X360" s="31"/>
      <c r="Y360" s="5">
        <f t="shared" si="416"/>
        <v>0</v>
      </c>
      <c r="Z360" s="5">
        <f t="shared" si="406"/>
        <v>4.2433259336188272</v>
      </c>
      <c r="AA360" s="5">
        <f t="shared" si="412"/>
        <v>0</v>
      </c>
      <c r="AB360" s="5">
        <f t="shared" si="397"/>
        <v>4.0338617186985219</v>
      </c>
      <c r="AC360" s="32"/>
      <c r="AD360" s="5">
        <f t="shared" si="417"/>
        <v>12889.865296708827</v>
      </c>
      <c r="AE360" s="5">
        <f t="shared" si="399"/>
        <v>-128.89865296708828</v>
      </c>
      <c r="AF360" s="5">
        <f t="shared" si="399"/>
        <v>-1538.7419972657513</v>
      </c>
      <c r="AG360" s="5">
        <f t="shared" si="420"/>
        <v>-20636.91291653298</v>
      </c>
      <c r="AH360" s="5">
        <f t="shared" si="421"/>
        <v>-9414.6882700569913</v>
      </c>
      <c r="AI360" s="42">
        <f t="shared" si="415"/>
        <v>0</v>
      </c>
      <c r="AJ360" s="42">
        <f t="shared" si="418"/>
        <v>1252.2670980251528</v>
      </c>
      <c r="AK360" s="42">
        <f t="shared" si="422"/>
        <v>-8162.4211720318381</v>
      </c>
    </row>
    <row r="361" spans="1:37" ht="15" x14ac:dyDescent="0.2">
      <c r="I361" s="2">
        <f t="shared" si="402"/>
        <v>16</v>
      </c>
      <c r="J361" s="11">
        <f t="shared" si="392"/>
        <v>19243.720358059742</v>
      </c>
      <c r="K361" s="11">
        <f t="shared" si="403"/>
        <v>192.43720358059741</v>
      </c>
      <c r="L361" s="24">
        <f t="shared" si="409"/>
        <v>2297.24050771462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L'!$B$264:$AV$384, 37)</f>
        <v>54.549441527528259</v>
      </c>
      <c r="S361" s="46">
        <f>VLOOKUP(I361, '[1]Lapse Rates'!$A$4:$F$24, 5)</f>
        <v>6.1234970000000001E-4</v>
      </c>
      <c r="T361" s="33">
        <f t="shared" si="419"/>
        <v>0.66982189809831838</v>
      </c>
      <c r="U361" s="33">
        <f t="shared" si="410"/>
        <v>3.6538410464172208E-2</v>
      </c>
      <c r="V361" s="39">
        <f t="shared" si="405"/>
        <v>4.1016523835393586E-4</v>
      </c>
      <c r="W361" s="32">
        <f t="shared" si="411"/>
        <v>0.63287332239579219</v>
      </c>
      <c r="X361" s="31"/>
      <c r="Y361" s="5">
        <f t="shared" si="416"/>
        <v>0</v>
      </c>
      <c r="Z361" s="5">
        <f t="shared" si="406"/>
        <v>4.0338617186985219</v>
      </c>
      <c r="AA361" s="5">
        <f t="shared" si="412"/>
        <v>0</v>
      </c>
      <c r="AB361" s="5">
        <f t="shared" si="397"/>
        <v>3.8113466807309555</v>
      </c>
      <c r="AC361" s="32"/>
      <c r="AD361" s="5">
        <f t="shared" si="417"/>
        <v>12178.837238260812</v>
      </c>
      <c r="AE361" s="5">
        <f t="shared" si="399"/>
        <v>-121.78837238260812</v>
      </c>
      <c r="AF361" s="5">
        <f t="shared" si="399"/>
        <v>-1453.8622324595481</v>
      </c>
      <c r="AG361" s="5">
        <f t="shared" si="420"/>
        <v>-22004.490395427965</v>
      </c>
      <c r="AH361" s="5">
        <f t="shared" si="421"/>
        <v>-11401.303762009309</v>
      </c>
      <c r="AI361" s="42">
        <f t="shared" si="415"/>
        <v>0</v>
      </c>
      <c r="AJ361" s="42">
        <f t="shared" si="418"/>
        <v>1183.1922155772561</v>
      </c>
      <c r="AK361" s="42">
        <f t="shared" si="422"/>
        <v>-10218.111546432054</v>
      </c>
    </row>
    <row r="362" spans="1:37" ht="15" x14ac:dyDescent="0.2">
      <c r="I362" s="2">
        <f t="shared" si="402"/>
        <v>17</v>
      </c>
      <c r="J362" s="11">
        <f t="shared" si="392"/>
        <v>19243.720358059742</v>
      </c>
      <c r="K362" s="11">
        <f t="shared" si="403"/>
        <v>192.43720358059741</v>
      </c>
      <c r="L362" s="24">
        <f t="shared" si="409"/>
        <v>2297.24050771462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L'!$B$264:$AV$384, 37)</f>
        <v>61.044983260591948</v>
      </c>
      <c r="S362" s="46">
        <f>VLOOKUP(I362, '[1]Lapse Rates'!$A$4:$F$24, 5)</f>
        <v>4.6742110000000002E-4</v>
      </c>
      <c r="T362" s="33">
        <f t="shared" si="419"/>
        <v>0.63287332239579219</v>
      </c>
      <c r="U362" s="33">
        <f t="shared" si="410"/>
        <v>3.8633741371726343E-2</v>
      </c>
      <c r="V362" s="39">
        <f t="shared" si="405"/>
        <v>2.9581834451489582E-4</v>
      </c>
      <c r="W362" s="32">
        <f t="shared" si="411"/>
        <v>0.59394376267955096</v>
      </c>
      <c r="X362" s="31"/>
      <c r="Y362" s="5">
        <f t="shared" si="416"/>
        <v>0</v>
      </c>
      <c r="Z362" s="5">
        <f t="shared" si="406"/>
        <v>3.8113466807309555</v>
      </c>
      <c r="AA362" s="5">
        <f t="shared" si="412"/>
        <v>0</v>
      </c>
      <c r="AB362" s="5">
        <f t="shared" si="397"/>
        <v>3.5769015825474328</v>
      </c>
      <c r="AC362" s="32"/>
      <c r="AD362" s="5">
        <f t="shared" si="417"/>
        <v>11429.687677419079</v>
      </c>
      <c r="AE362" s="5">
        <f t="shared" si="399"/>
        <v>-114.29687677419078</v>
      </c>
      <c r="AF362" s="5">
        <f t="shared" si="399"/>
        <v>-1364.4316709319035</v>
      </c>
      <c r="AG362" s="5">
        <f t="shared" si="420"/>
        <v>-23266.359432553385</v>
      </c>
      <c r="AH362" s="5">
        <f t="shared" si="421"/>
        <v>-13315.4003028404</v>
      </c>
      <c r="AI362" s="42">
        <f t="shared" si="415"/>
        <v>0</v>
      </c>
      <c r="AJ362" s="42">
        <f t="shared" si="418"/>
        <v>1110.4137306526434</v>
      </c>
      <c r="AK362" s="42">
        <f t="shared" si="422"/>
        <v>-12204.986572187758</v>
      </c>
    </row>
    <row r="363" spans="1:37" ht="15" x14ac:dyDescent="0.2">
      <c r="I363" s="2">
        <f t="shared" si="402"/>
        <v>18</v>
      </c>
      <c r="J363" s="11">
        <f t="shared" si="392"/>
        <v>19243.720358059742</v>
      </c>
      <c r="K363" s="11">
        <f t="shared" si="403"/>
        <v>192.43720358059741</v>
      </c>
      <c r="L363" s="24">
        <f t="shared" si="409"/>
        <v>2297.24050771462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L'!$B$264:$AV$384, 37)</f>
        <v>68.345513496004443</v>
      </c>
      <c r="S363" s="46">
        <f>VLOOKUP(I363, '[1]Lapse Rates'!$A$4:$F$24, 5)</f>
        <v>4.0205260000000001E-4</v>
      </c>
      <c r="T363" s="33">
        <f t="shared" si="419"/>
        <v>0.59394376267955096</v>
      </c>
      <c r="U363" s="33">
        <f t="shared" si="410"/>
        <v>4.0593391448082911E-2</v>
      </c>
      <c r="V363" s="39">
        <f t="shared" si="405"/>
        <v>2.3879663403909642E-4</v>
      </c>
      <c r="W363" s="32">
        <f t="shared" si="411"/>
        <v>0.55311157459742899</v>
      </c>
      <c r="X363" s="31"/>
      <c r="Y363" s="5">
        <f t="shared" si="416"/>
        <v>0</v>
      </c>
      <c r="Z363" s="5">
        <f t="shared" si="416"/>
        <v>3.5769015825474328</v>
      </c>
      <c r="AA363" s="5">
        <f t="shared" si="412"/>
        <v>0</v>
      </c>
      <c r="AB363" s="5">
        <f t="shared" si="397"/>
        <v>3.3309983045823506</v>
      </c>
      <c r="AC363" s="32"/>
      <c r="AD363" s="5">
        <f t="shared" si="417"/>
        <v>10643.924468359024</v>
      </c>
      <c r="AE363" s="5">
        <f t="shared" si="399"/>
        <v>-106.43924468359023</v>
      </c>
      <c r="AF363" s="5">
        <f t="shared" si="399"/>
        <v>-1270.6303144510307</v>
      </c>
      <c r="AG363" s="5">
        <f t="shared" si="420"/>
        <v>-24446.517538387525</v>
      </c>
      <c r="AH363" s="5">
        <f t="shared" si="421"/>
        <v>-15179.662629163122</v>
      </c>
      <c r="AI363" s="42">
        <f t="shared" si="415"/>
        <v>0</v>
      </c>
      <c r="AJ363" s="42">
        <f t="shared" si="418"/>
        <v>1034.0781944878081</v>
      </c>
      <c r="AK363" s="42">
        <f t="shared" si="422"/>
        <v>-14145.584434675315</v>
      </c>
    </row>
    <row r="364" spans="1:37" ht="15" x14ac:dyDescent="0.2">
      <c r="I364" s="2">
        <f t="shared" si="402"/>
        <v>19</v>
      </c>
      <c r="J364" s="11">
        <f t="shared" si="392"/>
        <v>19243.720358059742</v>
      </c>
      <c r="K364" s="11">
        <f t="shared" si="403"/>
        <v>192.43720358059741</v>
      </c>
      <c r="L364" s="24">
        <f t="shared" si="409"/>
        <v>2297.24050771462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L'!$B$264:$AV$384, 37)</f>
        <v>76.540280258960962</v>
      </c>
      <c r="S364" s="46">
        <f>VLOOKUP(I364, '[1]Lapse Rates'!$A$4:$F$24, 5)</f>
        <v>3.3283375800000001E-2</v>
      </c>
      <c r="T364" s="33">
        <f t="shared" si="419"/>
        <v>0.55311157459742899</v>
      </c>
      <c r="U364" s="33">
        <f t="shared" si="410"/>
        <v>4.2335314934162406E-2</v>
      </c>
      <c r="V364" s="39">
        <f t="shared" si="405"/>
        <v>1.8409420396655964E-2</v>
      </c>
      <c r="W364" s="32">
        <f t="shared" si="411"/>
        <v>0.49236683926661062</v>
      </c>
      <c r="X364" s="31"/>
      <c r="Y364" s="5">
        <f t="shared" si="416"/>
        <v>0</v>
      </c>
      <c r="Z364" s="5">
        <f t="shared" si="416"/>
        <v>3.3309983045823506</v>
      </c>
      <c r="AA364" s="5">
        <f t="shared" si="412"/>
        <v>0</v>
      </c>
      <c r="AB364" s="5">
        <f t="shared" si="397"/>
        <v>2.9651758924469163</v>
      </c>
      <c r="AC364" s="32"/>
      <c r="AD364" s="5">
        <f t="shared" si="417"/>
        <v>9474.9697684284038</v>
      </c>
      <c r="AE364" s="5">
        <f t="shared" si="399"/>
        <v>-94.74969768428403</v>
      </c>
      <c r="AF364" s="5">
        <f t="shared" si="399"/>
        <v>-1131.0850478186712</v>
      </c>
      <c r="AG364" s="5">
        <f t="shared" si="420"/>
        <v>-25495.554377485692</v>
      </c>
      <c r="AH364" s="5">
        <f t="shared" si="421"/>
        <v>-17246.419354560247</v>
      </c>
      <c r="AI364" s="42">
        <f t="shared" si="415"/>
        <v>0</v>
      </c>
      <c r="AJ364" s="42">
        <f t="shared" si="418"/>
        <v>920.52635987367762</v>
      </c>
      <c r="AK364" s="42">
        <f t="shared" si="422"/>
        <v>-16325.892994686568</v>
      </c>
    </row>
    <row r="365" spans="1:37" ht="15" x14ac:dyDescent="0.2">
      <c r="I365" s="2">
        <f t="shared" si="402"/>
        <v>20</v>
      </c>
      <c r="J365" s="11">
        <f t="shared" si="392"/>
        <v>19243.720358059742</v>
      </c>
      <c r="K365" s="11">
        <f t="shared" si="403"/>
        <v>192.43720358059741</v>
      </c>
      <c r="L365" s="24">
        <f t="shared" si="409"/>
        <v>2297.24050771462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L'!$B$264:$AV$384, 37)</f>
        <v>85.772525069156416</v>
      </c>
      <c r="S365" s="46">
        <f>VLOOKUP(I365, '[1]Lapse Rates'!$A$4:$F$24, 5)</f>
        <v>0</v>
      </c>
      <c r="T365" s="33">
        <f t="shared" si="419"/>
        <v>0.49236683926661062</v>
      </c>
      <c r="U365" s="33">
        <f t="shared" si="410"/>
        <v>4.2231547064216668E-2</v>
      </c>
      <c r="V365" s="39">
        <f t="shared" si="405"/>
        <v>0</v>
      </c>
      <c r="W365" s="32">
        <f t="shared" si="411"/>
        <v>0.45013529220239396</v>
      </c>
      <c r="X365" s="31"/>
      <c r="Y365" s="5">
        <f t="shared" si="416"/>
        <v>0</v>
      </c>
      <c r="Z365" s="5">
        <f t="shared" si="416"/>
        <v>2.9651758924469163</v>
      </c>
      <c r="AA365" s="5">
        <f t="shared" si="412"/>
        <v>0</v>
      </c>
      <c r="AB365" s="5">
        <f t="shared" si="397"/>
        <v>2.7108452688775548</v>
      </c>
      <c r="AC365" s="32"/>
      <c r="AD365" s="5">
        <f>$W365*J365</f>
        <v>8662.2776864363786</v>
      </c>
      <c r="AE365" s="5">
        <f t="shared" si="399"/>
        <v>-86.622776864363786</v>
      </c>
      <c r="AF365" s="5">
        <f t="shared" si="399"/>
        <v>-1034.0690271992962</v>
      </c>
      <c r="AG365" s="5">
        <f t="shared" si="420"/>
        <v>-25433.062356936141</v>
      </c>
      <c r="AH365" s="5">
        <f t="shared" si="421"/>
        <v>-17891.476474563424</v>
      </c>
      <c r="AI365" s="42">
        <f t="shared" si="415"/>
        <v>0</v>
      </c>
      <c r="AJ365" s="42">
        <f t="shared" si="418"/>
        <v>841.56263038406371</v>
      </c>
      <c r="AK365" s="42">
        <f t="shared" si="422"/>
        <v>-17049.913844179358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317558.71401613503</v>
      </c>
      <c r="AE368" s="21">
        <f t="shared" ref="AE368:AK368" si="423">SUM(AE345:AE365)</f>
        <v>-10490.806038114206</v>
      </c>
      <c r="AF368" s="21">
        <f t="shared" si="423"/>
        <v>-36220.094974355277</v>
      </c>
      <c r="AG368" s="21">
        <f t="shared" si="423"/>
        <v>-307213.40675025323</v>
      </c>
      <c r="AH368" s="21">
        <f t="shared" si="423"/>
        <v>-36365.593746587751</v>
      </c>
      <c r="AI368" s="21">
        <f t="shared" si="423"/>
        <v>0</v>
      </c>
      <c r="AJ368" s="21">
        <f t="shared" si="423"/>
        <v>29000.159584137586</v>
      </c>
      <c r="AK368" s="21">
        <f t="shared" si="423"/>
        <v>-7365.4341624501576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160700.73151729532</v>
      </c>
      <c r="AE370" s="21">
        <f t="shared" ref="AE370:AK370" si="424">AE345+NPV($D$6,AE346:AE365)</f>
        <v>-8939.1850723279149</v>
      </c>
      <c r="AF370" s="21">
        <f t="shared" si="424"/>
        <v>-17697.447227966317</v>
      </c>
      <c r="AG370" s="21">
        <f t="shared" si="424"/>
        <v>-105660.16892947357</v>
      </c>
      <c r="AH370" s="21">
        <f t="shared" si="424"/>
        <v>28403.930287527564</v>
      </c>
      <c r="AI370" s="21">
        <f t="shared" si="424"/>
        <v>0</v>
      </c>
      <c r="AJ370" s="21">
        <f t="shared" si="424"/>
        <v>13759.577866872636</v>
      </c>
      <c r="AK370" s="21">
        <f t="shared" si="424"/>
        <v>42163.508154400195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237099.43531094168</v>
      </c>
      <c r="AE372" s="21">
        <f t="shared" ref="AE372:AK372" si="425">AE345+NPV($D$7,AE346:AE365)</f>
        <v>-9692.8849488723863</v>
      </c>
      <c r="AF372" s="21">
        <f t="shared" si="425"/>
        <v>-26694.823280213419</v>
      </c>
      <c r="AG372" s="21">
        <f t="shared" si="425"/>
        <v>-197719.83472945655</v>
      </c>
      <c r="AH372" s="21">
        <f t="shared" si="425"/>
        <v>2991.8923523993035</v>
      </c>
      <c r="AI372" s="21">
        <f t="shared" si="425"/>
        <v>0</v>
      </c>
      <c r="AJ372" s="21">
        <f t="shared" si="425"/>
        <v>21182.794943833364</v>
      </c>
      <c r="AK372" s="21">
        <f t="shared" si="425"/>
        <v>24174.687296232656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18894.346680789749</v>
      </c>
    </row>
    <row r="375" spans="1:39" ht="15" x14ac:dyDescent="0.2">
      <c r="G375" s="58" t="s">
        <v>121</v>
      </c>
      <c r="H375" s="57"/>
      <c r="I375" s="57"/>
      <c r="J375" s="11">
        <f>H$374</f>
        <v>18894.346680789749</v>
      </c>
      <c r="K375" s="11">
        <f>J375*$C$10</f>
        <v>7557.7386723158997</v>
      </c>
      <c r="L375" s="24">
        <f>$C$384</f>
        <v>2823.6707641660273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18894.346680789749</v>
      </c>
      <c r="AE375" s="5">
        <f>-$W375*K375</f>
        <v>-7557.7386723158997</v>
      </c>
      <c r="AF375" s="5">
        <f>-$W375*L375</f>
        <v>-2823.6707641660273</v>
      </c>
      <c r="AG375" s="5"/>
      <c r="AH375" s="5">
        <f>SUM(AD375:AG375)</f>
        <v>8512.9372443078228</v>
      </c>
      <c r="AI375" s="42">
        <f>Y375-AA375</f>
        <v>0</v>
      </c>
      <c r="AJ375" s="42"/>
      <c r="AK375" s="42">
        <f>SUM(AH375:AJ375)</f>
        <v>8512.9372443078228</v>
      </c>
      <c r="AL375" s="6" t="s">
        <v>39</v>
      </c>
      <c r="AM375" s="36">
        <f>AK402</f>
        <v>23353.0407666951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18894.346680789749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L'!$B$264:$AV$384, 40)</f>
        <v>10.925116862706055</v>
      </c>
      <c r="S376" s="46">
        <f>AVERAGE(VLOOKUP(I375,'[1]Lapse Rates'!$A$4:$F$24,5),VLOOKUP(I376,'[1]Lapse Rates'!$A$4:$F$24,5))</f>
        <v>2.3220462500000002E-3</v>
      </c>
      <c r="T376" s="33">
        <f>W375</f>
        <v>1</v>
      </c>
      <c r="U376" s="33">
        <f>T376*R376/1000</f>
        <v>1.0925116862706055E-2</v>
      </c>
      <c r="V376" s="39">
        <f>MIN(S376*T376,T376-U376)</f>
        <v>2.3220462500000002E-3</v>
      </c>
      <c r="W376" s="32">
        <f>T376-SUM(U376:V376)</f>
        <v>0.98675283688729398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5.9425117420579818</v>
      </c>
      <c r="AC376" s="32"/>
      <c r="AD376" s="5">
        <f t="shared" ref="AD376:AD378" si="434">$W376*J376</f>
        <v>18644.050188401314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-6579.4222031106046</v>
      </c>
      <c r="AH376" s="5">
        <f t="shared" ref="AH376:AH384" si="436">SUM(AD376:AG376)</f>
        <v>12064.62798529071</v>
      </c>
      <c r="AI376" s="42">
        <f>-M376*$W375*(N376-N375)/1000</f>
        <v>0</v>
      </c>
      <c r="AJ376" s="42">
        <f>$D$6*SUM(Y376:Z376,AD376:AE376)</f>
        <v>1829.572110131169</v>
      </c>
      <c r="AK376" s="42">
        <f t="shared" ref="AK376" si="437">SUM(AH376:AJ376)</f>
        <v>13894.200095421878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18894.346680789749</v>
      </c>
      <c r="K377" s="11">
        <f t="shared" ref="K377:K395" si="439">J377*$C$11</f>
        <v>188.94346680789749</v>
      </c>
      <c r="L377" s="24">
        <f>$C$385</f>
        <v>2256.8403637423344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L'!$B$264:$AV$384, 40)</f>
        <v>11.995921771312487</v>
      </c>
      <c r="S377" s="46">
        <f>VLOOKUP(I377, '[1]Lapse Rates'!$A$4:$F$24, 5)</f>
        <v>2.1348066000000001E-3</v>
      </c>
      <c r="T377" s="33">
        <f t="shared" ref="T377:T379" si="440">W376</f>
        <v>0.98675283688729398</v>
      </c>
      <c r="U377" s="33">
        <f>T377*R377/1000</f>
        <v>1.1837009838920649E-2</v>
      </c>
      <c r="V377" s="39">
        <f t="shared" ref="V377:V395" si="441">MIN(S377*T377,T377-U377)</f>
        <v>2.1065264687557188E-3</v>
      </c>
      <c r="W377" s="32">
        <f>T377-SUM(U377:V377)</f>
        <v>0.97280930057961756</v>
      </c>
      <c r="X377" s="32"/>
      <c r="Y377" s="5">
        <f t="shared" ref="Y377:Z392" si="442">AA376</f>
        <v>0</v>
      </c>
      <c r="Z377" s="5">
        <f t="shared" si="442"/>
        <v>5.9425117420579818</v>
      </c>
      <c r="AA377" s="5">
        <f>O377*W377</f>
        <v>0</v>
      </c>
      <c r="AB377" s="5">
        <f t="shared" si="433"/>
        <v>5.8585397227876248</v>
      </c>
      <c r="AC377" s="32"/>
      <c r="AD377" s="5">
        <f t="shared" si="434"/>
        <v>18380.596179447894</v>
      </c>
      <c r="AE377" s="5">
        <f t="shared" si="435"/>
        <v>-183.80596179447895</v>
      </c>
      <c r="AF377" s="5">
        <f t="shared" si="435"/>
        <v>-2195.4752957720302</v>
      </c>
      <c r="AG377" s="5">
        <f t="shared" ref="AG377:AG380" si="443">-U377*M377</f>
        <v>-7128.5905982833438</v>
      </c>
      <c r="AH377" s="5">
        <f t="shared" si="436"/>
        <v>8872.7243235980422</v>
      </c>
      <c r="AI377" s="42">
        <f>-M377*($W376*N377-$W375*N376)/1000</f>
        <v>0</v>
      </c>
      <c r="AJ377" s="42">
        <f t="shared" ref="AJ377:AJ378" si="444">$D$6*SUM(Y377:Z377,AD377:AE377)</f>
        <v>1785.6880807536961</v>
      </c>
      <c r="AK377" s="42">
        <f>SUM(AH377:AJ377)</f>
        <v>10658.412404351739</v>
      </c>
      <c r="AL377" s="48" t="s">
        <v>59</v>
      </c>
      <c r="AM377" s="54">
        <f>AK402/AD402</f>
        <v>0.1000000074456303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18894.346680789749</v>
      </c>
      <c r="K378" s="11">
        <f t="shared" si="439"/>
        <v>188.94346680789749</v>
      </c>
      <c r="L378" s="24">
        <f t="shared" ref="L378:L395" si="445">$C$385</f>
        <v>2256.8403637423344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L'!$B$264:$AV$384, 40)</f>
        <v>13.138680141374168</v>
      </c>
      <c r="S378" s="46">
        <f>VLOOKUP(I378, '[1]Lapse Rates'!$A$4:$F$24, 5)</f>
        <v>2.1304430000000001E-3</v>
      </c>
      <c r="T378" s="33">
        <f t="shared" si="440"/>
        <v>0.97280930057961756</v>
      </c>
      <c r="U378" s="33">
        <f t="shared" ref="U378:U395" si="446">T378*R378/1000</f>
        <v>1.2781430238869514E-2</v>
      </c>
      <c r="V378" s="39">
        <f t="shared" si="441"/>
        <v>2.0725147647547423E-3</v>
      </c>
      <c r="W378" s="32">
        <f t="shared" ref="W378:W395" si="447">T378-SUM(U378:V378)</f>
        <v>0.95795535557599332</v>
      </c>
      <c r="X378" s="32"/>
      <c r="Y378" s="5">
        <f t="shared" si="442"/>
        <v>0</v>
      </c>
      <c r="Z378" s="5">
        <f t="shared" si="442"/>
        <v>5.8585397227876248</v>
      </c>
      <c r="AA378" s="5">
        <f t="shared" ref="AA378:AA395" si="448">O378*W378</f>
        <v>0</v>
      </c>
      <c r="AB378" s="5">
        <f t="shared" si="433"/>
        <v>5.7690849583317485</v>
      </c>
      <c r="AC378" s="32"/>
      <c r="AD378" s="5">
        <f t="shared" si="434"/>
        <v>18099.940592972034</v>
      </c>
      <c r="AE378" s="5">
        <f t="shared" si="435"/>
        <v>-180.99940592972033</v>
      </c>
      <c r="AF378" s="5">
        <f>-$W378*L378</f>
        <v>-2161.9523131270421</v>
      </c>
      <c r="AG378" s="5">
        <f t="shared" si="443"/>
        <v>-7697.3479513241491</v>
      </c>
      <c r="AH378" s="5">
        <f t="shared" si="436"/>
        <v>8059.6409225911229</v>
      </c>
      <c r="AI378" s="42">
        <f>-M378*($W377*N378-$W376*N377)/1000</f>
        <v>0</v>
      </c>
      <c r="AJ378" s="42">
        <f t="shared" si="444"/>
        <v>1758.4228531956564</v>
      </c>
      <c r="AK378" s="42">
        <f t="shared" ref="AK378:AK385" si="449">SUM(AH378:AJ378)</f>
        <v>9818.0637757867789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18894.346680789749</v>
      </c>
      <c r="K379" s="11">
        <f t="shared" si="439"/>
        <v>188.94346680789749</v>
      </c>
      <c r="L379" s="24">
        <f t="shared" si="445"/>
        <v>2256.8403637423344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L'!$B$264:$AV$384, 40)</f>
        <v>14.353419919578618</v>
      </c>
      <c r="S379" s="46">
        <f>VLOOKUP(I379, '[1]Lapse Rates'!$A$4:$F$24, 5)</f>
        <v>1.8971547999999999E-3</v>
      </c>
      <c r="T379" s="33">
        <f t="shared" si="440"/>
        <v>0.95795535557599332</v>
      </c>
      <c r="U379" s="33">
        <f t="shared" si="446"/>
        <v>1.374993548279148E-2</v>
      </c>
      <c r="V379" s="39">
        <f t="shared" si="441"/>
        <v>1.8173896010167023E-3</v>
      </c>
      <c r="W379" s="32">
        <f t="shared" si="447"/>
        <v>0.94238803049218511</v>
      </c>
      <c r="X379" s="32"/>
      <c r="Y379" s="5">
        <f>AA378</f>
        <v>0</v>
      </c>
      <c r="Z379" s="5">
        <f t="shared" si="442"/>
        <v>5.7690849583317485</v>
      </c>
      <c r="AA379" s="5">
        <f t="shared" si="448"/>
        <v>0</v>
      </c>
      <c r="AB379" s="5">
        <f t="shared" si="433"/>
        <v>5.6753340121527813</v>
      </c>
      <c r="AC379" s="32"/>
      <c r="AD379" s="5">
        <f>$W379*J379</f>
        <v>17805.806155946007</v>
      </c>
      <c r="AE379" s="5">
        <f t="shared" si="435"/>
        <v>-178.05806155946007</v>
      </c>
      <c r="AF379" s="5">
        <f t="shared" si="435"/>
        <v>-2126.819345522405</v>
      </c>
      <c r="AG379" s="5">
        <f t="shared" si="443"/>
        <v>-8280.6098958660295</v>
      </c>
      <c r="AH379" s="5">
        <f t="shared" si="436"/>
        <v>7220.3188529981144</v>
      </c>
      <c r="AI379" s="42">
        <f t="shared" ref="AI379:AI395" si="451">-M379*($W378*N379-$W377*N378)/1000</f>
        <v>0</v>
      </c>
      <c r="AJ379" s="42">
        <f>$D$6*SUM(Y379:Z379,AD379:AE379)</f>
        <v>1729.8480352937327</v>
      </c>
      <c r="AK379" s="42">
        <f t="shared" si="449"/>
        <v>8950.1668882918475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18894.346680789749</v>
      </c>
      <c r="K380" s="11">
        <f t="shared" si="439"/>
        <v>188.94346680789749</v>
      </c>
      <c r="L380" s="24">
        <f t="shared" si="445"/>
        <v>2256.8403637423344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L'!$B$264:$AV$384, 40)</f>
        <v>15.719879551387288</v>
      </c>
      <c r="S380" s="46">
        <f>VLOOKUP(I380, '[1]Lapse Rates'!$A$4:$F$24, 5)</f>
        <v>1.8563969E-3</v>
      </c>
      <c r="T380" s="33">
        <f>W379</f>
        <v>0.94238803049218511</v>
      </c>
      <c r="U380" s="33">
        <f t="shared" si="446"/>
        <v>1.4814226330006241E-2</v>
      </c>
      <c r="V380" s="39">
        <f t="shared" si="441"/>
        <v>1.749446218402798E-3</v>
      </c>
      <c r="W380" s="32">
        <f t="shared" si="447"/>
        <v>0.92582435794377604</v>
      </c>
      <c r="X380" s="32"/>
      <c r="Y380" s="5">
        <f t="shared" ref="Y380:Z395" si="452">AA379</f>
        <v>0</v>
      </c>
      <c r="Z380" s="5">
        <f t="shared" si="442"/>
        <v>5.6753340121527813</v>
      </c>
      <c r="AA380" s="5">
        <f t="shared" si="448"/>
        <v>0</v>
      </c>
      <c r="AB380" s="5">
        <f t="shared" si="433"/>
        <v>5.5755827726012228</v>
      </c>
      <c r="AC380" s="32"/>
      <c r="AD380" s="5">
        <f t="shared" ref="AD380:AD394" si="453">$W380*J380</f>
        <v>17492.846384509285</v>
      </c>
      <c r="AE380" s="5">
        <f t="shared" si="435"/>
        <v>-174.92846384509286</v>
      </c>
      <c r="AF380" s="5">
        <f t="shared" si="435"/>
        <v>-2089.4377807433448</v>
      </c>
      <c r="AG380" s="5">
        <f t="shared" si="443"/>
        <v>-8921.5567084933282</v>
      </c>
      <c r="AH380" s="5">
        <f t="shared" si="436"/>
        <v>6306.92343142752</v>
      </c>
      <c r="AI380" s="42">
        <f t="shared" si="451"/>
        <v>0</v>
      </c>
      <c r="AJ380" s="42">
        <f t="shared" ref="AJ380:AJ395" si="454">$D$6*SUM(Y380:Z380,AD380:AE380)</f>
        <v>1699.4444982837497</v>
      </c>
      <c r="AK380" s="42">
        <f t="shared" si="449"/>
        <v>8006.3679297112694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18894.346680789749</v>
      </c>
      <c r="K381" s="11">
        <f t="shared" si="439"/>
        <v>188.94346680789749</v>
      </c>
      <c r="L381" s="24">
        <f t="shared" si="445"/>
        <v>2256.8403637423344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L'!$B$264:$AV$384, 40)</f>
        <v>17.443033880131239</v>
      </c>
      <c r="S381" s="46">
        <f>VLOOKUP(I381, '[1]Lapse Rates'!$A$4:$F$24, 5)</f>
        <v>1.7512077999999999E-3</v>
      </c>
      <c r="T381" s="33">
        <f t="shared" ref="T381:T395" si="455">W380</f>
        <v>0.92582435794377604</v>
      </c>
      <c r="U381" s="33">
        <f t="shared" si="446"/>
        <v>1.6149185642664036E-2</v>
      </c>
      <c r="V381" s="39">
        <f t="shared" si="441"/>
        <v>1.6213108370611326E-3</v>
      </c>
      <c r="W381" s="32">
        <f t="shared" si="447"/>
        <v>0.90805386146405087</v>
      </c>
      <c r="X381" s="32"/>
      <c r="Y381" s="5">
        <f t="shared" si="452"/>
        <v>0</v>
      </c>
      <c r="Z381" s="5">
        <f t="shared" si="442"/>
        <v>5.5755827726012228</v>
      </c>
      <c r="AA381" s="5">
        <f t="shared" si="448"/>
        <v>0</v>
      </c>
      <c r="AB381" s="5">
        <f t="shared" si="433"/>
        <v>5.4685636893563387</v>
      </c>
      <c r="AC381" s="32"/>
      <c r="AD381" s="5">
        <f t="shared" si="453"/>
        <v>17157.084463331605</v>
      </c>
      <c r="AE381" s="5">
        <f t="shared" si="435"/>
        <v>-171.57084463331606</v>
      </c>
      <c r="AF381" s="5">
        <f t="shared" si="435"/>
        <v>-2049.3326070041599</v>
      </c>
      <c r="AG381" s="5">
        <f>-U381*M381</f>
        <v>-9725.5079203959194</v>
      </c>
      <c r="AH381" s="5">
        <f t="shared" si="436"/>
        <v>5210.6730912982093</v>
      </c>
      <c r="AI381" s="42">
        <f t="shared" si="451"/>
        <v>0</v>
      </c>
      <c r="AJ381" s="42">
        <f t="shared" si="454"/>
        <v>1666.8258506642946</v>
      </c>
      <c r="AK381" s="42">
        <f t="shared" si="449"/>
        <v>6877.4989419625035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18894.346680789749</v>
      </c>
      <c r="K382" s="11">
        <f t="shared" si="439"/>
        <v>188.94346680789749</v>
      </c>
      <c r="L382" s="24">
        <f t="shared" si="445"/>
        <v>2256.8403637423344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L'!$B$264:$AV$384, 40)</f>
        <v>19.224013388964615</v>
      </c>
      <c r="S382" s="46">
        <f>VLOOKUP(I382, '[1]Lapse Rates'!$A$4:$F$24, 5)</f>
        <v>1.6267663999999999E-3</v>
      </c>
      <c r="T382" s="33">
        <f t="shared" si="455"/>
        <v>0.90805386146405087</v>
      </c>
      <c r="U382" s="33">
        <f t="shared" si="446"/>
        <v>1.7456439590685931E-2</v>
      </c>
      <c r="V382" s="39">
        <f t="shared" si="441"/>
        <v>1.4771915112199727E-3</v>
      </c>
      <c r="W382" s="32">
        <f t="shared" si="447"/>
        <v>0.88912023036214494</v>
      </c>
      <c r="X382" s="32"/>
      <c r="Y382" s="5">
        <f t="shared" si="452"/>
        <v>0</v>
      </c>
      <c r="Z382" s="5">
        <f t="shared" si="442"/>
        <v>5.4685636893563387</v>
      </c>
      <c r="AA382" s="5">
        <f t="shared" si="448"/>
        <v>0</v>
      </c>
      <c r="AB382" s="5">
        <f t="shared" si="433"/>
        <v>5.354539872107642</v>
      </c>
      <c r="AC382" s="32"/>
      <c r="AD382" s="5">
        <f t="shared" si="453"/>
        <v>16799.345873366012</v>
      </c>
      <c r="AE382" s="5">
        <f t="shared" si="435"/>
        <v>-167.99345873366011</v>
      </c>
      <c r="AF382" s="5">
        <f t="shared" si="435"/>
        <v>-2006.6024241011712</v>
      </c>
      <c r="AG382" s="5">
        <f t="shared" ref="AG382:AG395" si="456">-U382*M382</f>
        <v>-10512.774158259197</v>
      </c>
      <c r="AH382" s="5">
        <f t="shared" si="436"/>
        <v>4111.9758322719827</v>
      </c>
      <c r="AI382" s="42">
        <f t="shared" si="451"/>
        <v>0</v>
      </c>
      <c r="AJ382" s="42">
        <f t="shared" si="454"/>
        <v>1632.0721379733595</v>
      </c>
      <c r="AK382" s="42">
        <f t="shared" si="449"/>
        <v>5744.0479702453422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18894.346680789749</v>
      </c>
      <c r="K383" s="11">
        <f t="shared" si="439"/>
        <v>188.94346680789749</v>
      </c>
      <c r="L383" s="24">
        <f t="shared" si="445"/>
        <v>2256.8403637423344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L'!$B$264:$AV$384, 40)</f>
        <v>21.276534298259115</v>
      </c>
      <c r="S383" s="46">
        <f>VLOOKUP(I383, '[1]Lapse Rates'!$A$4:$F$24, 5)</f>
        <v>1.427546E-3</v>
      </c>
      <c r="T383" s="33">
        <f t="shared" si="455"/>
        <v>0.88912023036214494</v>
      </c>
      <c r="U383" s="33">
        <f t="shared" si="446"/>
        <v>1.8917397076576224E-2</v>
      </c>
      <c r="V383" s="39">
        <f t="shared" si="441"/>
        <v>1.2692600283725586E-3</v>
      </c>
      <c r="W383" s="32">
        <f t="shared" si="447"/>
        <v>0.86893357325719611</v>
      </c>
      <c r="X383" s="32"/>
      <c r="Y383" s="5">
        <f t="shared" si="452"/>
        <v>0</v>
      </c>
      <c r="Z383" s="5">
        <f t="shared" si="442"/>
        <v>5.354539872107642</v>
      </c>
      <c r="AA383" s="5">
        <f t="shared" si="448"/>
        <v>0</v>
      </c>
      <c r="AB383" s="5">
        <f t="shared" si="433"/>
        <v>5.2329699688910791</v>
      </c>
      <c r="AC383" s="32"/>
      <c r="AD383" s="5">
        <f t="shared" si="453"/>
        <v>16417.932175698879</v>
      </c>
      <c r="AE383" s="5">
        <f t="shared" si="435"/>
        <v>-164.1793217569888</v>
      </c>
      <c r="AF383" s="5">
        <f t="shared" si="435"/>
        <v>-1961.0443615376969</v>
      </c>
      <c r="AG383" s="5">
        <f t="shared" si="456"/>
        <v>-11392.605124029422</v>
      </c>
      <c r="AH383" s="5">
        <f t="shared" si="436"/>
        <v>2900.1033683747719</v>
      </c>
      <c r="AI383" s="42">
        <f t="shared" si="451"/>
        <v>0</v>
      </c>
      <c r="AJ383" s="42">
        <f t="shared" si="454"/>
        <v>1595.0184353331533</v>
      </c>
      <c r="AK383" s="42">
        <f t="shared" si="449"/>
        <v>4495.1218037079252</v>
      </c>
    </row>
    <row r="384" spans="1:39" ht="15" x14ac:dyDescent="0.2">
      <c r="A384" s="12"/>
      <c r="B384" s="13">
        <v>1</v>
      </c>
      <c r="C384" s="10">
        <f>$H$374*0.14+$B$387</f>
        <v>2823.6707641660273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18894.346680789749</v>
      </c>
      <c r="K384" s="11">
        <f t="shared" si="439"/>
        <v>188.94346680789749</v>
      </c>
      <c r="L384" s="24">
        <f t="shared" si="445"/>
        <v>2256.8403637423344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L'!$B$264:$AV$384, 40)</f>
        <v>23.642836964826486</v>
      </c>
      <c r="S384" s="46">
        <f>VLOOKUP(I384, '[1]Lapse Rates'!$A$4:$F$24, 5)</f>
        <v>1.4710299999999999E-3</v>
      </c>
      <c r="T384" s="33">
        <f t="shared" si="455"/>
        <v>0.86893357325719611</v>
      </c>
      <c r="U384" s="33">
        <f t="shared" si="446"/>
        <v>2.0544054805784001E-2</v>
      </c>
      <c r="V384" s="39">
        <f t="shared" si="441"/>
        <v>1.2782273542685332E-3</v>
      </c>
      <c r="W384" s="32">
        <f t="shared" si="447"/>
        <v>0.84711129109714356</v>
      </c>
      <c r="X384" s="32"/>
      <c r="Y384" s="5">
        <f t="shared" si="452"/>
        <v>0</v>
      </c>
      <c r="Z384" s="5">
        <f t="shared" si="442"/>
        <v>5.2329699688910791</v>
      </c>
      <c r="AA384" s="5">
        <f t="shared" si="448"/>
        <v>0</v>
      </c>
      <c r="AB384" s="5">
        <f t="shared" si="433"/>
        <v>5.1015498572614169</v>
      </c>
      <c r="AC384" s="32"/>
      <c r="AD384" s="5">
        <f t="shared" si="453"/>
        <v>16005.614411200833</v>
      </c>
      <c r="AE384" s="5">
        <f t="shared" si="435"/>
        <v>-160.05614411200833</v>
      </c>
      <c r="AF384" s="5">
        <f t="shared" si="435"/>
        <v>-1911.794954329916</v>
      </c>
      <c r="AG384" s="5">
        <f t="shared" si="456"/>
        <v>-12372.225581632492</v>
      </c>
      <c r="AH384" s="5">
        <f t="shared" si="436"/>
        <v>1561.5377311264165</v>
      </c>
      <c r="AI384" s="42">
        <f t="shared" si="451"/>
        <v>0</v>
      </c>
      <c r="AJ384" s="42">
        <f t="shared" si="454"/>
        <v>1554.9626203553621</v>
      </c>
      <c r="AK384" s="42">
        <f t="shared" si="449"/>
        <v>3116.5003514817786</v>
      </c>
    </row>
    <row r="385" spans="1:37" ht="15" x14ac:dyDescent="0.2">
      <c r="A385" s="12"/>
      <c r="B385" s="70" t="s">
        <v>49</v>
      </c>
      <c r="C385" s="10">
        <f>$H$374*0.11+$B$387</f>
        <v>2256.8403637423344</v>
      </c>
      <c r="D385" s="1"/>
      <c r="E385" s="1"/>
      <c r="F385" s="1"/>
      <c r="I385" s="2">
        <f t="shared" si="438"/>
        <v>10</v>
      </c>
      <c r="J385" s="11">
        <f t="shared" si="428"/>
        <v>18894.346680789749</v>
      </c>
      <c r="K385" s="11">
        <f t="shared" si="439"/>
        <v>188.94346680789749</v>
      </c>
      <c r="L385" s="24">
        <f t="shared" si="445"/>
        <v>2256.8403637423344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L'!$B$264:$AV$384, 40)</f>
        <v>26.459576945592683</v>
      </c>
      <c r="S385" s="46">
        <f>VLOOKUP(I385, '[1]Lapse Rates'!$A$4:$F$24, 5)</f>
        <v>1.273365E-3</v>
      </c>
      <c r="T385" s="33">
        <f t="shared" si="455"/>
        <v>0.84711129109714356</v>
      </c>
      <c r="U385" s="33">
        <f t="shared" si="446"/>
        <v>2.2414206388265231E-2</v>
      </c>
      <c r="V385" s="39">
        <f t="shared" si="441"/>
        <v>1.0786818691879143E-3</v>
      </c>
      <c r="W385" s="32">
        <f t="shared" si="447"/>
        <v>0.82361840283969046</v>
      </c>
      <c r="X385" s="32"/>
      <c r="Y385" s="5">
        <f t="shared" si="452"/>
        <v>0</v>
      </c>
      <c r="Z385" s="5">
        <f t="shared" si="442"/>
        <v>5.1015498572614169</v>
      </c>
      <c r="AA385" s="5">
        <f t="shared" si="448"/>
        <v>0</v>
      </c>
      <c r="AB385" s="5">
        <f t="shared" si="433"/>
        <v>4.9600688712374392</v>
      </c>
      <c r="AC385" s="32"/>
      <c r="AD385" s="5">
        <f t="shared" si="453"/>
        <v>15561.731635931461</v>
      </c>
      <c r="AE385" s="5">
        <f t="shared" si="435"/>
        <v>-155.6173163593146</v>
      </c>
      <c r="AF385" s="5">
        <f t="shared" si="435"/>
        <v>-1858.7752558496074</v>
      </c>
      <c r="AG385" s="5">
        <f t="shared" si="456"/>
        <v>-13498.485098998583</v>
      </c>
      <c r="AH385" s="5">
        <f>SUM(AD385:AG385)</f>
        <v>48.853964723957688</v>
      </c>
      <c r="AI385" s="42">
        <f t="shared" si="451"/>
        <v>0</v>
      </c>
      <c r="AJ385" s="42">
        <f t="shared" si="454"/>
        <v>1511.840276791025</v>
      </c>
      <c r="AK385" s="42">
        <f t="shared" si="449"/>
        <v>1560.6942415149827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18894.346680789749</v>
      </c>
      <c r="K386" s="11">
        <f t="shared" si="439"/>
        <v>188.94346680789749</v>
      </c>
      <c r="L386" s="24">
        <f t="shared" si="445"/>
        <v>2256.8403637423344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L'!$B$264:$AV$384, 40)</f>
        <v>29.705701405797697</v>
      </c>
      <c r="S386" s="46">
        <f>VLOOKUP(I386, '[1]Lapse Rates'!$A$4:$F$24, 5)</f>
        <v>1.2241776999999999E-3</v>
      </c>
      <c r="T386" s="33">
        <f t="shared" si="455"/>
        <v>0.82361840283969046</v>
      </c>
      <c r="U386" s="33">
        <f t="shared" si="446"/>
        <v>2.4466162347075847E-2</v>
      </c>
      <c r="V386" s="39">
        <f t="shared" si="441"/>
        <v>1.0082552820659656E-3</v>
      </c>
      <c r="W386" s="32">
        <f t="shared" si="447"/>
        <v>0.79814398521054863</v>
      </c>
      <c r="X386" s="31"/>
      <c r="Y386" s="5">
        <f t="shared" si="452"/>
        <v>0</v>
      </c>
      <c r="Z386" s="5">
        <f t="shared" si="442"/>
        <v>4.9600688712374392</v>
      </c>
      <c r="AA386" s="5">
        <f t="shared" si="448"/>
        <v>0</v>
      </c>
      <c r="AB386" s="5">
        <f t="shared" si="433"/>
        <v>4.8066545406936347</v>
      </c>
      <c r="AC386" s="32"/>
      <c r="AD386" s="5">
        <f t="shared" si="453"/>
        <v>15080.409157755232</v>
      </c>
      <c r="AE386" s="5">
        <f t="shared" si="435"/>
        <v>-150.80409157755233</v>
      </c>
      <c r="AF386" s="5">
        <f t="shared" si="435"/>
        <v>-1801.283561901331</v>
      </c>
      <c r="AG386" s="5">
        <f t="shared" si="456"/>
        <v>-14734.232484117139</v>
      </c>
      <c r="AH386" s="5">
        <f t="shared" ref="AH386:AH395" si="457">SUM(AD386:AG386)</f>
        <v>-1605.9109798407917</v>
      </c>
      <c r="AI386" s="42">
        <f t="shared" si="451"/>
        <v>0</v>
      </c>
      <c r="AJ386" s="42">
        <f t="shared" si="454"/>
        <v>1465.0808397482988</v>
      </c>
      <c r="AK386" s="42">
        <f t="shared" ref="AK386:AK395" si="458">SUM(AH386:AJ386)</f>
        <v>-140.83014009249291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18894.346680789749</v>
      </c>
      <c r="K387" s="11">
        <f t="shared" si="439"/>
        <v>188.94346680789749</v>
      </c>
      <c r="L387" s="24">
        <f t="shared" si="445"/>
        <v>2256.8403637423344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L'!$B$264:$AV$384, 40)</f>
        <v>33.431353871543202</v>
      </c>
      <c r="S387" s="46">
        <f>VLOOKUP(I387, '[1]Lapse Rates'!$A$4:$F$24, 5)</f>
        <v>1.0124068E-3</v>
      </c>
      <c r="T387" s="33">
        <f t="shared" si="455"/>
        <v>0.79814398521054863</v>
      </c>
      <c r="U387" s="33">
        <f t="shared" si="446"/>
        <v>2.6683034010017596E-2</v>
      </c>
      <c r="V387" s="39">
        <f t="shared" si="441"/>
        <v>8.080463980062589E-4</v>
      </c>
      <c r="W387" s="32">
        <f t="shared" si="447"/>
        <v>0.7706529048025248</v>
      </c>
      <c r="X387" s="31"/>
      <c r="Y387" s="5">
        <f t="shared" si="452"/>
        <v>0</v>
      </c>
      <c r="Z387" s="5">
        <f t="shared" si="442"/>
        <v>4.8066545406936347</v>
      </c>
      <c r="AA387" s="5">
        <f t="shared" si="448"/>
        <v>0</v>
      </c>
      <c r="AB387" s="5">
        <f t="shared" si="433"/>
        <v>4.6410952820631968</v>
      </c>
      <c r="AC387" s="32"/>
      <c r="AD387" s="5">
        <f t="shared" si="453"/>
        <v>14560.983153896563</v>
      </c>
      <c r="AE387" s="5">
        <f t="shared" si="435"/>
        <v>-145.60983153896564</v>
      </c>
      <c r="AF387" s="5">
        <f t="shared" si="435"/>
        <v>-1739.2405819936166</v>
      </c>
      <c r="AG387" s="5">
        <f t="shared" si="456"/>
        <v>-16069.296888818886</v>
      </c>
      <c r="AH387" s="5">
        <f t="shared" si="457"/>
        <v>-3393.1641484549054</v>
      </c>
      <c r="AI387" s="42">
        <f t="shared" si="451"/>
        <v>0</v>
      </c>
      <c r="AJ387" s="42">
        <f t="shared" si="454"/>
        <v>1414.6196557337223</v>
      </c>
      <c r="AK387" s="42">
        <f t="shared" si="458"/>
        <v>-1978.5444927211831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18894.346680789749</v>
      </c>
      <c r="K388" s="11">
        <f t="shared" si="439"/>
        <v>188.94346680789749</v>
      </c>
      <c r="L388" s="24">
        <f t="shared" si="445"/>
        <v>2256.8403637423344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L'!$B$264:$AV$384, 40)</f>
        <v>37.731954992972362</v>
      </c>
      <c r="S388" s="46">
        <f>VLOOKUP(I388, '[1]Lapse Rates'!$A$4:$F$24, 5)</f>
        <v>8.7385670000000003E-4</v>
      </c>
      <c r="T388" s="33">
        <f t="shared" si="455"/>
        <v>0.7706529048025248</v>
      </c>
      <c r="U388" s="33">
        <f t="shared" si="446"/>
        <v>2.9078240719212278E-2</v>
      </c>
      <c r="V388" s="39">
        <f t="shared" si="441"/>
        <v>6.7344020423614848E-4</v>
      </c>
      <c r="W388" s="32">
        <f t="shared" si="447"/>
        <v>0.74090122387907642</v>
      </c>
      <c r="X388" s="31"/>
      <c r="Y388" s="5">
        <f t="shared" si="452"/>
        <v>0</v>
      </c>
      <c r="Z388" s="5">
        <f t="shared" si="442"/>
        <v>4.6410952820631968</v>
      </c>
      <c r="AA388" s="5">
        <f t="shared" si="448"/>
        <v>0</v>
      </c>
      <c r="AB388" s="5">
        <f t="shared" si="433"/>
        <v>4.4619220315547228</v>
      </c>
      <c r="AC388" s="32"/>
      <c r="AD388" s="5">
        <f t="shared" si="453"/>
        <v>13998.84458019269</v>
      </c>
      <c r="AE388" s="5">
        <f t="shared" si="435"/>
        <v>-139.9884458019269</v>
      </c>
      <c r="AF388" s="5">
        <f t="shared" si="435"/>
        <v>-1672.0957875963954</v>
      </c>
      <c r="AG388" s="5">
        <f t="shared" si="456"/>
        <v>-17511.75983009049</v>
      </c>
      <c r="AH388" s="5">
        <f t="shared" si="457"/>
        <v>-5324.999483296122</v>
      </c>
      <c r="AI388" s="42">
        <f t="shared" si="451"/>
        <v>0</v>
      </c>
      <c r="AJ388" s="42">
        <f t="shared" si="454"/>
        <v>1360.0090782309044</v>
      </c>
      <c r="AK388" s="42">
        <f t="shared" si="458"/>
        <v>-3964.9904050652176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18894.346680789749</v>
      </c>
      <c r="K389" s="11">
        <f t="shared" si="439"/>
        <v>188.94346680789749</v>
      </c>
      <c r="L389" s="24">
        <f t="shared" si="445"/>
        <v>2256.8403637423344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L'!$B$264:$AV$384, 40)</f>
        <v>42.536449544751321</v>
      </c>
      <c r="S389" s="46">
        <f>VLOOKUP(I389, '[1]Lapse Rates'!$A$4:$F$24, 5)</f>
        <v>8.3940749999999998E-4</v>
      </c>
      <c r="T389" s="33">
        <f t="shared" si="455"/>
        <v>0.74090122387907642</v>
      </c>
      <c r="U389" s="33">
        <f t="shared" si="446"/>
        <v>3.1515307527176836E-2</v>
      </c>
      <c r="V389" s="39">
        <f t="shared" si="441"/>
        <v>6.2191804408327583E-4</v>
      </c>
      <c r="W389" s="32">
        <f t="shared" si="447"/>
        <v>0.70876399830781633</v>
      </c>
      <c r="X389" s="31"/>
      <c r="Y389" s="5">
        <f t="shared" si="452"/>
        <v>0</v>
      </c>
      <c r="Z389" s="5">
        <f t="shared" si="442"/>
        <v>4.4619220315547228</v>
      </c>
      <c r="AA389" s="5">
        <f t="shared" si="448"/>
        <v>0</v>
      </c>
      <c r="AB389" s="5">
        <f t="shared" si="433"/>
        <v>4.2683823393691789</v>
      </c>
      <c r="AC389" s="32"/>
      <c r="AD389" s="5">
        <f t="shared" si="453"/>
        <v>13391.63269889056</v>
      </c>
      <c r="AE389" s="5">
        <f t="shared" si="435"/>
        <v>-133.91632698890561</v>
      </c>
      <c r="AF389" s="5">
        <f t="shared" si="435"/>
        <v>-1599.5671997484835</v>
      </c>
      <c r="AG389" s="5">
        <f t="shared" si="456"/>
        <v>-18979.43213678418</v>
      </c>
      <c r="AH389" s="5">
        <f t="shared" si="457"/>
        <v>-7321.2829646310092</v>
      </c>
      <c r="AI389" s="42">
        <f t="shared" si="451"/>
        <v>0</v>
      </c>
      <c r="AJ389" s="42">
        <f t="shared" si="454"/>
        <v>1301.0196906348478</v>
      </c>
      <c r="AK389" s="42">
        <f t="shared" si="458"/>
        <v>-6020.2632739961609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18894.346680789749</v>
      </c>
      <c r="K390" s="11">
        <f t="shared" si="439"/>
        <v>188.94346680789749</v>
      </c>
      <c r="L390" s="24">
        <f t="shared" si="445"/>
        <v>2256.8403637423344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L'!$B$264:$AV$384, 40)</f>
        <v>47.877849131933516</v>
      </c>
      <c r="S390" s="46">
        <f>VLOOKUP(I390, '[1]Lapse Rates'!$A$4:$F$24, 5)</f>
        <v>7.2940090000000004E-4</v>
      </c>
      <c r="T390" s="33">
        <f t="shared" si="455"/>
        <v>0.70876399830781633</v>
      </c>
      <c r="U390" s="33">
        <f t="shared" si="446"/>
        <v>3.3934095781127611E-2</v>
      </c>
      <c r="V390" s="39">
        <f t="shared" si="441"/>
        <v>5.1697309825331976E-4</v>
      </c>
      <c r="W390" s="32">
        <f t="shared" si="447"/>
        <v>0.67431292942843535</v>
      </c>
      <c r="X390" s="31"/>
      <c r="Y390" s="5">
        <f t="shared" si="452"/>
        <v>0</v>
      </c>
      <c r="Z390" s="5">
        <f t="shared" si="442"/>
        <v>4.2683823393691789</v>
      </c>
      <c r="AA390" s="5">
        <f t="shared" si="448"/>
        <v>0</v>
      </c>
      <c r="AB390" s="5">
        <f t="shared" si="433"/>
        <v>4.0609080117675722</v>
      </c>
      <c r="AC390" s="32"/>
      <c r="AD390" s="5">
        <f t="shared" si="453"/>
        <v>12740.702259959769</v>
      </c>
      <c r="AE390" s="5">
        <f t="shared" si="435"/>
        <v>-127.4070225995977</v>
      </c>
      <c r="AF390" s="5">
        <f t="shared" si="435"/>
        <v>-1521.816636927429</v>
      </c>
      <c r="AG390" s="5">
        <f t="shared" si="456"/>
        <v>-20436.096568172699</v>
      </c>
      <c r="AH390" s="5">
        <f t="shared" si="457"/>
        <v>-9344.6179677399577</v>
      </c>
      <c r="AI390" s="42">
        <f t="shared" si="451"/>
        <v>0</v>
      </c>
      <c r="AJ390" s="42">
        <f t="shared" si="454"/>
        <v>1237.782991092525</v>
      </c>
      <c r="AK390" s="42">
        <f t="shared" si="458"/>
        <v>-8106.834976647433</v>
      </c>
    </row>
    <row r="391" spans="1:37" ht="15" x14ac:dyDescent="0.2">
      <c r="I391" s="2">
        <f t="shared" si="438"/>
        <v>16</v>
      </c>
      <c r="J391" s="11">
        <f t="shared" si="428"/>
        <v>18894.346680789749</v>
      </c>
      <c r="K391" s="11">
        <f t="shared" si="439"/>
        <v>188.94346680789749</v>
      </c>
      <c r="L391" s="24">
        <f t="shared" si="445"/>
        <v>2256.8403637423344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L'!$B$264:$AV$384, 40)</f>
        <v>53.701522747307614</v>
      </c>
      <c r="S391" s="46">
        <f>VLOOKUP(I391, '[1]Lapse Rates'!$A$4:$F$24, 5)</f>
        <v>6.1234970000000001E-4</v>
      </c>
      <c r="T391" s="33">
        <f t="shared" si="455"/>
        <v>0.67431292942843535</v>
      </c>
      <c r="U391" s="33">
        <f t="shared" si="446"/>
        <v>3.6211631118504756E-2</v>
      </c>
      <c r="V391" s="39">
        <f t="shared" si="441"/>
        <v>4.1291532004162355E-4</v>
      </c>
      <c r="W391" s="32">
        <f t="shared" si="447"/>
        <v>0.63768838298988895</v>
      </c>
      <c r="X391" s="31"/>
      <c r="Y391" s="5">
        <f t="shared" si="452"/>
        <v>0</v>
      </c>
      <c r="Z391" s="5">
        <f t="shared" si="442"/>
        <v>4.0609080117675722</v>
      </c>
      <c r="AA391" s="5">
        <f t="shared" si="448"/>
        <v>0</v>
      </c>
      <c r="AB391" s="5">
        <f t="shared" si="433"/>
        <v>3.8403443719961783</v>
      </c>
      <c r="AC391" s="32"/>
      <c r="AD391" s="5">
        <f t="shared" si="453"/>
        <v>12048.705382523191</v>
      </c>
      <c r="AE391" s="5">
        <f t="shared" si="435"/>
        <v>-120.48705382523191</v>
      </c>
      <c r="AF391" s="5">
        <f t="shared" si="435"/>
        <v>-1439.160882221162</v>
      </c>
      <c r="AG391" s="5">
        <f t="shared" si="456"/>
        <v>-21807.694396866002</v>
      </c>
      <c r="AH391" s="5">
        <f t="shared" si="457"/>
        <v>-11318.636950389206</v>
      </c>
      <c r="AI391" s="42">
        <f t="shared" si="451"/>
        <v>0</v>
      </c>
      <c r="AJ391" s="42">
        <f t="shared" si="454"/>
        <v>1170.5565931212243</v>
      </c>
      <c r="AK391" s="42">
        <f t="shared" si="458"/>
        <v>-10148.080357267982</v>
      </c>
    </row>
    <row r="392" spans="1:37" ht="15" x14ac:dyDescent="0.2">
      <c r="I392" s="2">
        <f t="shared" si="438"/>
        <v>17</v>
      </c>
      <c r="J392" s="11">
        <f t="shared" si="428"/>
        <v>18894.346680789749</v>
      </c>
      <c r="K392" s="11">
        <f t="shared" si="439"/>
        <v>188.94346680789749</v>
      </c>
      <c r="L392" s="24">
        <f t="shared" si="445"/>
        <v>2256.8403637423344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L'!$B$264:$AV$384, 40)</f>
        <v>60.096097510427306</v>
      </c>
      <c r="S392" s="46">
        <f>VLOOKUP(I392, '[1]Lapse Rates'!$A$4:$F$24, 5)</f>
        <v>4.6742110000000002E-4</v>
      </c>
      <c r="T392" s="33">
        <f t="shared" si="455"/>
        <v>0.63768838298988895</v>
      </c>
      <c r="U392" s="33">
        <f t="shared" si="446"/>
        <v>3.8322583245427082E-2</v>
      </c>
      <c r="V392" s="39">
        <f t="shared" si="441"/>
        <v>2.980690054343552E-4</v>
      </c>
      <c r="W392" s="32">
        <f t="shared" si="447"/>
        <v>0.59906773073902753</v>
      </c>
      <c r="X392" s="31"/>
      <c r="Y392" s="5">
        <f t="shared" si="452"/>
        <v>0</v>
      </c>
      <c r="Z392" s="5">
        <f t="shared" si="442"/>
        <v>3.8403443719961783</v>
      </c>
      <c r="AA392" s="5">
        <f t="shared" si="448"/>
        <v>0</v>
      </c>
      <c r="AB392" s="5">
        <f t="shared" si="433"/>
        <v>3.6077596041523381</v>
      </c>
      <c r="AC392" s="32"/>
      <c r="AD392" s="5">
        <f t="shared" si="453"/>
        <v>11318.993389857193</v>
      </c>
      <c r="AE392" s="5">
        <f t="shared" si="435"/>
        <v>-113.18993389857192</v>
      </c>
      <c r="AF392" s="5">
        <f t="shared" si="435"/>
        <v>-1352.0002353473617</v>
      </c>
      <c r="AG392" s="5">
        <f t="shared" si="456"/>
        <v>-23078.970985310305</v>
      </c>
      <c r="AH392" s="5">
        <f t="shared" si="457"/>
        <v>-13225.167764699045</v>
      </c>
      <c r="AI392" s="42">
        <f t="shared" si="451"/>
        <v>0</v>
      </c>
      <c r="AJ392" s="42">
        <f t="shared" si="454"/>
        <v>1099.6660568124337</v>
      </c>
      <c r="AK392" s="42">
        <f t="shared" si="458"/>
        <v>-12125.501707886611</v>
      </c>
    </row>
    <row r="393" spans="1:37" ht="15" x14ac:dyDescent="0.2">
      <c r="I393" s="2">
        <f t="shared" si="438"/>
        <v>18</v>
      </c>
      <c r="J393" s="11">
        <f t="shared" si="428"/>
        <v>18894.346680789749</v>
      </c>
      <c r="K393" s="11">
        <f t="shared" si="439"/>
        <v>188.94346680789749</v>
      </c>
      <c r="L393" s="24">
        <f t="shared" si="445"/>
        <v>2256.8403637423344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L'!$B$264:$AV$384, 40)</f>
        <v>67.283148001247909</v>
      </c>
      <c r="S393" s="46">
        <f>VLOOKUP(I393, '[1]Lapse Rates'!$A$4:$F$24, 5)</f>
        <v>4.0205260000000001E-4</v>
      </c>
      <c r="T393" s="33">
        <f t="shared" si="455"/>
        <v>0.59906773073902753</v>
      </c>
      <c r="U393" s="33">
        <f t="shared" si="446"/>
        <v>4.030716279008572E-2</v>
      </c>
      <c r="V393" s="39">
        <f t="shared" si="441"/>
        <v>2.4085673871972595E-4</v>
      </c>
      <c r="W393" s="32">
        <f t="shared" si="447"/>
        <v>0.55851971121022204</v>
      </c>
      <c r="X393" s="31"/>
      <c r="Y393" s="5">
        <f t="shared" si="452"/>
        <v>0</v>
      </c>
      <c r="Z393" s="5">
        <f t="shared" si="452"/>
        <v>3.6077596041523381</v>
      </c>
      <c r="AA393" s="5">
        <f t="shared" si="448"/>
        <v>0</v>
      </c>
      <c r="AB393" s="5">
        <f t="shared" si="433"/>
        <v>3.363567671624208</v>
      </c>
      <c r="AC393" s="32"/>
      <c r="AD393" s="5">
        <f t="shared" si="453"/>
        <v>10552.865051660508</v>
      </c>
      <c r="AE393" s="5">
        <f t="shared" si="435"/>
        <v>-105.52865051660508</v>
      </c>
      <c r="AF393" s="5">
        <f t="shared" si="435"/>
        <v>-1260.489828204941</v>
      </c>
      <c r="AG393" s="5">
        <f t="shared" si="456"/>
        <v>-24274.142339910533</v>
      </c>
      <c r="AH393" s="5">
        <f t="shared" si="457"/>
        <v>-15087.295766971572</v>
      </c>
      <c r="AI393" s="42">
        <f t="shared" si="451"/>
        <v>0</v>
      </c>
      <c r="AJ393" s="42">
        <f t="shared" si="454"/>
        <v>1025.2376221693842</v>
      </c>
      <c r="AK393" s="42">
        <f t="shared" si="458"/>
        <v>-14062.058144802188</v>
      </c>
    </row>
    <row r="394" spans="1:37" ht="15" x14ac:dyDescent="0.2">
      <c r="I394" s="2">
        <f t="shared" si="438"/>
        <v>19</v>
      </c>
      <c r="J394" s="11">
        <f t="shared" si="428"/>
        <v>18894.346680789749</v>
      </c>
      <c r="K394" s="11">
        <f t="shared" si="439"/>
        <v>188.94346680789749</v>
      </c>
      <c r="L394" s="24">
        <f t="shared" si="445"/>
        <v>2256.8403637423344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L'!$B$264:$AV$384, 40)</f>
        <v>75.350534969961586</v>
      </c>
      <c r="S394" s="46">
        <f>VLOOKUP(I394, '[1]Lapse Rates'!$A$4:$F$24, 5)</f>
        <v>3.3283375800000001E-2</v>
      </c>
      <c r="T394" s="33">
        <f t="shared" si="455"/>
        <v>0.55851971121022204</v>
      </c>
      <c r="U394" s="33">
        <f t="shared" si="446"/>
        <v>4.2084759030958679E-2</v>
      </c>
      <c r="V394" s="39">
        <f t="shared" si="441"/>
        <v>1.8589421439917292E-2</v>
      </c>
      <c r="W394" s="32">
        <f t="shared" si="447"/>
        <v>0.49784553073934606</v>
      </c>
      <c r="X394" s="31"/>
      <c r="Y394" s="5">
        <f t="shared" si="452"/>
        <v>0</v>
      </c>
      <c r="Z394" s="5">
        <f t="shared" si="452"/>
        <v>3.363567671624208</v>
      </c>
      <c r="AA394" s="5">
        <f t="shared" si="448"/>
        <v>0</v>
      </c>
      <c r="AB394" s="5">
        <f t="shared" si="433"/>
        <v>2.9981701613162564</v>
      </c>
      <c r="AC394" s="32"/>
      <c r="AD394" s="5">
        <f t="shared" si="453"/>
        <v>9406.4660512709743</v>
      </c>
      <c r="AE394" s="5">
        <f t="shared" si="435"/>
        <v>-94.06466051270975</v>
      </c>
      <c r="AF394" s="5">
        <f t="shared" si="435"/>
        <v>-1123.5578886812814</v>
      </c>
      <c r="AG394" s="5">
        <f t="shared" si="456"/>
        <v>-25344.662346455214</v>
      </c>
      <c r="AH394" s="5">
        <f t="shared" si="457"/>
        <v>-17155.818844378231</v>
      </c>
      <c r="AI394" s="42">
        <f t="shared" si="451"/>
        <v>0</v>
      </c>
      <c r="AJ394" s="42">
        <f t="shared" si="454"/>
        <v>913.8765424219722</v>
      </c>
      <c r="AK394" s="42">
        <f t="shared" si="458"/>
        <v>-16241.942301956258</v>
      </c>
    </row>
    <row r="395" spans="1:37" ht="15" x14ac:dyDescent="0.2">
      <c r="I395" s="2">
        <f t="shared" si="438"/>
        <v>20</v>
      </c>
      <c r="J395" s="11">
        <f t="shared" si="428"/>
        <v>18894.346680789749</v>
      </c>
      <c r="K395" s="11">
        <f t="shared" si="439"/>
        <v>188.94346680789749</v>
      </c>
      <c r="L395" s="24">
        <f t="shared" si="445"/>
        <v>2256.8403637423344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L'!$B$264:$AV$384, 40)</f>
        <v>84.439273384143632</v>
      </c>
      <c r="S395" s="46">
        <f>VLOOKUP(I395, '[1]Lapse Rates'!$A$4:$F$24, 5)</f>
        <v>0</v>
      </c>
      <c r="T395" s="33">
        <f t="shared" si="455"/>
        <v>0.49784553073934606</v>
      </c>
      <c r="U395" s="33">
        <f t="shared" si="446"/>
        <v>4.2037714873173725E-2</v>
      </c>
      <c r="V395" s="39">
        <f t="shared" si="441"/>
        <v>0</v>
      </c>
      <c r="W395" s="32">
        <f t="shared" si="447"/>
        <v>0.45580781586617236</v>
      </c>
      <c r="X395" s="31"/>
      <c r="Y395" s="5">
        <f t="shared" si="452"/>
        <v>0</v>
      </c>
      <c r="Z395" s="5">
        <f t="shared" si="452"/>
        <v>2.9981701613162564</v>
      </c>
      <c r="AA395" s="5">
        <f t="shared" si="448"/>
        <v>0</v>
      </c>
      <c r="AB395" s="5">
        <f t="shared" si="433"/>
        <v>2.7450068514126911</v>
      </c>
      <c r="AC395" s="32"/>
      <c r="AD395" s="5">
        <f>$W395*J395</f>
        <v>8612.1908927890381</v>
      </c>
      <c r="AE395" s="5">
        <f t="shared" si="435"/>
        <v>-86.121908927890388</v>
      </c>
      <c r="AF395" s="5">
        <f t="shared" si="435"/>
        <v>-1028.6854769560114</v>
      </c>
      <c r="AG395" s="5">
        <f t="shared" si="456"/>
        <v>-25316.330990356539</v>
      </c>
      <c r="AH395" s="5">
        <f t="shared" si="457"/>
        <v>-17818.947483451404</v>
      </c>
      <c r="AI395" s="42">
        <f t="shared" si="451"/>
        <v>0</v>
      </c>
      <c r="AJ395" s="42">
        <f t="shared" si="454"/>
        <v>836.70148780960369</v>
      </c>
      <c r="AK395" s="42">
        <f t="shared" si="458"/>
        <v>-16982.245995641799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312971.08736039075</v>
      </c>
      <c r="AE398" s="21">
        <f t="shared" ref="AE398:AK398" si="459">SUM(AE375:AE395)</f>
        <v>-10312.065577227897</v>
      </c>
      <c r="AF398" s="21">
        <f t="shared" si="459"/>
        <v>-35722.803181731404</v>
      </c>
      <c r="AG398" s="21">
        <f t="shared" si="459"/>
        <v>-303661.7442072751</v>
      </c>
      <c r="AH398" s="21">
        <f t="shared" si="459"/>
        <v>-36725.52560584357</v>
      </c>
      <c r="AI398" s="21">
        <f t="shared" si="459"/>
        <v>0</v>
      </c>
      <c r="AJ398" s="21">
        <f t="shared" si="459"/>
        <v>28588.245456550114</v>
      </c>
      <c r="AK398" s="21">
        <f t="shared" si="459"/>
        <v>-8137.2801492934432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158151.76460980394</v>
      </c>
      <c r="AE400" s="21">
        <f t="shared" ref="AE400:AK400" si="460">AE375+NPV($D$6,AE376:AE395)</f>
        <v>-8780.5282218965312</v>
      </c>
      <c r="AF400" s="21">
        <f t="shared" si="460"/>
        <v>-17429.313703181535</v>
      </c>
      <c r="AG400" s="21">
        <f t="shared" si="460"/>
        <v>-104102.8048493204</v>
      </c>
      <c r="AH400" s="21">
        <f t="shared" si="460"/>
        <v>27839.117835405472</v>
      </c>
      <c r="AI400" s="21">
        <f t="shared" si="460"/>
        <v>0</v>
      </c>
      <c r="AJ400" s="21">
        <f t="shared" si="460"/>
        <v>13545.662610690468</v>
      </c>
      <c r="AK400" s="21">
        <f t="shared" si="460"/>
        <v>41384.780446095931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233530.39027914149</v>
      </c>
      <c r="AE402" s="21">
        <f t="shared" ref="AE402:AK402" si="461">AE375+NPV($D$7,AE376:AE395)</f>
        <v>-9524.2111076531273</v>
      </c>
      <c r="AF402" s="21">
        <f t="shared" si="461"/>
        <v>-26312.254101995633</v>
      </c>
      <c r="AG402" s="21">
        <f t="shared" si="461"/>
        <v>-195210.68757717544</v>
      </c>
      <c r="AH402" s="21">
        <f t="shared" si="461"/>
        <v>2483.2374923172729</v>
      </c>
      <c r="AI402" s="21">
        <f t="shared" si="461"/>
        <v>0</v>
      </c>
      <c r="AJ402" s="21">
        <f t="shared" si="461"/>
        <v>20869.803274377806</v>
      </c>
      <c r="AK402" s="21">
        <f t="shared" si="461"/>
        <v>23353.0407666951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21022.048447990583</v>
      </c>
    </row>
    <row r="405" spans="1:39" ht="15" x14ac:dyDescent="0.2">
      <c r="G405" s="58" t="s">
        <v>122</v>
      </c>
      <c r="H405" s="57"/>
      <c r="I405" s="57"/>
      <c r="J405" s="11">
        <f>H$404</f>
        <v>21022.048447990583</v>
      </c>
      <c r="K405" s="11">
        <f>J405*$C$10</f>
        <v>8408.8193791962331</v>
      </c>
      <c r="L405" s="24">
        <f>$C$414</f>
        <v>2934.7929497886976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21022.048447990583</v>
      </c>
      <c r="AE405" s="5">
        <f>-$W405*K405</f>
        <v>-8408.8193791962331</v>
      </c>
      <c r="AF405" s="5">
        <f>-$W405*L405</f>
        <v>-2934.7929497886976</v>
      </c>
      <c r="AG405" s="5"/>
      <c r="AH405" s="5">
        <f>SUM(AD405:AG405)</f>
        <v>9678.4361190056516</v>
      </c>
      <c r="AI405" s="42">
        <f>Y405-AA405</f>
        <v>0</v>
      </c>
      <c r="AJ405" s="42"/>
      <c r="AK405" s="42">
        <f>SUM(AH405:AJ405)</f>
        <v>9678.4361190056516</v>
      </c>
      <c r="AL405" s="6" t="s">
        <v>39</v>
      </c>
      <c r="AM405" s="36">
        <f>AK432</f>
        <v>25347.994783301336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21022.048447990583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L'!$B$264:$AV$384, 43)</f>
        <v>12.995277979409762</v>
      </c>
      <c r="S406" s="46">
        <f>AVERAGE(VLOOKUP(I405,'[1]Lapse Rates'!$A$4:$F$24,5),VLOOKUP(I406,'[1]Lapse Rates'!$A$4:$F$24,5))</f>
        <v>2.3220462500000002E-3</v>
      </c>
      <c r="T406" s="33">
        <f>W405</f>
        <v>1</v>
      </c>
      <c r="U406" s="33">
        <f>T406*R406/1000</f>
        <v>1.2995277979409761E-2</v>
      </c>
      <c r="V406" s="39">
        <f>MIN(S406*T406,T406-U406)</f>
        <v>2.3220462500000002E-3</v>
      </c>
      <c r="W406" s="32">
        <f>T406-SUM(U406:V406)</f>
        <v>0.98468267577059021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5.9300446314664672</v>
      </c>
      <c r="AC406" s="32"/>
      <c r="AD406" s="5">
        <f t="shared" ref="AD406:AD408" si="470">$W406*J406</f>
        <v>20700.04691594635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-7826.1332622619611</v>
      </c>
      <c r="AH406" s="5">
        <f t="shared" ref="AH406:AH414" si="472">SUM(AD406:AG406)</f>
        <v>12873.913653684389</v>
      </c>
      <c r="AI406" s="42">
        <f>-M406*$W405*(N406-N405)/1000</f>
        <v>0</v>
      </c>
      <c r="AJ406" s="42">
        <f>$D$6*SUM(Y406:Z406,AD406:AE406)</f>
        <v>2031.2653891033372</v>
      </c>
      <c r="AK406" s="42">
        <f t="shared" ref="AK406" si="473">SUM(AH406:AJ406)</f>
        <v>14905.179042787726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21022.048447990583</v>
      </c>
      <c r="K407" s="11">
        <f t="shared" ref="K407:K425" si="475">J407*$C$11</f>
        <v>210.22048447990582</v>
      </c>
      <c r="L407" s="24">
        <f>$C$415</f>
        <v>2304.1314963489799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L'!$B$264:$AV$384, 43)</f>
        <v>14.208887845370507</v>
      </c>
      <c r="S407" s="46">
        <f>VLOOKUP(I407, '[1]Lapse Rates'!$A$4:$F$24, 5)</f>
        <v>2.1348066000000001E-3</v>
      </c>
      <c r="T407" s="33">
        <f t="shared" ref="T407:T409" si="476">W406</f>
        <v>0.98468267577059021</v>
      </c>
      <c r="U407" s="33">
        <f>T407*R407/1000</f>
        <v>1.3991245703303647E-2</v>
      </c>
      <c r="V407" s="39">
        <f t="shared" ref="V407:V425" si="477">MIN(S407*T407,T407-U407)</f>
        <v>2.1021070751407163E-3</v>
      </c>
      <c r="W407" s="32">
        <f>T407-SUM(U407:V407)</f>
        <v>0.96858932299214584</v>
      </c>
      <c r="X407" s="32"/>
      <c r="Y407" s="5">
        <f t="shared" ref="Y407:Z422" si="478">AA406</f>
        <v>0</v>
      </c>
      <c r="Z407" s="5">
        <f t="shared" si="478"/>
        <v>5.9300446314664672</v>
      </c>
      <c r="AA407" s="5">
        <f>O407*W407</f>
        <v>0</v>
      </c>
      <c r="AB407" s="5">
        <f t="shared" si="469"/>
        <v>5.8331257939623695</v>
      </c>
      <c r="AC407" s="32"/>
      <c r="AD407" s="5">
        <f t="shared" si="470"/>
        <v>20361.73167414729</v>
      </c>
      <c r="AE407" s="5">
        <f t="shared" si="471"/>
        <v>-203.61731674147288</v>
      </c>
      <c r="AF407" s="5">
        <f t="shared" si="471"/>
        <v>-2231.7571661335382</v>
      </c>
      <c r="AG407" s="5">
        <f t="shared" ref="AG407:AG410" si="479">-U407*M407</f>
        <v>-8425.9339086548516</v>
      </c>
      <c r="AH407" s="5">
        <f t="shared" si="472"/>
        <v>9500.4232826174248</v>
      </c>
      <c r="AI407" s="42">
        <f>-M407*($W406*N407-$W405*N406)/1000</f>
        <v>0</v>
      </c>
      <c r="AJ407" s="42">
        <f t="shared" ref="AJ407:AJ408" si="480">$D$6*SUM(Y407:Z407,AD407:AE407)</f>
        <v>1978.0927558398575</v>
      </c>
      <c r="AK407" s="42">
        <f>SUM(AH407:AJ407)</f>
        <v>11478.516038457283</v>
      </c>
      <c r="AL407" s="48" t="s">
        <v>59</v>
      </c>
      <c r="AM407" s="54">
        <f>AK432/AD432</f>
        <v>0.10000000334440054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21022.048447990583</v>
      </c>
      <c r="K408" s="11">
        <f t="shared" si="475"/>
        <v>210.22048447990582</v>
      </c>
      <c r="L408" s="24">
        <f t="shared" ref="L408:L425" si="481">$C$415</f>
        <v>2304.1314963489799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L'!$B$264:$AV$384, 43)</f>
        <v>15.497187373462674</v>
      </c>
      <c r="S408" s="46">
        <f>VLOOKUP(I408, '[1]Lapse Rates'!$A$4:$F$24, 5)</f>
        <v>2.1304430000000001E-3</v>
      </c>
      <c r="T408" s="33">
        <f t="shared" si="476"/>
        <v>0.96858932299214584</v>
      </c>
      <c r="U408" s="33">
        <f t="shared" ref="U408:U425" si="482">T408*R408/1000</f>
        <v>1.5010410226344643E-2</v>
      </c>
      <c r="V408" s="39">
        <f t="shared" si="477"/>
        <v>2.063524343043356E-3</v>
      </c>
      <c r="W408" s="32">
        <f t="shared" ref="W408:W425" si="483">T408-SUM(U408:V408)</f>
        <v>0.95151538842275785</v>
      </c>
      <c r="X408" s="32"/>
      <c r="Y408" s="5">
        <f t="shared" si="478"/>
        <v>0</v>
      </c>
      <c r="Z408" s="5">
        <f t="shared" si="478"/>
        <v>5.8331257939623695</v>
      </c>
      <c r="AA408" s="5">
        <f t="shared" ref="AA408:AA425" si="484">O408*W408</f>
        <v>0</v>
      </c>
      <c r="AB408" s="5">
        <f t="shared" si="469"/>
        <v>5.7303016085444902</v>
      </c>
      <c r="AC408" s="32"/>
      <c r="AD408" s="5">
        <f t="shared" si="470"/>
        <v>20002.802594431792</v>
      </c>
      <c r="AE408" s="5">
        <f t="shared" si="471"/>
        <v>-200.02802594431793</v>
      </c>
      <c r="AF408" s="5">
        <f>-$W408*L408</f>
        <v>-2192.4165757256101</v>
      </c>
      <c r="AG408" s="5">
        <f t="shared" si="479"/>
        <v>-9039.7043402013078</v>
      </c>
      <c r="AH408" s="5">
        <f t="shared" si="472"/>
        <v>8570.6536525605588</v>
      </c>
      <c r="AI408" s="42">
        <f>-M408*($W407*N408-$W406*N407)/1000</f>
        <v>0</v>
      </c>
      <c r="AJ408" s="42">
        <f t="shared" si="480"/>
        <v>1943.224414809009</v>
      </c>
      <c r="AK408" s="42">
        <f t="shared" ref="AK408:AK415" si="485">SUM(AH408:AJ408)</f>
        <v>10513.878067369567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21022.048447990583</v>
      </c>
      <c r="K409" s="11">
        <f t="shared" si="475"/>
        <v>210.22048447990582</v>
      </c>
      <c r="L409" s="24">
        <f t="shared" si="481"/>
        <v>2304.1314963489799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L'!$B$264:$AV$384, 43)</f>
        <v>16.859273540383345</v>
      </c>
      <c r="S409" s="46">
        <f>VLOOKUP(I409, '[1]Lapse Rates'!$A$4:$F$24, 5)</f>
        <v>1.8971547999999999E-3</v>
      </c>
      <c r="T409" s="33">
        <f t="shared" si="476"/>
        <v>0.95151538842275785</v>
      </c>
      <c r="U409" s="33">
        <f t="shared" si="482"/>
        <v>1.604185821130338E-2</v>
      </c>
      <c r="V409" s="39">
        <f t="shared" si="477"/>
        <v>1.8051719864200994E-3</v>
      </c>
      <c r="W409" s="32">
        <f t="shared" si="483"/>
        <v>0.93366835822503436</v>
      </c>
      <c r="X409" s="32"/>
      <c r="Y409" s="5">
        <f>AA408</f>
        <v>0</v>
      </c>
      <c r="Z409" s="5">
        <f t="shared" si="478"/>
        <v>5.7303016085444902</v>
      </c>
      <c r="AA409" s="5">
        <f t="shared" si="484"/>
        <v>0</v>
      </c>
      <c r="AB409" s="5">
        <f t="shared" si="469"/>
        <v>5.6228216170550418</v>
      </c>
      <c r="AC409" s="32"/>
      <c r="AD409" s="5">
        <f>$W409*J409</f>
        <v>19627.621460962499</v>
      </c>
      <c r="AE409" s="5">
        <f t="shared" si="471"/>
        <v>-196.27621460962499</v>
      </c>
      <c r="AF409" s="5">
        <f t="shared" si="471"/>
        <v>-2151.2946713307438</v>
      </c>
      <c r="AG409" s="5">
        <f t="shared" si="479"/>
        <v>-9660.8722287350229</v>
      </c>
      <c r="AH409" s="5">
        <f t="shared" si="472"/>
        <v>7619.1783462871081</v>
      </c>
      <c r="AI409" s="42">
        <f t="shared" ref="AI409:AI425" si="487">-M409*($W408*N409-$W407*N408)/1000</f>
        <v>0</v>
      </c>
      <c r="AJ409" s="42">
        <f>$D$6*SUM(Y409:Z409,AD409:AE409)</f>
        <v>1906.7771112550154</v>
      </c>
      <c r="AK409" s="42">
        <f t="shared" si="485"/>
        <v>9525.9554575421243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21022.048447990583</v>
      </c>
      <c r="K410" s="11">
        <f t="shared" si="475"/>
        <v>210.22048447990582</v>
      </c>
      <c r="L410" s="24">
        <f t="shared" si="481"/>
        <v>2304.1314963489799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L'!$B$264:$AV$384, 43)</f>
        <v>18.387495475259083</v>
      </c>
      <c r="S410" s="46">
        <f>VLOOKUP(I410, '[1]Lapse Rates'!$A$4:$F$24, 5)</f>
        <v>1.8563969E-3</v>
      </c>
      <c r="T410" s="33">
        <f>W409</f>
        <v>0.93366835822503436</v>
      </c>
      <c r="U410" s="33">
        <f t="shared" si="482"/>
        <v>1.7167822712255396E-2</v>
      </c>
      <c r="V410" s="39">
        <f t="shared" si="477"/>
        <v>1.7332590458370434E-3</v>
      </c>
      <c r="W410" s="32">
        <f t="shared" si="483"/>
        <v>0.91476727646694189</v>
      </c>
      <c r="X410" s="32"/>
      <c r="Y410" s="5">
        <f t="shared" ref="Y410:Z425" si="488">AA409</f>
        <v>0</v>
      </c>
      <c r="Z410" s="5">
        <f t="shared" si="478"/>
        <v>5.6228216170550418</v>
      </c>
      <c r="AA410" s="5">
        <f t="shared" si="484"/>
        <v>0</v>
      </c>
      <c r="AB410" s="5">
        <f t="shared" si="469"/>
        <v>5.5089938213940997</v>
      </c>
      <c r="AC410" s="32"/>
      <c r="AD410" s="5">
        <f t="shared" ref="AD410:AD424" si="489">$W410*J410</f>
        <v>19230.282004524448</v>
      </c>
      <c r="AE410" s="5">
        <f t="shared" si="471"/>
        <v>-192.30282004524449</v>
      </c>
      <c r="AF410" s="5">
        <f t="shared" si="471"/>
        <v>-2107.7440935368559</v>
      </c>
      <c r="AG410" s="5">
        <f t="shared" si="479"/>
        <v>-10338.960704178855</v>
      </c>
      <c r="AH410" s="5">
        <f t="shared" si="472"/>
        <v>6591.2743867634927</v>
      </c>
      <c r="AI410" s="42">
        <f t="shared" si="487"/>
        <v>0</v>
      </c>
      <c r="AJ410" s="42">
        <f t="shared" ref="AJ410:AJ425" si="490">$D$6*SUM(Y410:Z410,AD410:AE410)</f>
        <v>1868.1773567980433</v>
      </c>
      <c r="AK410" s="42">
        <f t="shared" si="485"/>
        <v>8459.4517435615362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21022.048447990583</v>
      </c>
      <c r="K411" s="11">
        <f t="shared" si="475"/>
        <v>210.22048447990582</v>
      </c>
      <c r="L411" s="24">
        <f t="shared" si="481"/>
        <v>2304.1314963489799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L'!$B$264:$AV$384, 43)</f>
        <v>20.318554139897266</v>
      </c>
      <c r="S411" s="46">
        <f>VLOOKUP(I411, '[1]Lapse Rates'!$A$4:$F$24, 5)</f>
        <v>1.7512077999999999E-3</v>
      </c>
      <c r="T411" s="33">
        <f t="shared" ref="T411:T425" si="491">W410</f>
        <v>0.91476727646694189</v>
      </c>
      <c r="U411" s="33">
        <f t="shared" si="482"/>
        <v>1.8586748432299929E-2</v>
      </c>
      <c r="V411" s="39">
        <f t="shared" si="477"/>
        <v>1.6019475897336649E-3</v>
      </c>
      <c r="W411" s="32">
        <f t="shared" si="483"/>
        <v>0.89457858044490834</v>
      </c>
      <c r="X411" s="32"/>
      <c r="Y411" s="5">
        <f t="shared" si="488"/>
        <v>0</v>
      </c>
      <c r="Z411" s="5">
        <f t="shared" si="478"/>
        <v>5.5089938213940997</v>
      </c>
      <c r="AA411" s="5">
        <f t="shared" si="484"/>
        <v>0</v>
      </c>
      <c r="AB411" s="5">
        <f t="shared" si="469"/>
        <v>5.3874116392275671</v>
      </c>
      <c r="AC411" s="32"/>
      <c r="AD411" s="5">
        <f t="shared" si="489"/>
        <v>18805.874258647505</v>
      </c>
      <c r="AE411" s="5">
        <f t="shared" si="471"/>
        <v>-188.05874258647503</v>
      </c>
      <c r="AF411" s="5">
        <f t="shared" si="471"/>
        <v>-2061.2266831622728</v>
      </c>
      <c r="AG411" s="5">
        <f>-U411*M411</f>
        <v>-11193.478921635553</v>
      </c>
      <c r="AH411" s="5">
        <f t="shared" si="472"/>
        <v>5363.1099112632037</v>
      </c>
      <c r="AI411" s="42">
        <f t="shared" si="487"/>
        <v>0</v>
      </c>
      <c r="AJ411" s="42">
        <f t="shared" si="490"/>
        <v>1826.9481344194658</v>
      </c>
      <c r="AK411" s="42">
        <f t="shared" si="485"/>
        <v>7190.0580456826692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21022.048447990583</v>
      </c>
      <c r="K412" s="11">
        <f t="shared" si="475"/>
        <v>210.22048447990582</v>
      </c>
      <c r="L412" s="24">
        <f t="shared" si="481"/>
        <v>2304.1314963489799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L'!$B$264:$AV$384, 43)</f>
        <v>22.300761789932686</v>
      </c>
      <c r="S412" s="46">
        <f>VLOOKUP(I412, '[1]Lapse Rates'!$A$4:$F$24, 5)</f>
        <v>1.6267663999999999E-3</v>
      </c>
      <c r="T412" s="33">
        <f t="shared" si="491"/>
        <v>0.89457858044490834</v>
      </c>
      <c r="U412" s="33">
        <f t="shared" si="482"/>
        <v>1.9949783824878036E-2</v>
      </c>
      <c r="V412" s="39">
        <f t="shared" si="477"/>
        <v>1.4552703768274738E-3</v>
      </c>
      <c r="W412" s="32">
        <f t="shared" si="483"/>
        <v>0.87317352624320288</v>
      </c>
      <c r="X412" s="32"/>
      <c r="Y412" s="5">
        <f t="shared" si="488"/>
        <v>0</v>
      </c>
      <c r="Z412" s="5">
        <f t="shared" si="478"/>
        <v>5.3874116392275671</v>
      </c>
      <c r="AA412" s="5">
        <f t="shared" si="484"/>
        <v>0</v>
      </c>
      <c r="AB412" s="5">
        <f t="shared" si="469"/>
        <v>5.258504195359178</v>
      </c>
      <c r="AC412" s="32"/>
      <c r="AD412" s="5">
        <f t="shared" si="489"/>
        <v>18355.896172187386</v>
      </c>
      <c r="AE412" s="5">
        <f t="shared" si="471"/>
        <v>-183.55896172187386</v>
      </c>
      <c r="AF412" s="5">
        <f t="shared" si="471"/>
        <v>-2011.9066235950663</v>
      </c>
      <c r="AG412" s="5">
        <f t="shared" ref="AG412:AG425" si="492">-U412*M412</f>
        <v>-12014.338363072475</v>
      </c>
      <c r="AH412" s="5">
        <f t="shared" si="472"/>
        <v>4146.0922237979721</v>
      </c>
      <c r="AI412" s="42">
        <f t="shared" si="487"/>
        <v>0</v>
      </c>
      <c r="AJ412" s="42">
        <f t="shared" si="490"/>
        <v>1783.2347854284751</v>
      </c>
      <c r="AK412" s="42">
        <f t="shared" si="485"/>
        <v>5929.3270092264474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21022.048447990583</v>
      </c>
      <c r="K413" s="11">
        <f t="shared" si="475"/>
        <v>210.22048447990582</v>
      </c>
      <c r="L413" s="24">
        <f t="shared" si="481"/>
        <v>2304.1314963489799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L'!$B$264:$AV$384, 43)</f>
        <v>24.580390504432469</v>
      </c>
      <c r="S413" s="46">
        <f>VLOOKUP(I413, '[1]Lapse Rates'!$A$4:$F$24, 5)</f>
        <v>1.427546E-3</v>
      </c>
      <c r="T413" s="33">
        <f t="shared" si="491"/>
        <v>0.87317352624320288</v>
      </c>
      <c r="U413" s="33">
        <f t="shared" si="482"/>
        <v>2.146294625319024E-2</v>
      </c>
      <c r="V413" s="39">
        <f t="shared" si="477"/>
        <v>1.2464953746943793E-3</v>
      </c>
      <c r="W413" s="32">
        <f t="shared" si="483"/>
        <v>0.85046408461531831</v>
      </c>
      <c r="X413" s="32"/>
      <c r="Y413" s="5">
        <f t="shared" si="488"/>
        <v>0</v>
      </c>
      <c r="Z413" s="5">
        <f t="shared" si="478"/>
        <v>5.258504195359178</v>
      </c>
      <c r="AA413" s="5">
        <f t="shared" si="484"/>
        <v>0</v>
      </c>
      <c r="AB413" s="5">
        <f t="shared" si="469"/>
        <v>5.1217413521379855</v>
      </c>
      <c r="AC413" s="32"/>
      <c r="AD413" s="5">
        <f t="shared" si="489"/>
        <v>17878.497190059185</v>
      </c>
      <c r="AE413" s="5">
        <f t="shared" si="471"/>
        <v>-178.78497190059184</v>
      </c>
      <c r="AF413" s="5">
        <f t="shared" si="471"/>
        <v>-1959.5810838757588</v>
      </c>
      <c r="AG413" s="5">
        <f t="shared" si="492"/>
        <v>-12925.608659112504</v>
      </c>
      <c r="AH413" s="5">
        <f t="shared" si="472"/>
        <v>2814.5224751703281</v>
      </c>
      <c r="AI413" s="42">
        <f t="shared" si="487"/>
        <v>0</v>
      </c>
      <c r="AJ413" s="42">
        <f t="shared" si="490"/>
        <v>1736.8576278629228</v>
      </c>
      <c r="AK413" s="42">
        <f t="shared" si="485"/>
        <v>4551.3801030332506</v>
      </c>
    </row>
    <row r="414" spans="1:39" ht="15" x14ac:dyDescent="0.2">
      <c r="A414" s="12"/>
      <c r="B414" s="13">
        <v>1</v>
      </c>
      <c r="C414" s="10">
        <f>$H$404*0.14+$B$417</f>
        <v>2934.7929497886976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21022.048447990583</v>
      </c>
      <c r="K414" s="11">
        <f t="shared" si="475"/>
        <v>210.22048447990582</v>
      </c>
      <c r="L414" s="24">
        <f t="shared" si="481"/>
        <v>2304.1314963489799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L'!$B$264:$AV$384, 43)</f>
        <v>27.202389742231126</v>
      </c>
      <c r="S414" s="46">
        <f>VLOOKUP(I414, '[1]Lapse Rates'!$A$4:$F$24, 5)</f>
        <v>1.4710299999999999E-3</v>
      </c>
      <c r="T414" s="33">
        <f t="shared" si="491"/>
        <v>0.85046408461531831</v>
      </c>
      <c r="U414" s="33">
        <f t="shared" si="482"/>
        <v>2.3134655491475718E-2</v>
      </c>
      <c r="V414" s="39">
        <f t="shared" si="477"/>
        <v>1.2510581823916716E-3</v>
      </c>
      <c r="W414" s="32">
        <f t="shared" si="483"/>
        <v>0.82607837094145087</v>
      </c>
      <c r="X414" s="32"/>
      <c r="Y414" s="5">
        <f t="shared" si="488"/>
        <v>0</v>
      </c>
      <c r="Z414" s="5">
        <f t="shared" si="478"/>
        <v>5.1217413521379855</v>
      </c>
      <c r="AA414" s="5">
        <f t="shared" si="484"/>
        <v>0</v>
      </c>
      <c r="AB414" s="5">
        <f t="shared" si="469"/>
        <v>4.9748835125369899</v>
      </c>
      <c r="AC414" s="32"/>
      <c r="AD414" s="5">
        <f t="shared" si="489"/>
        <v>17365.859535768315</v>
      </c>
      <c r="AE414" s="5">
        <f t="shared" si="471"/>
        <v>-173.65859535768317</v>
      </c>
      <c r="AF414" s="5">
        <f t="shared" si="471"/>
        <v>-1903.393192938853</v>
      </c>
      <c r="AG414" s="5">
        <f t="shared" si="492"/>
        <v>-13932.36044197593</v>
      </c>
      <c r="AH414" s="5">
        <f t="shared" si="472"/>
        <v>1356.4473054958489</v>
      </c>
      <c r="AI414" s="42">
        <f t="shared" si="487"/>
        <v>0</v>
      </c>
      <c r="AJ414" s="42">
        <f t="shared" si="490"/>
        <v>1687.0573550809277</v>
      </c>
      <c r="AK414" s="42">
        <f t="shared" si="485"/>
        <v>3043.5046605767766</v>
      </c>
    </row>
    <row r="415" spans="1:39" ht="15" x14ac:dyDescent="0.2">
      <c r="A415" s="12"/>
      <c r="B415" s="70" t="s">
        <v>49</v>
      </c>
      <c r="C415" s="10">
        <f>$H$404*0.11+$B$417</f>
        <v>2304.1314963489799</v>
      </c>
      <c r="D415" s="1"/>
      <c r="E415" s="1"/>
      <c r="F415" s="1"/>
      <c r="I415" s="2">
        <f t="shared" si="474"/>
        <v>10</v>
      </c>
      <c r="J415" s="11">
        <f t="shared" si="464"/>
        <v>21022.048447990583</v>
      </c>
      <c r="K415" s="11">
        <f t="shared" si="475"/>
        <v>210.22048447990582</v>
      </c>
      <c r="L415" s="24">
        <f t="shared" si="481"/>
        <v>2304.1314963489799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L'!$B$264:$AV$384, 43)</f>
        <v>30.31916366419895</v>
      </c>
      <c r="S415" s="46">
        <f>VLOOKUP(I415, '[1]Lapse Rates'!$A$4:$F$24, 5)</f>
        <v>1.273365E-3</v>
      </c>
      <c r="T415" s="33">
        <f t="shared" si="491"/>
        <v>0.82607837094145087</v>
      </c>
      <c r="U415" s="33">
        <f t="shared" si="482"/>
        <v>2.5046005328028698E-2</v>
      </c>
      <c r="V415" s="39">
        <f t="shared" si="477"/>
        <v>1.0518992848138607E-3</v>
      </c>
      <c r="W415" s="32">
        <f t="shared" si="483"/>
        <v>0.79998046632860831</v>
      </c>
      <c r="X415" s="32"/>
      <c r="Y415" s="5">
        <f t="shared" si="488"/>
        <v>0</v>
      </c>
      <c r="Z415" s="5">
        <f t="shared" si="478"/>
        <v>4.9748835125369899</v>
      </c>
      <c r="AA415" s="5">
        <f t="shared" si="484"/>
        <v>0</v>
      </c>
      <c r="AB415" s="5">
        <f t="shared" si="469"/>
        <v>4.8177143625661145</v>
      </c>
      <c r="AC415" s="32"/>
      <c r="AD415" s="5">
        <f t="shared" si="489"/>
        <v>16817.228120606102</v>
      </c>
      <c r="AE415" s="5">
        <f t="shared" si="471"/>
        <v>-168.17228120606103</v>
      </c>
      <c r="AF415" s="5">
        <f t="shared" si="471"/>
        <v>-1843.2601889316909</v>
      </c>
      <c r="AG415" s="5">
        <f t="shared" si="492"/>
        <v>-15083.430742693394</v>
      </c>
      <c r="AH415" s="5">
        <f>SUM(AD415:AG415)</f>
        <v>-277.63509222504399</v>
      </c>
      <c r="AI415" s="42">
        <f t="shared" si="487"/>
        <v>0</v>
      </c>
      <c r="AJ415" s="42">
        <f t="shared" si="490"/>
        <v>1633.7604139177238</v>
      </c>
      <c r="AK415" s="42">
        <f t="shared" si="485"/>
        <v>1356.1253216926798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21022.048447990583</v>
      </c>
      <c r="K416" s="11">
        <f t="shared" si="475"/>
        <v>210.22048447990582</v>
      </c>
      <c r="L416" s="24">
        <f t="shared" si="481"/>
        <v>2304.1314963489799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L'!$B$264:$AV$384, 43)</f>
        <v>33.900663065190372</v>
      </c>
      <c r="S416" s="46">
        <f>VLOOKUP(I416, '[1]Lapse Rates'!$A$4:$F$24, 5)</f>
        <v>1.2241776999999999E-3</v>
      </c>
      <c r="T416" s="33">
        <f t="shared" si="491"/>
        <v>0.79998046632860831</v>
      </c>
      <c r="U416" s="33">
        <f t="shared" si="482"/>
        <v>2.7119868247740021E-2</v>
      </c>
      <c r="V416" s="39">
        <f t="shared" si="477"/>
        <v>9.793182473150832E-4</v>
      </c>
      <c r="W416" s="32">
        <f t="shared" si="483"/>
        <v>0.77188127983355326</v>
      </c>
      <c r="X416" s="31"/>
      <c r="Y416" s="5">
        <f t="shared" si="488"/>
        <v>0</v>
      </c>
      <c r="Z416" s="5">
        <f t="shared" si="478"/>
        <v>4.8177143625661145</v>
      </c>
      <c r="AA416" s="5">
        <f t="shared" si="484"/>
        <v>0</v>
      </c>
      <c r="AB416" s="5">
        <f t="shared" si="469"/>
        <v>4.648492912728809</v>
      </c>
      <c r="AC416" s="32"/>
      <c r="AD416" s="5">
        <f t="shared" si="489"/>
        <v>16226.525660757932</v>
      </c>
      <c r="AE416" s="5">
        <f t="shared" si="471"/>
        <v>-162.26525660757932</v>
      </c>
      <c r="AF416" s="5">
        <f t="shared" si="471"/>
        <v>-1778.5159683066508</v>
      </c>
      <c r="AG416" s="5">
        <f t="shared" si="492"/>
        <v>-16332.371134968225</v>
      </c>
      <c r="AH416" s="5">
        <f t="shared" ref="AH416:AH425" si="493">SUM(AD416:AG416)</f>
        <v>-2046.6266991245229</v>
      </c>
      <c r="AI416" s="42">
        <f t="shared" si="487"/>
        <v>0</v>
      </c>
      <c r="AJ416" s="42">
        <f t="shared" si="490"/>
        <v>1576.3765634261174</v>
      </c>
      <c r="AK416" s="42">
        <f t="shared" ref="AK416:AK425" si="494">SUM(AH416:AJ416)</f>
        <v>-470.25013569840553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21022.048447990583</v>
      </c>
      <c r="K417" s="11">
        <f t="shared" si="475"/>
        <v>210.22048447990582</v>
      </c>
      <c r="L417" s="24">
        <f t="shared" si="481"/>
        <v>2304.1314963489799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L'!$B$264:$AV$384, 43)</f>
        <v>37.99824666946882</v>
      </c>
      <c r="S417" s="46">
        <f>VLOOKUP(I417, '[1]Lapse Rates'!$A$4:$F$24, 5)</f>
        <v>1.0124068E-3</v>
      </c>
      <c r="T417" s="33">
        <f t="shared" si="491"/>
        <v>0.77188127983355326</v>
      </c>
      <c r="U417" s="33">
        <f t="shared" si="482"/>
        <v>2.9330135270660643E-2</v>
      </c>
      <c r="V417" s="39">
        <f t="shared" si="477"/>
        <v>7.8145785649619216E-4</v>
      </c>
      <c r="W417" s="32">
        <f t="shared" si="483"/>
        <v>0.74176968670639643</v>
      </c>
      <c r="X417" s="31"/>
      <c r="Y417" s="5">
        <f t="shared" si="488"/>
        <v>0</v>
      </c>
      <c r="Z417" s="5">
        <f t="shared" si="478"/>
        <v>4.648492912728809</v>
      </c>
      <c r="AA417" s="5">
        <f t="shared" si="484"/>
        <v>0</v>
      </c>
      <c r="AB417" s="5">
        <f t="shared" si="469"/>
        <v>4.4671521665550644</v>
      </c>
      <c r="AC417" s="32"/>
      <c r="AD417" s="5">
        <f t="shared" si="489"/>
        <v>15593.518291192662</v>
      </c>
      <c r="AE417" s="5">
        <f t="shared" si="471"/>
        <v>-155.9351829119266</v>
      </c>
      <c r="AF417" s="5">
        <f t="shared" si="471"/>
        <v>-1709.1348981771232</v>
      </c>
      <c r="AG417" s="5">
        <f t="shared" si="492"/>
        <v>-17663.458033914689</v>
      </c>
      <c r="AH417" s="5">
        <f t="shared" si="493"/>
        <v>-3935.009823811075</v>
      </c>
      <c r="AI417" s="42">
        <f t="shared" si="487"/>
        <v>0</v>
      </c>
      <c r="AJ417" s="42">
        <f t="shared" si="490"/>
        <v>1514.882920077079</v>
      </c>
      <c r="AK417" s="42">
        <f t="shared" si="494"/>
        <v>-2420.1269037339962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21022.048447990583</v>
      </c>
      <c r="K418" s="11">
        <f t="shared" si="475"/>
        <v>210.22048447990582</v>
      </c>
      <c r="L418" s="24">
        <f t="shared" si="481"/>
        <v>2304.1314963489799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L'!$B$264:$AV$384, 43)</f>
        <v>42.713701322119292</v>
      </c>
      <c r="S418" s="46">
        <f>VLOOKUP(I418, '[1]Lapse Rates'!$A$4:$F$24, 5)</f>
        <v>8.7385670000000003E-4</v>
      </c>
      <c r="T418" s="33">
        <f t="shared" si="491"/>
        <v>0.74176968670639643</v>
      </c>
      <c r="U418" s="33">
        <f t="shared" si="482"/>
        <v>3.1683728847779022E-2</v>
      </c>
      <c r="V418" s="39">
        <f t="shared" si="477"/>
        <v>6.4820041058528542E-4</v>
      </c>
      <c r="W418" s="32">
        <f t="shared" si="483"/>
        <v>0.70943775744803217</v>
      </c>
      <c r="X418" s="31"/>
      <c r="Y418" s="5">
        <f t="shared" si="488"/>
        <v>0</v>
      </c>
      <c r="Z418" s="5">
        <f t="shared" si="478"/>
        <v>4.4671521665550644</v>
      </c>
      <c r="AA418" s="5">
        <f t="shared" si="484"/>
        <v>0</v>
      </c>
      <c r="AB418" s="5">
        <f t="shared" si="469"/>
        <v>4.2724399123017092</v>
      </c>
      <c r="AC418" s="32"/>
      <c r="AD418" s="5">
        <f t="shared" si="489"/>
        <v>14913.834907906325</v>
      </c>
      <c r="AE418" s="5">
        <f t="shared" si="471"/>
        <v>-149.13834907906323</v>
      </c>
      <c r="AF418" s="5">
        <f t="shared" si="471"/>
        <v>-1634.6378816351989</v>
      </c>
      <c r="AG418" s="5">
        <f t="shared" si="492"/>
        <v>-19080.860340269111</v>
      </c>
      <c r="AH418" s="5">
        <f t="shared" si="493"/>
        <v>-5950.8016630770489</v>
      </c>
      <c r="AI418" s="42">
        <f t="shared" si="487"/>
        <v>0</v>
      </c>
      <c r="AJ418" s="42">
        <f t="shared" si="490"/>
        <v>1448.8549600484935</v>
      </c>
      <c r="AK418" s="42">
        <f t="shared" si="494"/>
        <v>-4501.9467030285559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21022.048447990583</v>
      </c>
      <c r="K419" s="11">
        <f t="shared" si="475"/>
        <v>210.22048447990582</v>
      </c>
      <c r="L419" s="24">
        <f t="shared" si="481"/>
        <v>2304.1314963489799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L'!$B$264:$AV$384, 43)</f>
        <v>47.959481428291824</v>
      </c>
      <c r="S419" s="46">
        <f>VLOOKUP(I419, '[1]Lapse Rates'!$A$4:$F$24, 5)</f>
        <v>8.3940749999999998E-4</v>
      </c>
      <c r="T419" s="33">
        <f t="shared" si="491"/>
        <v>0.70943775744803217</v>
      </c>
      <c r="U419" s="33">
        <f t="shared" si="482"/>
        <v>3.4024266952857901E-2</v>
      </c>
      <c r="V419" s="39">
        <f t="shared" si="477"/>
        <v>5.9550737438505909E-4</v>
      </c>
      <c r="W419" s="32">
        <f t="shared" si="483"/>
        <v>0.67481798312078922</v>
      </c>
      <c r="X419" s="31"/>
      <c r="Y419" s="5">
        <f t="shared" si="488"/>
        <v>0</v>
      </c>
      <c r="Z419" s="5">
        <f t="shared" si="478"/>
        <v>4.2724399123017092</v>
      </c>
      <c r="AA419" s="5">
        <f t="shared" si="484"/>
        <v>0</v>
      </c>
      <c r="AB419" s="5">
        <f t="shared" si="469"/>
        <v>4.0639495915684973</v>
      </c>
      <c r="AC419" s="32"/>
      <c r="AD419" s="5">
        <f t="shared" si="489"/>
        <v>14186.056334740522</v>
      </c>
      <c r="AE419" s="5">
        <f t="shared" si="471"/>
        <v>-141.86056334740522</v>
      </c>
      <c r="AF419" s="5">
        <f t="shared" si="471"/>
        <v>-1554.8693692113047</v>
      </c>
      <c r="AG419" s="5">
        <f t="shared" si="492"/>
        <v>-20490.400262752661</v>
      </c>
      <c r="AH419" s="5">
        <f t="shared" si="493"/>
        <v>-8001.0738605708484</v>
      </c>
      <c r="AI419" s="42">
        <f t="shared" si="487"/>
        <v>0</v>
      </c>
      <c r="AJ419" s="42">
        <f t="shared" si="490"/>
        <v>1378.1547315290616</v>
      </c>
      <c r="AK419" s="42">
        <f t="shared" si="494"/>
        <v>-6622.9191290417866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21022.048447990583</v>
      </c>
      <c r="K420" s="11">
        <f t="shared" si="475"/>
        <v>210.22048447990582</v>
      </c>
      <c r="L420" s="24">
        <f t="shared" si="481"/>
        <v>2304.1314963489799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L'!$B$264:$AV$384, 43)</f>
        <v>53.766305648102907</v>
      </c>
      <c r="S420" s="46">
        <f>VLOOKUP(I420, '[1]Lapse Rates'!$A$4:$F$24, 5)</f>
        <v>7.2940090000000004E-4</v>
      </c>
      <c r="T420" s="33">
        <f t="shared" si="491"/>
        <v>0.67481798312078922</v>
      </c>
      <c r="U420" s="33">
        <f t="shared" si="482"/>
        <v>3.6282469937308708E-2</v>
      </c>
      <c r="V420" s="39">
        <f t="shared" si="477"/>
        <v>4.922128442244885E-4</v>
      </c>
      <c r="W420" s="32">
        <f t="shared" si="483"/>
        <v>0.63804330033925605</v>
      </c>
      <c r="X420" s="31"/>
      <c r="Y420" s="5">
        <f t="shared" si="488"/>
        <v>0</v>
      </c>
      <c r="Z420" s="5">
        <f t="shared" si="478"/>
        <v>4.0639495915684973</v>
      </c>
      <c r="AA420" s="5">
        <f t="shared" si="484"/>
        <v>0</v>
      </c>
      <c r="AB420" s="5">
        <f t="shared" si="469"/>
        <v>3.8424817872000983</v>
      </c>
      <c r="AC420" s="32"/>
      <c r="AD420" s="5">
        <f t="shared" si="489"/>
        <v>13412.977171647646</v>
      </c>
      <c r="AE420" s="5">
        <f t="shared" si="471"/>
        <v>-134.12977171647645</v>
      </c>
      <c r="AF420" s="5">
        <f t="shared" si="471"/>
        <v>-1470.1356643461315</v>
      </c>
      <c r="AG420" s="5">
        <f t="shared" si="492"/>
        <v>-21850.355587875485</v>
      </c>
      <c r="AH420" s="5">
        <f t="shared" si="493"/>
        <v>-10041.643852290446</v>
      </c>
      <c r="AI420" s="42">
        <f t="shared" si="487"/>
        <v>0</v>
      </c>
      <c r="AJ420" s="42">
        <f t="shared" si="490"/>
        <v>1303.0536033881808</v>
      </c>
      <c r="AK420" s="42">
        <f t="shared" si="494"/>
        <v>-8738.5902489022665</v>
      </c>
    </row>
    <row r="421" spans="1:37" ht="15" x14ac:dyDescent="0.2">
      <c r="I421" s="2">
        <f t="shared" si="474"/>
        <v>16</v>
      </c>
      <c r="J421" s="11">
        <f t="shared" si="464"/>
        <v>21022.048447990583</v>
      </c>
      <c r="K421" s="11">
        <f t="shared" si="475"/>
        <v>210.22048447990582</v>
      </c>
      <c r="L421" s="24">
        <f t="shared" si="481"/>
        <v>2304.1314963489799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L'!$B$264:$AV$384, 43)</f>
        <v>60.066373682016959</v>
      </c>
      <c r="S421" s="46">
        <f>VLOOKUP(I421, '[1]Lapse Rates'!$A$4:$F$24, 5)</f>
        <v>6.1234970000000001E-4</v>
      </c>
      <c r="T421" s="33">
        <f t="shared" si="491"/>
        <v>0.63804330033925605</v>
      </c>
      <c r="U421" s="33">
        <f t="shared" si="482"/>
        <v>3.8324947303485131E-2</v>
      </c>
      <c r="V421" s="39">
        <f t="shared" si="477"/>
        <v>3.9070562354975337E-4</v>
      </c>
      <c r="W421" s="32">
        <f t="shared" si="483"/>
        <v>0.59932764741222111</v>
      </c>
      <c r="X421" s="31"/>
      <c r="Y421" s="5">
        <f t="shared" si="488"/>
        <v>0</v>
      </c>
      <c r="Z421" s="5">
        <f t="shared" si="478"/>
        <v>3.8424817872000983</v>
      </c>
      <c r="AA421" s="5">
        <f t="shared" si="484"/>
        <v>0</v>
      </c>
      <c r="AB421" s="5">
        <f t="shared" si="469"/>
        <v>3.6093248977341452</v>
      </c>
      <c r="AC421" s="32"/>
      <c r="AD421" s="5">
        <f t="shared" si="489"/>
        <v>12599.094840119929</v>
      </c>
      <c r="AE421" s="5">
        <f t="shared" si="471"/>
        <v>-125.99094840119929</v>
      </c>
      <c r="AF421" s="5">
        <f t="shared" si="471"/>
        <v>-1380.929709035235</v>
      </c>
      <c r="AG421" s="5">
        <f t="shared" si="492"/>
        <v>-23080.394689630546</v>
      </c>
      <c r="AH421" s="5">
        <f t="shared" si="493"/>
        <v>-11988.220506947051</v>
      </c>
      <c r="AI421" s="42">
        <f t="shared" si="487"/>
        <v>0</v>
      </c>
      <c r="AJ421" s="42">
        <f t="shared" si="490"/>
        <v>1223.9884392409319</v>
      </c>
      <c r="AK421" s="42">
        <f t="shared" si="494"/>
        <v>-10764.23206770612</v>
      </c>
    </row>
    <row r="422" spans="1:37" ht="15" x14ac:dyDescent="0.2">
      <c r="I422" s="2">
        <f t="shared" si="474"/>
        <v>17</v>
      </c>
      <c r="J422" s="11">
        <f t="shared" si="464"/>
        <v>21022.048447990583</v>
      </c>
      <c r="K422" s="11">
        <f t="shared" si="475"/>
        <v>210.22048447990582</v>
      </c>
      <c r="L422" s="24">
        <f t="shared" si="481"/>
        <v>2304.1314963489799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L'!$B$264:$AV$384, 43)</f>
        <v>66.952562285810572</v>
      </c>
      <c r="S422" s="46">
        <f>VLOOKUP(I422, '[1]Lapse Rates'!$A$4:$F$24, 5)</f>
        <v>4.6742110000000002E-4</v>
      </c>
      <c r="T422" s="33">
        <f t="shared" si="491"/>
        <v>0.59932764741222111</v>
      </c>
      <c r="U422" s="33">
        <f t="shared" si="482"/>
        <v>4.0126521642975047E-2</v>
      </c>
      <c r="V422" s="39">
        <f t="shared" si="477"/>
        <v>2.8013838821383253E-4</v>
      </c>
      <c r="W422" s="32">
        <f t="shared" si="483"/>
        <v>0.55892098738103224</v>
      </c>
      <c r="X422" s="31"/>
      <c r="Y422" s="5">
        <f t="shared" si="488"/>
        <v>0</v>
      </c>
      <c r="Z422" s="5">
        <f t="shared" si="478"/>
        <v>3.6093248977341452</v>
      </c>
      <c r="AA422" s="5">
        <f t="shared" si="484"/>
        <v>0</v>
      </c>
      <c r="AB422" s="5">
        <f t="shared" si="469"/>
        <v>3.3659842730949165</v>
      </c>
      <c r="AC422" s="32"/>
      <c r="AD422" s="5">
        <f t="shared" si="489"/>
        <v>11749.664075322793</v>
      </c>
      <c r="AE422" s="5">
        <f t="shared" si="471"/>
        <v>-117.49664075322792</v>
      </c>
      <c r="AF422" s="5">
        <f t="shared" si="471"/>
        <v>-1287.827450995107</v>
      </c>
      <c r="AG422" s="5">
        <f t="shared" si="492"/>
        <v>-24165.35500252722</v>
      </c>
      <c r="AH422" s="5">
        <f t="shared" si="493"/>
        <v>-13821.015018952763</v>
      </c>
      <c r="AI422" s="42">
        <f t="shared" si="487"/>
        <v>0</v>
      </c>
      <c r="AJ422" s="42">
        <f t="shared" si="490"/>
        <v>1141.4697001037421</v>
      </c>
      <c r="AK422" s="42">
        <f t="shared" si="494"/>
        <v>-12679.545318849021</v>
      </c>
    </row>
    <row r="423" spans="1:37" ht="15" x14ac:dyDescent="0.2">
      <c r="I423" s="2">
        <f t="shared" si="474"/>
        <v>18</v>
      </c>
      <c r="J423" s="11">
        <f t="shared" si="464"/>
        <v>21022.048447990583</v>
      </c>
      <c r="K423" s="11">
        <f t="shared" si="475"/>
        <v>210.22048447990582</v>
      </c>
      <c r="L423" s="24">
        <f t="shared" si="481"/>
        <v>2304.1314963489799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L'!$B$264:$AV$384, 43)</f>
        <v>74.66381350352691</v>
      </c>
      <c r="S423" s="46">
        <f>VLOOKUP(I423, '[1]Lapse Rates'!$A$4:$F$24, 5)</f>
        <v>4.0205260000000001E-4</v>
      </c>
      <c r="T423" s="33">
        <f t="shared" si="491"/>
        <v>0.55892098738103224</v>
      </c>
      <c r="U423" s="33">
        <f t="shared" si="482"/>
        <v>4.1731172365024508E-2</v>
      </c>
      <c r="V423" s="39">
        <f t="shared" si="477"/>
        <v>2.2471563617111121E-4</v>
      </c>
      <c r="W423" s="32">
        <f t="shared" si="483"/>
        <v>0.51696509937983659</v>
      </c>
      <c r="X423" s="31"/>
      <c r="Y423" s="5">
        <f t="shared" si="488"/>
        <v>0</v>
      </c>
      <c r="Z423" s="5">
        <f t="shared" si="488"/>
        <v>3.3659842730949165</v>
      </c>
      <c r="AA423" s="5">
        <f t="shared" si="484"/>
        <v>0</v>
      </c>
      <c r="AB423" s="5">
        <f t="shared" si="469"/>
        <v>3.1133137483441962</v>
      </c>
      <c r="AC423" s="32"/>
      <c r="AD423" s="5">
        <f t="shared" si="489"/>
        <v>10867.66536508319</v>
      </c>
      <c r="AE423" s="5">
        <f t="shared" si="471"/>
        <v>-108.67665365083191</v>
      </c>
      <c r="AF423" s="5">
        <f t="shared" si="471"/>
        <v>-1191.1555679942619</v>
      </c>
      <c r="AG423" s="5">
        <f t="shared" si="492"/>
        <v>-25131.722202216344</v>
      </c>
      <c r="AH423" s="5">
        <f t="shared" si="493"/>
        <v>-15563.889058778246</v>
      </c>
      <c r="AI423" s="42">
        <f t="shared" si="487"/>
        <v>0</v>
      </c>
      <c r="AJ423" s="42">
        <f t="shared" si="490"/>
        <v>1055.7869956487052</v>
      </c>
      <c r="AK423" s="42">
        <f t="shared" si="494"/>
        <v>-14508.102063129541</v>
      </c>
    </row>
    <row r="424" spans="1:37" ht="15" x14ac:dyDescent="0.2">
      <c r="I424" s="2">
        <f t="shared" si="474"/>
        <v>19</v>
      </c>
      <c r="J424" s="11">
        <f t="shared" si="464"/>
        <v>21022.048447990583</v>
      </c>
      <c r="K424" s="11">
        <f t="shared" si="475"/>
        <v>210.22048447990582</v>
      </c>
      <c r="L424" s="24">
        <f t="shared" si="481"/>
        <v>2304.1314963489799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L'!$B$264:$AV$384, 43)</f>
        <v>83.287514397454501</v>
      </c>
      <c r="S424" s="46">
        <f>VLOOKUP(I424, '[1]Lapse Rates'!$A$4:$F$24, 5)</f>
        <v>3.3283375800000001E-2</v>
      </c>
      <c r="T424" s="33">
        <f t="shared" si="491"/>
        <v>0.51696509937983659</v>
      </c>
      <c r="U424" s="33">
        <f t="shared" si="482"/>
        <v>4.3056738157579641E-2</v>
      </c>
      <c r="V424" s="39">
        <f t="shared" si="477"/>
        <v>1.720634367814345E-2</v>
      </c>
      <c r="W424" s="32">
        <f t="shared" si="483"/>
        <v>0.45670201754411349</v>
      </c>
      <c r="X424" s="31"/>
      <c r="Y424" s="5">
        <f t="shared" si="488"/>
        <v>0</v>
      </c>
      <c r="Z424" s="5">
        <f t="shared" si="488"/>
        <v>3.1133137483441962</v>
      </c>
      <c r="AA424" s="5">
        <f t="shared" si="484"/>
        <v>0</v>
      </c>
      <c r="AB424" s="5">
        <f t="shared" si="469"/>
        <v>2.750391993235739</v>
      </c>
      <c r="AC424" s="32"/>
      <c r="AD424" s="5">
        <f t="shared" si="489"/>
        <v>9600.8119391073997</v>
      </c>
      <c r="AE424" s="5">
        <f t="shared" si="471"/>
        <v>-96.00811939107399</v>
      </c>
      <c r="AF424" s="5">
        <f t="shared" si="471"/>
        <v>-1052.3015030695162</v>
      </c>
      <c r="AG424" s="5">
        <f t="shared" si="492"/>
        <v>-25930.016363901028</v>
      </c>
      <c r="AH424" s="5">
        <f t="shared" si="493"/>
        <v>-17477.514047254219</v>
      </c>
      <c r="AI424" s="42">
        <f t="shared" si="487"/>
        <v>0</v>
      </c>
      <c r="AJ424" s="42">
        <f t="shared" si="490"/>
        <v>932.72667079288431</v>
      </c>
      <c r="AK424" s="42">
        <f t="shared" si="494"/>
        <v>-16544.787376461336</v>
      </c>
    </row>
    <row r="425" spans="1:37" ht="15" x14ac:dyDescent="0.2">
      <c r="I425" s="2">
        <f t="shared" si="474"/>
        <v>20</v>
      </c>
      <c r="J425" s="11">
        <f t="shared" si="464"/>
        <v>21022.048447990583</v>
      </c>
      <c r="K425" s="11">
        <f t="shared" si="475"/>
        <v>210.22048447990582</v>
      </c>
      <c r="L425" s="24">
        <f t="shared" si="481"/>
        <v>2304.1314963489799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L'!$B$264:$AV$384, 43)</f>
        <v>92.968206702474987</v>
      </c>
      <c r="S425" s="46">
        <f>VLOOKUP(I425, '[1]Lapse Rates'!$A$4:$F$24, 5)</f>
        <v>0</v>
      </c>
      <c r="T425" s="33">
        <f t="shared" si="491"/>
        <v>0.45670201754411349</v>
      </c>
      <c r="U425" s="33">
        <f t="shared" si="482"/>
        <v>4.2458767568478502E-2</v>
      </c>
      <c r="V425" s="39">
        <f t="shared" si="477"/>
        <v>0</v>
      </c>
      <c r="W425" s="32">
        <f t="shared" si="483"/>
        <v>0.414243249975635</v>
      </c>
      <c r="X425" s="31"/>
      <c r="Y425" s="5">
        <f t="shared" si="488"/>
        <v>0</v>
      </c>
      <c r="Z425" s="5">
        <f t="shared" si="488"/>
        <v>2.750391993235739</v>
      </c>
      <c r="AA425" s="5">
        <f t="shared" si="484"/>
        <v>0</v>
      </c>
      <c r="AB425" s="5">
        <f t="shared" si="469"/>
        <v>2.494692981895767</v>
      </c>
      <c r="AC425" s="32"/>
      <c r="AD425" s="5">
        <f>$W425*J425</f>
        <v>8708.2416702408718</v>
      </c>
      <c r="AE425" s="5">
        <f t="shared" si="471"/>
        <v>-87.082416702408722</v>
      </c>
      <c r="AF425" s="5">
        <f t="shared" si="471"/>
        <v>-954.47091941882445</v>
      </c>
      <c r="AG425" s="5">
        <f t="shared" si="492"/>
        <v>-25569.901133997239</v>
      </c>
      <c r="AH425" s="5">
        <f t="shared" si="493"/>
        <v>-17903.212799877601</v>
      </c>
      <c r="AI425" s="42">
        <f t="shared" si="487"/>
        <v>0</v>
      </c>
      <c r="AJ425" s="42">
        <f t="shared" si="490"/>
        <v>846.00553622665961</v>
      </c>
      <c r="AK425" s="42">
        <f t="shared" si="494"/>
        <v>-17057.20726365094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338026.27863139077</v>
      </c>
      <c r="AE428" s="21">
        <f t="shared" ref="AE428:AK428" si="495">SUM(AE405:AE425)</f>
        <v>-11371.861211870768</v>
      </c>
      <c r="AF428" s="21">
        <f t="shared" si="495"/>
        <v>-35411.352161208444</v>
      </c>
      <c r="AG428" s="21">
        <f t="shared" si="495"/>
        <v>-329735.65632457443</v>
      </c>
      <c r="AH428" s="21">
        <f t="shared" si="495"/>
        <v>-38492.591066262888</v>
      </c>
      <c r="AI428" s="21">
        <f t="shared" si="495"/>
        <v>0</v>
      </c>
      <c r="AJ428" s="21">
        <f t="shared" si="495"/>
        <v>30816.695464996632</v>
      </c>
      <c r="AK428" s="21">
        <f t="shared" si="495"/>
        <v>-7675.8956012662566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172803.90522621523</v>
      </c>
      <c r="AE430" s="21">
        <f t="shared" ref="AE430:AK430" si="496">AE405+NPV($D$6,AE406:AE425)</f>
        <v>-9738.130097821333</v>
      </c>
      <c r="AF430" s="21">
        <f t="shared" si="496"/>
        <v>-17504.765532604048</v>
      </c>
      <c r="AG430" s="21">
        <f t="shared" si="496"/>
        <v>-115913.43739062443</v>
      </c>
      <c r="AH430" s="21">
        <f t="shared" si="496"/>
        <v>29647.572205165456</v>
      </c>
      <c r="AI430" s="21">
        <f t="shared" si="496"/>
        <v>0</v>
      </c>
      <c r="AJ430" s="21">
        <f t="shared" si="496"/>
        <v>14763.78296987033</v>
      </c>
      <c r="AK430" s="21">
        <f t="shared" si="496"/>
        <v>44411.355175035773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253479.93935562891</v>
      </c>
      <c r="AE432" s="21">
        <f t="shared" ref="AE432:AK432" si="497">AE405+NPV($D$7,AE406:AE425)</f>
        <v>-10533.672905892421</v>
      </c>
      <c r="AF432" s="21">
        <f t="shared" si="497"/>
        <v>-26224.349855252305</v>
      </c>
      <c r="AG432" s="21">
        <f t="shared" si="497"/>
        <v>-213976.35056475273</v>
      </c>
      <c r="AH432" s="21">
        <f t="shared" si="497"/>
        <v>2745.5660297314698</v>
      </c>
      <c r="AI432" s="21">
        <f t="shared" si="497"/>
        <v>0</v>
      </c>
      <c r="AJ432" s="21">
        <f t="shared" si="497"/>
        <v>22602.428753569871</v>
      </c>
      <c r="AK432" s="21">
        <f t="shared" si="497"/>
        <v>25347.994783301336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18294.407961905286</v>
      </c>
    </row>
    <row r="436" spans="1:39" ht="15" x14ac:dyDescent="0.2">
      <c r="G436" s="58" t="s">
        <v>123</v>
      </c>
      <c r="H436" s="57"/>
      <c r="I436" s="57"/>
      <c r="J436" s="11">
        <f>H$435</f>
        <v>18294.407961905286</v>
      </c>
      <c r="K436" s="11">
        <f>J436*$C$10</f>
        <v>7317.7631847621151</v>
      </c>
      <c r="L436" s="24">
        <f>$C$445</f>
        <v>2737.076906736756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18294.407961905286</v>
      </c>
      <c r="AE436" s="5">
        <f>-$W436*K436</f>
        <v>-7317.7631847621151</v>
      </c>
      <c r="AF436" s="5">
        <f>-$W436*L436</f>
        <v>-2737.076906736756</v>
      </c>
      <c r="AG436" s="5"/>
      <c r="AH436" s="5">
        <f>SUM(AD436:AG436)</f>
        <v>8239.5678704064139</v>
      </c>
      <c r="AI436" s="42">
        <f>Y436-AA436</f>
        <v>0</v>
      </c>
      <c r="AJ436" s="42"/>
      <c r="AK436" s="42">
        <f>SUM(AH436:AJ436)</f>
        <v>8239.5678704064139</v>
      </c>
      <c r="AL436" s="6" t="s">
        <v>39</v>
      </c>
      <c r="AM436" s="36">
        <f>AK463</f>
        <v>22742.953533306223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18294.407961905286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L'!$B$264:$AV$384, 46)</f>
        <v>10.542737772511343</v>
      </c>
      <c r="S437" s="46">
        <f>AVERAGE(VLOOKUP(I436,'[1]Lapse Rates'!$A$4:$F$24,5),VLOOKUP(I437,'[1]Lapse Rates'!$A$4:$F$24,5))</f>
        <v>2.3220462500000002E-3</v>
      </c>
      <c r="T437" s="33">
        <f>W436</f>
        <v>1</v>
      </c>
      <c r="U437" s="33">
        <f>T437*R437/1000</f>
        <v>1.0542737772511343E-2</v>
      </c>
      <c r="V437" s="39">
        <f>MIN(S437*T437,T437-U437)</f>
        <v>2.3220462500000002E-3</v>
      </c>
      <c r="W437" s="32">
        <f>T437-SUM(U437:V437)</f>
        <v>0.98713521597748866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5.9448145398290704</v>
      </c>
      <c r="AC437" s="32"/>
      <c r="AD437" s="5">
        <f t="shared" ref="AD437:AD439" si="506">$W437*J437</f>
        <v>18059.054354655662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-6349.1424260017338</v>
      </c>
      <c r="AH437" s="5">
        <f t="shared" ref="AH437:AH445" si="508">SUM(AD437:AG437)</f>
        <v>11709.911928653928</v>
      </c>
      <c r="AI437" s="42">
        <f>-M437*$W436*(N437-N436)/1000</f>
        <v>0</v>
      </c>
      <c r="AJ437" s="42">
        <f>$D$6*SUM(Y437:Z437,AD437:AE437)</f>
        <v>1772.1840188407207</v>
      </c>
      <c r="AK437" s="42">
        <f t="shared" ref="AK437" si="509">SUM(AH437:AJ437)</f>
        <v>13482.095947494648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18294.407961905286</v>
      </c>
      <c r="K438" s="11">
        <f t="shared" ref="K438:K456" si="511">J438*$C$11</f>
        <v>182.94407961905287</v>
      </c>
      <c r="L438" s="24">
        <f>$C$446</f>
        <v>2188.2446678795973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L'!$B$264:$AV$384, 46)</f>
        <v>11.57606450931655</v>
      </c>
      <c r="S438" s="46">
        <f>VLOOKUP(I438, '[1]Lapse Rates'!$A$4:$F$24, 5)</f>
        <v>2.1348066000000001E-3</v>
      </c>
      <c r="T438" s="33">
        <f t="shared" ref="T438:T440" si="512">W437</f>
        <v>0.98713521597748866</v>
      </c>
      <c r="U438" s="33">
        <f>T438*R438/1000</f>
        <v>1.1427140939573536E-2</v>
      </c>
      <c r="V438" s="39">
        <f t="shared" ref="V438:V456" si="513">MIN(S438*T438,T438-U438)</f>
        <v>2.1073427741611682E-3</v>
      </c>
      <c r="W438" s="32">
        <f>T438-SUM(U438:V438)</f>
        <v>0.97360073226375399</v>
      </c>
      <c r="X438" s="32"/>
      <c r="Y438" s="5">
        <f t="shared" ref="Y438:Z453" si="514">AA437</f>
        <v>0</v>
      </c>
      <c r="Z438" s="5">
        <f t="shared" si="514"/>
        <v>5.9448145398290704</v>
      </c>
      <c r="AA438" s="5">
        <f>O438*W438</f>
        <v>0</v>
      </c>
      <c r="AB438" s="5">
        <f t="shared" si="505"/>
        <v>5.8633059539046828</v>
      </c>
      <c r="AC438" s="32"/>
      <c r="AD438" s="5">
        <f t="shared" si="506"/>
        <v>17811.448988042837</v>
      </c>
      <c r="AE438" s="5">
        <f t="shared" si="507"/>
        <v>-178.11448988042838</v>
      </c>
      <c r="AF438" s="5">
        <f t="shared" si="507"/>
        <v>-2130.4766110198311</v>
      </c>
      <c r="AG438" s="5">
        <f t="shared" ref="AG438:AG441" si="515">-U438*M438</f>
        <v>-6881.7556608984305</v>
      </c>
      <c r="AH438" s="5">
        <f t="shared" si="508"/>
        <v>8621.1022262441493</v>
      </c>
      <c r="AI438" s="42">
        <f>-M438*($W437*N438-$W436*N437)/1000</f>
        <v>0</v>
      </c>
      <c r="AJ438" s="42">
        <f t="shared" ref="AJ438:AJ439" si="516">$D$6*SUM(Y438:Z438,AD438:AE438)</f>
        <v>1730.4133005760896</v>
      </c>
      <c r="AK438" s="42">
        <f>SUM(AH438:AJ438)</f>
        <v>10351.51552682024</v>
      </c>
      <c r="AL438" s="48" t="s">
        <v>59</v>
      </c>
      <c r="AM438" s="54">
        <f>AK463/AD463</f>
        <v>0.10000000760721137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18294.407961905286</v>
      </c>
      <c r="K439" s="11">
        <f t="shared" si="511"/>
        <v>182.94407961905287</v>
      </c>
      <c r="L439" s="24">
        <f t="shared" ref="L439:L456" si="517">$C$446</f>
        <v>2188.2446678795973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L'!$B$264:$AV$384, 46)</f>
        <v>12.678826336426072</v>
      </c>
      <c r="S439" s="46">
        <f>VLOOKUP(I439, '[1]Lapse Rates'!$A$4:$F$24, 5)</f>
        <v>2.1304430000000001E-3</v>
      </c>
      <c r="T439" s="33">
        <f t="shared" si="512"/>
        <v>0.97360073226375399</v>
      </c>
      <c r="U439" s="33">
        <f t="shared" ref="U439:U456" si="518">T439*R439/1000</f>
        <v>1.2344114605389393E-2</v>
      </c>
      <c r="V439" s="39">
        <f t="shared" si="513"/>
        <v>2.074200864846189E-3</v>
      </c>
      <c r="W439" s="32">
        <f t="shared" ref="W439:W456" si="519">T439-SUM(U439:V439)</f>
        <v>0.95918241679351846</v>
      </c>
      <c r="X439" s="32"/>
      <c r="Y439" s="5">
        <f t="shared" si="514"/>
        <v>0</v>
      </c>
      <c r="Z439" s="5">
        <f t="shared" si="514"/>
        <v>5.8633059539046828</v>
      </c>
      <c r="AA439" s="5">
        <f t="shared" ref="AA439:AA456" si="520">O439*W439</f>
        <v>0</v>
      </c>
      <c r="AB439" s="5">
        <f t="shared" si="505"/>
        <v>5.7764746768314383</v>
      </c>
      <c r="AC439" s="32"/>
      <c r="AD439" s="5">
        <f t="shared" si="506"/>
        <v>17547.674442706899</v>
      </c>
      <c r="AE439" s="5">
        <f t="shared" si="507"/>
        <v>-175.47674442706901</v>
      </c>
      <c r="AF439" s="5">
        <f>-$W439*L439</f>
        <v>-2098.9258090722824</v>
      </c>
      <c r="AG439" s="5">
        <f t="shared" si="515"/>
        <v>-7433.9837946890484</v>
      </c>
      <c r="AH439" s="5">
        <f t="shared" si="508"/>
        <v>7839.2880945184979</v>
      </c>
      <c r="AI439" s="42">
        <f>-M439*($W438*N439-$W437*N438)/1000</f>
        <v>0</v>
      </c>
      <c r="AJ439" s="42">
        <f t="shared" si="516"/>
        <v>1704.7877845153296</v>
      </c>
      <c r="AK439" s="42">
        <f t="shared" ref="AK439:AK446" si="521">SUM(AH439:AJ439)</f>
        <v>9544.0758790338277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18294.407961905286</v>
      </c>
      <c r="K440" s="11">
        <f t="shared" si="511"/>
        <v>182.94407961905287</v>
      </c>
      <c r="L440" s="24">
        <f t="shared" si="517"/>
        <v>2188.2446678795973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L'!$B$264:$AV$384, 46)</f>
        <v>13.851050222393367</v>
      </c>
      <c r="S440" s="46">
        <f>VLOOKUP(I440, '[1]Lapse Rates'!$A$4:$F$24, 5)</f>
        <v>1.8971547999999999E-3</v>
      </c>
      <c r="T440" s="33">
        <f t="shared" si="512"/>
        <v>0.95918241679351846</v>
      </c>
      <c r="U440" s="33">
        <f t="shared" si="518"/>
        <v>1.3285683827443672E-2</v>
      </c>
      <c r="V440" s="39">
        <f t="shared" si="513"/>
        <v>1.8197175260954242E-3</v>
      </c>
      <c r="W440" s="32">
        <f t="shared" si="519"/>
        <v>0.94407701543997935</v>
      </c>
      <c r="X440" s="32"/>
      <c r="Y440" s="5">
        <f>AA439</f>
        <v>0</v>
      </c>
      <c r="Z440" s="5">
        <f t="shared" si="514"/>
        <v>5.7764746768314383</v>
      </c>
      <c r="AA440" s="5">
        <f t="shared" si="520"/>
        <v>0</v>
      </c>
      <c r="AB440" s="5">
        <f t="shared" si="505"/>
        <v>5.6855055693140333</v>
      </c>
      <c r="AC440" s="32"/>
      <c r="AD440" s="5">
        <f>$W440*J440</f>
        <v>17271.330067916937</v>
      </c>
      <c r="AE440" s="5">
        <f t="shared" si="507"/>
        <v>-172.71330067916938</v>
      </c>
      <c r="AF440" s="5">
        <f t="shared" si="507"/>
        <v>-2065.8714951042189</v>
      </c>
      <c r="AG440" s="5">
        <f t="shared" si="515"/>
        <v>-8001.024085717575</v>
      </c>
      <c r="AH440" s="5">
        <f t="shared" si="508"/>
        <v>7031.7211864159735</v>
      </c>
      <c r="AI440" s="42">
        <f t="shared" ref="AI440:AI456" si="523">-M440*($W439*N440-$W438*N439)/1000</f>
        <v>0</v>
      </c>
      <c r="AJ440" s="42">
        <f>$D$6*SUM(Y440:Z440,AD440:AE440)</f>
        <v>1677.9409770318221</v>
      </c>
      <c r="AK440" s="42">
        <f t="shared" si="521"/>
        <v>8709.662163447796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18294.407961905286</v>
      </c>
      <c r="K441" s="11">
        <f t="shared" si="511"/>
        <v>182.94407961905287</v>
      </c>
      <c r="L441" s="24">
        <f t="shared" si="517"/>
        <v>2188.2446678795973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L'!$B$264:$AV$384, 46)</f>
        <v>15.169683767088735</v>
      </c>
      <c r="S441" s="46">
        <f>VLOOKUP(I441, '[1]Lapse Rates'!$A$4:$F$24, 5)</f>
        <v>1.8563969E-3</v>
      </c>
      <c r="T441" s="33">
        <f>W440</f>
        <v>0.94407701543997935</v>
      </c>
      <c r="U441" s="33">
        <f t="shared" si="518"/>
        <v>1.4321349776001436E-2</v>
      </c>
      <c r="V441" s="39">
        <f t="shared" si="513"/>
        <v>1.7525816448240299E-3</v>
      </c>
      <c r="W441" s="32">
        <f t="shared" si="519"/>
        <v>0.92800308401915388</v>
      </c>
      <c r="X441" s="32"/>
      <c r="Y441" s="5">
        <f t="shared" ref="Y441:Z456" si="524">AA440</f>
        <v>0</v>
      </c>
      <c r="Z441" s="5">
        <f t="shared" si="514"/>
        <v>5.6855055693140333</v>
      </c>
      <c r="AA441" s="5">
        <f t="shared" si="520"/>
        <v>0</v>
      </c>
      <c r="AB441" s="5">
        <f t="shared" si="505"/>
        <v>5.5887036928577105</v>
      </c>
      <c r="AC441" s="32"/>
      <c r="AD441" s="5">
        <f t="shared" ref="AD441:AD455" si="525">$W441*J441</f>
        <v>16977.267008952669</v>
      </c>
      <c r="AE441" s="5">
        <f t="shared" si="507"/>
        <v>-169.77267008952668</v>
      </c>
      <c r="AF441" s="5">
        <f t="shared" si="507"/>
        <v>-2030.6978003807353</v>
      </c>
      <c r="AG441" s="5">
        <f t="shared" si="515"/>
        <v>-8624.7321542515692</v>
      </c>
      <c r="AH441" s="5">
        <f t="shared" si="508"/>
        <v>6152.06438423084</v>
      </c>
      <c r="AI441" s="42">
        <f t="shared" si="523"/>
        <v>0</v>
      </c>
      <c r="AJ441" s="42">
        <f t="shared" ref="AJ441:AJ456" si="526">$D$6*SUM(Y441:Z441,AD441:AE441)</f>
        <v>1649.3729427388241</v>
      </c>
      <c r="AK441" s="42">
        <f t="shared" si="521"/>
        <v>7801.4373269696644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18294.407961905286</v>
      </c>
      <c r="K442" s="11">
        <f t="shared" si="511"/>
        <v>182.94407961905287</v>
      </c>
      <c r="L442" s="24">
        <f t="shared" si="517"/>
        <v>2188.2446678795973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L'!$B$264:$AV$384, 46)</f>
        <v>16.83252769432664</v>
      </c>
      <c r="S442" s="46">
        <f>VLOOKUP(I442, '[1]Lapse Rates'!$A$4:$F$24, 5)</f>
        <v>1.7512077999999999E-3</v>
      </c>
      <c r="T442" s="33">
        <f t="shared" ref="T442:T456" si="527">W441</f>
        <v>0.92800308401915388</v>
      </c>
      <c r="U442" s="33">
        <f t="shared" si="518"/>
        <v>1.5620637612172939E-2</v>
      </c>
      <c r="V442" s="39">
        <f t="shared" si="513"/>
        <v>1.6251262391583975E-3</v>
      </c>
      <c r="W442" s="32">
        <f t="shared" si="519"/>
        <v>0.91075732016782251</v>
      </c>
      <c r="X442" s="32"/>
      <c r="Y442" s="5">
        <f t="shared" si="524"/>
        <v>0</v>
      </c>
      <c r="Z442" s="5">
        <f t="shared" si="514"/>
        <v>5.5887036928577105</v>
      </c>
      <c r="AA442" s="5">
        <f t="shared" si="520"/>
        <v>0</v>
      </c>
      <c r="AB442" s="5">
        <f t="shared" si="505"/>
        <v>5.4848447016734756</v>
      </c>
      <c r="AC442" s="32"/>
      <c r="AD442" s="5">
        <f t="shared" si="525"/>
        <v>16661.765969441734</v>
      </c>
      <c r="AE442" s="5">
        <f t="shared" si="507"/>
        <v>-166.61765969441734</v>
      </c>
      <c r="AF442" s="5">
        <f t="shared" si="507"/>
        <v>-1992.9598495895489</v>
      </c>
      <c r="AG442" s="5">
        <f>-U442*M442</f>
        <v>-9407.2009685412959</v>
      </c>
      <c r="AH442" s="5">
        <f t="shared" si="508"/>
        <v>5094.9874916164736</v>
      </c>
      <c r="AI442" s="42">
        <f t="shared" si="523"/>
        <v>0</v>
      </c>
      <c r="AJ442" s="42">
        <f t="shared" si="526"/>
        <v>1618.7223010184814</v>
      </c>
      <c r="AK442" s="42">
        <f t="shared" si="521"/>
        <v>6713.7097926349552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18294.407961905286</v>
      </c>
      <c r="K443" s="11">
        <f t="shared" si="511"/>
        <v>182.94407961905287</v>
      </c>
      <c r="L443" s="24">
        <f t="shared" si="517"/>
        <v>2188.2446678795973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L'!$B$264:$AV$384, 46)</f>
        <v>18.551172920350851</v>
      </c>
      <c r="S443" s="46">
        <f>VLOOKUP(I443, '[1]Lapse Rates'!$A$4:$F$24, 5)</f>
        <v>1.6267663999999999E-3</v>
      </c>
      <c r="T443" s="33">
        <f t="shared" si="527"/>
        <v>0.91075732016782251</v>
      </c>
      <c r="U443" s="33">
        <f t="shared" si="518"/>
        <v>1.689561653490862E-2</v>
      </c>
      <c r="V443" s="39">
        <f t="shared" si="513"/>
        <v>1.481589407003056E-3</v>
      </c>
      <c r="W443" s="32">
        <f t="shared" si="519"/>
        <v>0.89238011422591079</v>
      </c>
      <c r="X443" s="32"/>
      <c r="Y443" s="5">
        <f t="shared" si="524"/>
        <v>0</v>
      </c>
      <c r="Z443" s="5">
        <f t="shared" si="514"/>
        <v>5.4848447016734756</v>
      </c>
      <c r="AA443" s="5">
        <f t="shared" si="520"/>
        <v>0</v>
      </c>
      <c r="AB443" s="5">
        <f t="shared" si="505"/>
        <v>5.3741718381015602</v>
      </c>
      <c r="AC443" s="32"/>
      <c r="AD443" s="5">
        <f t="shared" si="525"/>
        <v>16325.565866740451</v>
      </c>
      <c r="AE443" s="5">
        <f t="shared" si="507"/>
        <v>-163.25565866740453</v>
      </c>
      <c r="AF443" s="5">
        <f t="shared" si="507"/>
        <v>-1952.7460266766352</v>
      </c>
      <c r="AG443" s="5">
        <f t="shared" ref="AG443:AG456" si="528">-U443*M443</f>
        <v>-10175.030250201484</v>
      </c>
      <c r="AH443" s="5">
        <f t="shared" si="508"/>
        <v>4034.5339311949265</v>
      </c>
      <c r="AI443" s="42">
        <f t="shared" si="523"/>
        <v>0</v>
      </c>
      <c r="AJ443" s="42">
        <f t="shared" si="526"/>
        <v>1586.0606946772002</v>
      </c>
      <c r="AK443" s="42">
        <f t="shared" si="521"/>
        <v>5620.5946258721269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18294.407961905286</v>
      </c>
      <c r="K444" s="11">
        <f t="shared" si="511"/>
        <v>182.94407961905287</v>
      </c>
      <c r="L444" s="24">
        <f t="shared" si="517"/>
        <v>2188.2446678795973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L'!$B$264:$AV$384, 46)</f>
        <v>20.531855597820044</v>
      </c>
      <c r="S444" s="46">
        <f>VLOOKUP(I444, '[1]Lapse Rates'!$A$4:$F$24, 5)</f>
        <v>1.427546E-3</v>
      </c>
      <c r="T444" s="33">
        <f t="shared" si="527"/>
        <v>0.89238011422591079</v>
      </c>
      <c r="U444" s="33">
        <f t="shared" si="518"/>
        <v>1.8322219643652556E-2</v>
      </c>
      <c r="V444" s="39">
        <f t="shared" si="513"/>
        <v>1.273913662542742E-3</v>
      </c>
      <c r="W444" s="32">
        <f t="shared" si="519"/>
        <v>0.87278398091971554</v>
      </c>
      <c r="X444" s="32"/>
      <c r="Y444" s="5">
        <f t="shared" si="524"/>
        <v>0</v>
      </c>
      <c r="Z444" s="5">
        <f t="shared" si="514"/>
        <v>5.3741718381015602</v>
      </c>
      <c r="AA444" s="5">
        <f t="shared" si="520"/>
        <v>0</v>
      </c>
      <c r="AB444" s="5">
        <f t="shared" si="505"/>
        <v>5.2561582404529936</v>
      </c>
      <c r="AC444" s="32"/>
      <c r="AD444" s="5">
        <f t="shared" si="525"/>
        <v>15967.066209561035</v>
      </c>
      <c r="AE444" s="5">
        <f t="shared" si="507"/>
        <v>-159.67066209561037</v>
      </c>
      <c r="AF444" s="5">
        <f t="shared" si="507"/>
        <v>-1909.8648924582958</v>
      </c>
      <c r="AG444" s="5">
        <f t="shared" si="528"/>
        <v>-11034.172013777235</v>
      </c>
      <c r="AH444" s="5">
        <f t="shared" si="508"/>
        <v>2863.3586412298937</v>
      </c>
      <c r="AI444" s="42">
        <f t="shared" si="523"/>
        <v>0</v>
      </c>
      <c r="AJ444" s="42">
        <f t="shared" si="526"/>
        <v>1551.232709463676</v>
      </c>
      <c r="AK444" s="42">
        <f t="shared" si="521"/>
        <v>4414.5913506935694</v>
      </c>
    </row>
    <row r="445" spans="1:39" ht="15" x14ac:dyDescent="0.2">
      <c r="A445" s="12"/>
      <c r="B445" s="13">
        <v>1</v>
      </c>
      <c r="C445" s="10">
        <f>$H$435*0.14+$B$448</f>
        <v>2737.076906736756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18294.407961905286</v>
      </c>
      <c r="K445" s="11">
        <f t="shared" si="511"/>
        <v>182.94407961905287</v>
      </c>
      <c r="L445" s="24">
        <f t="shared" si="517"/>
        <v>2188.2446678795973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L'!$B$264:$AV$384, 46)</f>
        <v>22.815337671057559</v>
      </c>
      <c r="S445" s="46">
        <f>VLOOKUP(I445, '[1]Lapse Rates'!$A$4:$F$24, 5)</f>
        <v>1.4710299999999999E-3</v>
      </c>
      <c r="T445" s="33">
        <f t="shared" si="527"/>
        <v>0.87278398091971554</v>
      </c>
      <c r="U445" s="33">
        <f t="shared" si="518"/>
        <v>1.9912861238573169E-2</v>
      </c>
      <c r="V445" s="39">
        <f t="shared" si="513"/>
        <v>1.2838914194523291E-3</v>
      </c>
      <c r="W445" s="32">
        <f t="shared" si="519"/>
        <v>0.85158722826169009</v>
      </c>
      <c r="X445" s="32"/>
      <c r="Y445" s="5">
        <f t="shared" si="524"/>
        <v>0</v>
      </c>
      <c r="Z445" s="5">
        <f t="shared" si="514"/>
        <v>5.2561582404529936</v>
      </c>
      <c r="AA445" s="5">
        <f t="shared" si="520"/>
        <v>0</v>
      </c>
      <c r="AB445" s="5">
        <f t="shared" si="505"/>
        <v>5.1285052488880938</v>
      </c>
      <c r="AC445" s="32"/>
      <c r="AD445" s="5">
        <f t="shared" si="525"/>
        <v>15579.284168967517</v>
      </c>
      <c r="AE445" s="5">
        <f t="shared" si="507"/>
        <v>-155.79284168967519</v>
      </c>
      <c r="AF445" s="5">
        <f t="shared" si="507"/>
        <v>-1863.4812114780088</v>
      </c>
      <c r="AG445" s="5">
        <f t="shared" si="528"/>
        <v>-11992.102510844681</v>
      </c>
      <c r="AH445" s="5">
        <f t="shared" si="508"/>
        <v>1567.9076049551513</v>
      </c>
      <c r="AI445" s="42">
        <f t="shared" si="523"/>
        <v>0</v>
      </c>
      <c r="AJ445" s="42">
        <f t="shared" si="526"/>
        <v>1513.5601283293447</v>
      </c>
      <c r="AK445" s="42">
        <f t="shared" si="521"/>
        <v>3081.4677332844958</v>
      </c>
    </row>
    <row r="446" spans="1:39" ht="15" x14ac:dyDescent="0.2">
      <c r="A446" s="12"/>
      <c r="B446" s="70" t="s">
        <v>49</v>
      </c>
      <c r="C446" s="10">
        <f>$H$435*0.11+$B$448</f>
        <v>2188.2446678795973</v>
      </c>
      <c r="D446" s="1"/>
      <c r="E446" s="1"/>
      <c r="F446" s="1"/>
      <c r="I446" s="2">
        <f t="shared" si="510"/>
        <v>10</v>
      </c>
      <c r="J446" s="11">
        <f t="shared" si="500"/>
        <v>18294.407961905286</v>
      </c>
      <c r="K446" s="11">
        <f t="shared" si="511"/>
        <v>182.94407961905287</v>
      </c>
      <c r="L446" s="24">
        <f t="shared" si="517"/>
        <v>2188.2446678795973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L'!$B$264:$AV$384, 46)</f>
        <v>25.533491752496939</v>
      </c>
      <c r="S446" s="46">
        <f>VLOOKUP(I446, '[1]Lapse Rates'!$A$4:$F$24, 5)</f>
        <v>1.273365E-3</v>
      </c>
      <c r="T446" s="33">
        <f t="shared" si="527"/>
        <v>0.85158722826169009</v>
      </c>
      <c r="U446" s="33">
        <f t="shared" si="518"/>
        <v>2.1743995469351591E-2</v>
      </c>
      <c r="V446" s="39">
        <f t="shared" si="513"/>
        <v>1.0843813709154469E-3</v>
      </c>
      <c r="W446" s="32">
        <f t="shared" si="519"/>
        <v>0.82875885142142303</v>
      </c>
      <c r="X446" s="32"/>
      <c r="Y446" s="5">
        <f t="shared" si="524"/>
        <v>0</v>
      </c>
      <c r="Z446" s="5">
        <f t="shared" si="514"/>
        <v>5.1285052488880938</v>
      </c>
      <c r="AA446" s="5">
        <f t="shared" si="520"/>
        <v>0</v>
      </c>
      <c r="AB446" s="5">
        <f t="shared" si="505"/>
        <v>4.9910261433267218</v>
      </c>
      <c r="AC446" s="32"/>
      <c r="AD446" s="5">
        <f t="shared" si="525"/>
        <v>15161.652529943562</v>
      </c>
      <c r="AE446" s="5">
        <f t="shared" si="507"/>
        <v>-151.61652529943564</v>
      </c>
      <c r="AF446" s="5">
        <f t="shared" si="507"/>
        <v>-1813.5271375809484</v>
      </c>
      <c r="AG446" s="5">
        <f t="shared" si="528"/>
        <v>-13094.864647512139</v>
      </c>
      <c r="AH446" s="5">
        <f>SUM(AD446:AG446)</f>
        <v>101.64421955103899</v>
      </c>
      <c r="AI446" s="42">
        <f t="shared" si="523"/>
        <v>0</v>
      </c>
      <c r="AJ446" s="42">
        <f t="shared" si="526"/>
        <v>1472.9876384205047</v>
      </c>
      <c r="AK446" s="42">
        <f t="shared" si="521"/>
        <v>1574.6318579715437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18294.407961905286</v>
      </c>
      <c r="K447" s="11">
        <f t="shared" si="511"/>
        <v>182.94407961905287</v>
      </c>
      <c r="L447" s="24">
        <f t="shared" si="517"/>
        <v>2188.2446678795973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L'!$B$264:$AV$384, 46)</f>
        <v>28.666001856594779</v>
      </c>
      <c r="S447" s="46">
        <f>VLOOKUP(I447, '[1]Lapse Rates'!$A$4:$F$24, 5)</f>
        <v>1.2241776999999999E-3</v>
      </c>
      <c r="T447" s="33">
        <f t="shared" si="527"/>
        <v>0.82875885142142303</v>
      </c>
      <c r="U447" s="33">
        <f t="shared" si="518"/>
        <v>2.3757202773515868E-2</v>
      </c>
      <c r="V447" s="39">
        <f t="shared" si="513"/>
        <v>1.0145481045877192E-3</v>
      </c>
      <c r="W447" s="32">
        <f t="shared" si="519"/>
        <v>0.80398710054331946</v>
      </c>
      <c r="X447" s="31"/>
      <c r="Y447" s="5">
        <f t="shared" si="524"/>
        <v>0</v>
      </c>
      <c r="Z447" s="5">
        <f t="shared" si="514"/>
        <v>4.9910261433267218</v>
      </c>
      <c r="AA447" s="5">
        <f t="shared" si="520"/>
        <v>0</v>
      </c>
      <c r="AB447" s="5">
        <f t="shared" si="505"/>
        <v>4.8418434757310269</v>
      </c>
      <c r="AC447" s="32"/>
      <c r="AD447" s="5">
        <f t="shared" si="525"/>
        <v>14708.46801344885</v>
      </c>
      <c r="AE447" s="5">
        <f t="shared" si="507"/>
        <v>-147.08468013448851</v>
      </c>
      <c r="AF447" s="5">
        <f t="shared" si="507"/>
        <v>-1759.3204858078964</v>
      </c>
      <c r="AG447" s="5">
        <f t="shared" si="528"/>
        <v>-14307.276469091687</v>
      </c>
      <c r="AH447" s="5">
        <f t="shared" ref="AH447:AH456" si="529">SUM(AD447:AG447)</f>
        <v>-1505.2136215852224</v>
      </c>
      <c r="AI447" s="42">
        <f t="shared" si="523"/>
        <v>0</v>
      </c>
      <c r="AJ447" s="42">
        <f t="shared" si="526"/>
        <v>1428.9613246627994</v>
      </c>
      <c r="AK447" s="42">
        <f t="shared" ref="AK447:AK456" si="530">SUM(AH447:AJ447)</f>
        <v>-76.252296922423056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18294.407961905286</v>
      </c>
      <c r="K448" s="11">
        <f t="shared" si="511"/>
        <v>182.94407961905287</v>
      </c>
      <c r="L448" s="24">
        <f t="shared" si="517"/>
        <v>2188.2446678795973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L'!$B$264:$AV$384, 46)</f>
        <v>32.26125648603918</v>
      </c>
      <c r="S448" s="46">
        <f>VLOOKUP(I448, '[1]Lapse Rates'!$A$4:$F$24, 5)</f>
        <v>1.0124068E-3</v>
      </c>
      <c r="T448" s="33">
        <f t="shared" si="527"/>
        <v>0.80398710054331946</v>
      </c>
      <c r="U448" s="33">
        <f t="shared" si="518"/>
        <v>2.5937634062095E-2</v>
      </c>
      <c r="V448" s="39">
        <f t="shared" si="513"/>
        <v>8.1396200770234039E-4</v>
      </c>
      <c r="W448" s="32">
        <f t="shared" si="519"/>
        <v>0.77723550447352208</v>
      </c>
      <c r="X448" s="31"/>
      <c r="Y448" s="5">
        <f t="shared" si="524"/>
        <v>0</v>
      </c>
      <c r="Z448" s="5">
        <f t="shared" si="514"/>
        <v>4.8418434757310269</v>
      </c>
      <c r="AA448" s="5">
        <f t="shared" si="520"/>
        <v>0</v>
      </c>
      <c r="AB448" s="5">
        <f t="shared" si="505"/>
        <v>4.680737606235847</v>
      </c>
      <c r="AC448" s="32"/>
      <c r="AD448" s="5">
        <f t="shared" si="525"/>
        <v>14219.063401315874</v>
      </c>
      <c r="AE448" s="5">
        <f t="shared" si="507"/>
        <v>-142.19063401315876</v>
      </c>
      <c r="AF448" s="5">
        <f t="shared" si="507"/>
        <v>-1700.7814483508935</v>
      </c>
      <c r="AG448" s="5">
        <f t="shared" si="528"/>
        <v>-15620.395423581411</v>
      </c>
      <c r="AH448" s="5">
        <f t="shared" si="529"/>
        <v>-3244.3041046295893</v>
      </c>
      <c r="AI448" s="42">
        <f t="shared" si="523"/>
        <v>0</v>
      </c>
      <c r="AJ448" s="42">
        <f t="shared" si="526"/>
        <v>1381.4162033173657</v>
      </c>
      <c r="AK448" s="42">
        <f t="shared" si="530"/>
        <v>-1862.8879013122237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18294.407961905286</v>
      </c>
      <c r="K449" s="11">
        <f t="shared" si="511"/>
        <v>182.94407961905287</v>
      </c>
      <c r="L449" s="24">
        <f t="shared" si="517"/>
        <v>2188.2446678795973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L'!$B$264:$AV$384, 46)</f>
        <v>36.411336568218331</v>
      </c>
      <c r="S449" s="46">
        <f>VLOOKUP(I449, '[1]Lapse Rates'!$A$4:$F$24, 5)</f>
        <v>8.7385670000000003E-4</v>
      </c>
      <c r="T449" s="33">
        <f t="shared" si="527"/>
        <v>0.77723550447352208</v>
      </c>
      <c r="U449" s="33">
        <f t="shared" si="518"/>
        <v>2.8300183546154375E-2</v>
      </c>
      <c r="V449" s="39">
        <f t="shared" si="513"/>
        <v>6.7919245306206726E-4</v>
      </c>
      <c r="W449" s="32">
        <f t="shared" si="519"/>
        <v>0.74825612847430567</v>
      </c>
      <c r="X449" s="31"/>
      <c r="Y449" s="5">
        <f t="shared" si="524"/>
        <v>0</v>
      </c>
      <c r="Z449" s="5">
        <f t="shared" si="514"/>
        <v>4.680737606235847</v>
      </c>
      <c r="AA449" s="5">
        <f t="shared" si="520"/>
        <v>0</v>
      </c>
      <c r="AB449" s="5">
        <f t="shared" si="505"/>
        <v>4.506215399949526</v>
      </c>
      <c r="AC449" s="32"/>
      <c r="AD449" s="5">
        <f t="shared" si="525"/>
        <v>13688.902874304762</v>
      </c>
      <c r="AE449" s="5">
        <f t="shared" si="507"/>
        <v>-136.88902874304762</v>
      </c>
      <c r="AF449" s="5">
        <f t="shared" si="507"/>
        <v>-1637.3674833421303</v>
      </c>
      <c r="AG449" s="5">
        <f t="shared" si="528"/>
        <v>-17043.191236817001</v>
      </c>
      <c r="AH449" s="5">
        <f t="shared" si="529"/>
        <v>-5128.5448745974172</v>
      </c>
      <c r="AI449" s="42">
        <f t="shared" si="523"/>
        <v>0</v>
      </c>
      <c r="AJ449" s="42">
        <f t="shared" si="526"/>
        <v>1329.911738608776</v>
      </c>
      <c r="AK449" s="42">
        <f t="shared" si="530"/>
        <v>-3798.6331359886412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18294.407961905286</v>
      </c>
      <c r="K450" s="11">
        <f t="shared" si="511"/>
        <v>182.94407961905287</v>
      </c>
      <c r="L450" s="24">
        <f t="shared" si="517"/>
        <v>2188.2446678795973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L'!$B$264:$AV$384, 46)</f>
        <v>41.047673810685019</v>
      </c>
      <c r="S450" s="46">
        <f>VLOOKUP(I450, '[1]Lapse Rates'!$A$4:$F$24, 5)</f>
        <v>8.3940749999999998E-4</v>
      </c>
      <c r="T450" s="33">
        <f t="shared" si="527"/>
        <v>0.74825612847430567</v>
      </c>
      <c r="U450" s="33">
        <f t="shared" si="518"/>
        <v>3.0714173488459322E-2</v>
      </c>
      <c r="V450" s="39">
        <f t="shared" si="513"/>
        <v>6.2809180616229567E-4</v>
      </c>
      <c r="W450" s="32">
        <f t="shared" si="519"/>
        <v>0.71691386317968409</v>
      </c>
      <c r="X450" s="31"/>
      <c r="Y450" s="5">
        <f t="shared" si="524"/>
        <v>0</v>
      </c>
      <c r="Z450" s="5">
        <f t="shared" si="514"/>
        <v>4.506215399949526</v>
      </c>
      <c r="AA450" s="5">
        <f t="shared" si="520"/>
        <v>0</v>
      </c>
      <c r="AB450" s="5">
        <f t="shared" si="505"/>
        <v>4.3174631890883797</v>
      </c>
      <c r="AC450" s="32"/>
      <c r="AD450" s="5">
        <f t="shared" si="525"/>
        <v>13115.51468655469</v>
      </c>
      <c r="AE450" s="5">
        <f t="shared" si="507"/>
        <v>-131.1551468655469</v>
      </c>
      <c r="AF450" s="5">
        <f t="shared" si="507"/>
        <v>-1568.7829384319068</v>
      </c>
      <c r="AG450" s="5">
        <f t="shared" si="528"/>
        <v>-18496.965985781368</v>
      </c>
      <c r="AH450" s="5">
        <f t="shared" si="529"/>
        <v>-7081.3893845241309</v>
      </c>
      <c r="AI450" s="42">
        <f t="shared" si="523"/>
        <v>0</v>
      </c>
      <c r="AJ450" s="42">
        <f t="shared" si="526"/>
        <v>1274.20773057424</v>
      </c>
      <c r="AK450" s="42">
        <f t="shared" si="530"/>
        <v>-5807.1816539498905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18294.407961905286</v>
      </c>
      <c r="K451" s="11">
        <f t="shared" si="511"/>
        <v>182.94407961905287</v>
      </c>
      <c r="L451" s="24">
        <f t="shared" si="517"/>
        <v>2188.2446678795973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L'!$B$264:$AV$384, 46)</f>
        <v>46.20212441231584</v>
      </c>
      <c r="S451" s="46">
        <f>VLOOKUP(I451, '[1]Lapse Rates'!$A$4:$F$24, 5)</f>
        <v>7.2940090000000004E-4</v>
      </c>
      <c r="T451" s="33">
        <f t="shared" si="527"/>
        <v>0.71691386317968409</v>
      </c>
      <c r="U451" s="33">
        <f t="shared" si="518"/>
        <v>3.3122943499541743E-2</v>
      </c>
      <c r="V451" s="39">
        <f t="shared" si="513"/>
        <v>5.2291761702573847E-4</v>
      </c>
      <c r="W451" s="32">
        <f t="shared" si="519"/>
        <v>0.68326800206311655</v>
      </c>
      <c r="X451" s="31"/>
      <c r="Y451" s="5">
        <f t="shared" si="524"/>
        <v>0</v>
      </c>
      <c r="Z451" s="5">
        <f t="shared" si="514"/>
        <v>4.3174631890883797</v>
      </c>
      <c r="AA451" s="5">
        <f t="shared" si="520"/>
        <v>0</v>
      </c>
      <c r="AB451" s="5">
        <f t="shared" si="505"/>
        <v>4.114838056144686</v>
      </c>
      <c r="AC451" s="32"/>
      <c r="AD451" s="5">
        <f t="shared" si="525"/>
        <v>12499.983577058598</v>
      </c>
      <c r="AE451" s="5">
        <f t="shared" si="507"/>
        <v>-124.99983577058597</v>
      </c>
      <c r="AF451" s="5">
        <f t="shared" si="507"/>
        <v>-1495.1575622473604</v>
      </c>
      <c r="AG451" s="5">
        <f t="shared" si="528"/>
        <v>-19947.597140785525</v>
      </c>
      <c r="AH451" s="5">
        <f t="shared" si="529"/>
        <v>-9067.7709617448745</v>
      </c>
      <c r="AI451" s="42">
        <f t="shared" si="523"/>
        <v>0</v>
      </c>
      <c r="AJ451" s="42">
        <f t="shared" si="526"/>
        <v>1214.4094481592035</v>
      </c>
      <c r="AK451" s="42">
        <f t="shared" si="530"/>
        <v>-7853.3615135856708</v>
      </c>
    </row>
    <row r="452" spans="1:37" ht="15" x14ac:dyDescent="0.2">
      <c r="I452" s="2">
        <f t="shared" si="510"/>
        <v>16</v>
      </c>
      <c r="J452" s="11">
        <f t="shared" si="500"/>
        <v>18294.407961905286</v>
      </c>
      <c r="K452" s="11">
        <f t="shared" si="511"/>
        <v>182.94407961905287</v>
      </c>
      <c r="L452" s="24">
        <f t="shared" si="517"/>
        <v>2188.2446678795973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L'!$B$264:$AV$384, 46)</f>
        <v>51.821969451151844</v>
      </c>
      <c r="S452" s="46">
        <f>VLOOKUP(I452, '[1]Lapse Rates'!$A$4:$F$24, 5)</f>
        <v>6.1234970000000001E-4</v>
      </c>
      <c r="T452" s="33">
        <f t="shared" si="527"/>
        <v>0.68326800206311655</v>
      </c>
      <c r="U452" s="33">
        <f t="shared" si="518"/>
        <v>3.5408293529864382E-2</v>
      </c>
      <c r="V452" s="39">
        <f t="shared" si="513"/>
        <v>4.1839895608294881E-4</v>
      </c>
      <c r="W452" s="32">
        <f t="shared" si="519"/>
        <v>0.64744130957716917</v>
      </c>
      <c r="X452" s="31"/>
      <c r="Y452" s="5">
        <f t="shared" si="524"/>
        <v>0</v>
      </c>
      <c r="Z452" s="5">
        <f t="shared" si="514"/>
        <v>4.114838056144686</v>
      </c>
      <c r="AA452" s="5">
        <f t="shared" si="520"/>
        <v>0</v>
      </c>
      <c r="AB452" s="5">
        <f t="shared" si="505"/>
        <v>3.8990793242534902</v>
      </c>
      <c r="AC452" s="32"/>
      <c r="AD452" s="5">
        <f t="shared" si="525"/>
        <v>11844.555448794948</v>
      </c>
      <c r="AE452" s="5">
        <f t="shared" si="507"/>
        <v>-118.44555448794949</v>
      </c>
      <c r="AF452" s="5">
        <f t="shared" si="507"/>
        <v>-1416.7599934472241</v>
      </c>
      <c r="AG452" s="5">
        <f t="shared" si="528"/>
        <v>-21323.901204196696</v>
      </c>
      <c r="AH452" s="5">
        <f t="shared" si="529"/>
        <v>-11014.551303336921</v>
      </c>
      <c r="AI452" s="42">
        <f t="shared" si="523"/>
        <v>0</v>
      </c>
      <c r="AJ452" s="42">
        <f t="shared" si="526"/>
        <v>1150.7350462448244</v>
      </c>
      <c r="AK452" s="42">
        <f t="shared" si="530"/>
        <v>-9863.8162570920958</v>
      </c>
    </row>
    <row r="453" spans="1:37" ht="15" x14ac:dyDescent="0.2">
      <c r="I453" s="2">
        <f t="shared" si="510"/>
        <v>17</v>
      </c>
      <c r="J453" s="11">
        <f t="shared" si="500"/>
        <v>18294.407961905286</v>
      </c>
      <c r="K453" s="11">
        <f t="shared" si="511"/>
        <v>182.94407961905287</v>
      </c>
      <c r="L453" s="24">
        <f t="shared" si="517"/>
        <v>2188.2446678795973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L'!$B$264:$AV$384, 46)</f>
        <v>57.992734097562341</v>
      </c>
      <c r="S453" s="46">
        <f>VLOOKUP(I453, '[1]Lapse Rates'!$A$4:$F$24, 5)</f>
        <v>4.6742110000000002E-4</v>
      </c>
      <c r="T453" s="33">
        <f t="shared" si="527"/>
        <v>0.64744130957716917</v>
      </c>
      <c r="U453" s="33">
        <f t="shared" si="518"/>
        <v>3.7546891710086315E-2</v>
      </c>
      <c r="V453" s="39">
        <f t="shared" si="513"/>
        <v>3.0262772910800094E-4</v>
      </c>
      <c r="W453" s="32">
        <f t="shared" si="519"/>
        <v>0.60959179013797482</v>
      </c>
      <c r="X453" s="31"/>
      <c r="Y453" s="5">
        <f t="shared" si="524"/>
        <v>0</v>
      </c>
      <c r="Z453" s="5">
        <f t="shared" si="514"/>
        <v>3.8990793242534902</v>
      </c>
      <c r="AA453" s="5">
        <f t="shared" si="520"/>
        <v>0</v>
      </c>
      <c r="AB453" s="5">
        <f t="shared" si="505"/>
        <v>3.6711385418300244</v>
      </c>
      <c r="AC453" s="32"/>
      <c r="AD453" s="5">
        <f t="shared" si="525"/>
        <v>11152.120899012263</v>
      </c>
      <c r="AE453" s="5">
        <f t="shared" si="507"/>
        <v>-111.52120899012263</v>
      </c>
      <c r="AF453" s="5">
        <f t="shared" si="507"/>
        <v>-1333.935984352602</v>
      </c>
      <c r="AG453" s="5">
        <f t="shared" si="528"/>
        <v>-22611.827047673571</v>
      </c>
      <c r="AH453" s="5">
        <f t="shared" si="529"/>
        <v>-12905.163342004033</v>
      </c>
      <c r="AI453" s="42">
        <f t="shared" si="523"/>
        <v>0</v>
      </c>
      <c r="AJ453" s="42">
        <f t="shared" si="526"/>
        <v>1083.4653292728813</v>
      </c>
      <c r="AK453" s="42">
        <f t="shared" si="530"/>
        <v>-11821.698012731151</v>
      </c>
    </row>
    <row r="454" spans="1:37" ht="15" x14ac:dyDescent="0.2">
      <c r="I454" s="2">
        <f t="shared" si="510"/>
        <v>18</v>
      </c>
      <c r="J454" s="11">
        <f t="shared" si="500"/>
        <v>18294.407961905286</v>
      </c>
      <c r="K454" s="11">
        <f t="shared" si="511"/>
        <v>182.94407961905287</v>
      </c>
      <c r="L454" s="24">
        <f t="shared" si="517"/>
        <v>2188.2446678795973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L'!$B$264:$AV$384, 46)</f>
        <v>64.928237821204235</v>
      </c>
      <c r="S454" s="46">
        <f>VLOOKUP(I454, '[1]Lapse Rates'!$A$4:$F$24, 5)</f>
        <v>4.0205260000000001E-4</v>
      </c>
      <c r="T454" s="33">
        <f t="shared" si="527"/>
        <v>0.60959179013797482</v>
      </c>
      <c r="U454" s="33">
        <f t="shared" si="518"/>
        <v>3.9579720723932052E-2</v>
      </c>
      <c r="V454" s="39">
        <f t="shared" si="513"/>
        <v>2.4508796416362714E-4</v>
      </c>
      <c r="W454" s="32">
        <f t="shared" si="519"/>
        <v>0.56976698144987914</v>
      </c>
      <c r="X454" s="31"/>
      <c r="Y454" s="5">
        <f t="shared" si="524"/>
        <v>0</v>
      </c>
      <c r="Z454" s="5">
        <f t="shared" si="524"/>
        <v>3.6711385418300244</v>
      </c>
      <c r="AA454" s="5">
        <f t="shared" si="520"/>
        <v>0</v>
      </c>
      <c r="AB454" s="5">
        <f t="shared" si="505"/>
        <v>3.4313019947157928</v>
      </c>
      <c r="AC454" s="32"/>
      <c r="AD454" s="5">
        <f t="shared" si="525"/>
        <v>10423.549601867411</v>
      </c>
      <c r="AE454" s="5">
        <f t="shared" si="507"/>
        <v>-104.23549601867411</v>
      </c>
      <c r="AF454" s="5">
        <f t="shared" si="507"/>
        <v>-1246.7895590915514</v>
      </c>
      <c r="AG454" s="5">
        <f t="shared" si="528"/>
        <v>-23836.055631852876</v>
      </c>
      <c r="AH454" s="5">
        <f t="shared" si="529"/>
        <v>-14763.531085095692</v>
      </c>
      <c r="AI454" s="42">
        <f t="shared" si="523"/>
        <v>0</v>
      </c>
      <c r="AJ454" s="42">
        <f t="shared" si="526"/>
        <v>1012.6848524747146</v>
      </c>
      <c r="AK454" s="42">
        <f t="shared" si="530"/>
        <v>-13750.846232620977</v>
      </c>
    </row>
    <row r="455" spans="1:37" ht="15" x14ac:dyDescent="0.2">
      <c r="I455" s="2">
        <f t="shared" si="510"/>
        <v>19</v>
      </c>
      <c r="J455" s="11">
        <f t="shared" si="500"/>
        <v>18294.407961905286</v>
      </c>
      <c r="K455" s="11">
        <f t="shared" si="511"/>
        <v>182.94407961905287</v>
      </c>
      <c r="L455" s="24">
        <f t="shared" si="517"/>
        <v>2188.2446678795973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L'!$B$264:$AV$384, 46)</f>
        <v>72.713266246012921</v>
      </c>
      <c r="S455" s="46">
        <f>VLOOKUP(I455, '[1]Lapse Rates'!$A$4:$F$24, 5)</f>
        <v>3.3283375800000001E-2</v>
      </c>
      <c r="T455" s="33">
        <f t="shared" si="527"/>
        <v>0.56976698144987914</v>
      </c>
      <c r="U455" s="33">
        <f t="shared" si="518"/>
        <v>4.1429618220352168E-2</v>
      </c>
      <c r="V455" s="39">
        <f t="shared" si="513"/>
        <v>1.8963768562027958E-2</v>
      </c>
      <c r="W455" s="32">
        <f t="shared" si="519"/>
        <v>0.50937359466749899</v>
      </c>
      <c r="X455" s="31"/>
      <c r="Y455" s="5">
        <f t="shared" si="524"/>
        <v>0</v>
      </c>
      <c r="Z455" s="5">
        <f t="shared" si="524"/>
        <v>3.4313019947157928</v>
      </c>
      <c r="AA455" s="5">
        <f t="shared" si="520"/>
        <v>0</v>
      </c>
      <c r="AB455" s="5">
        <f t="shared" si="505"/>
        <v>3.0675955054301323</v>
      </c>
      <c r="AC455" s="32"/>
      <c r="AD455" s="5">
        <f t="shared" si="525"/>
        <v>9318.6883458694101</v>
      </c>
      <c r="AE455" s="5">
        <f t="shared" si="507"/>
        <v>-93.186883458694098</v>
      </c>
      <c r="AF455" s="5">
        <f t="shared" si="507"/>
        <v>-1114.634052489818</v>
      </c>
      <c r="AG455" s="5">
        <f t="shared" si="528"/>
        <v>-24950.117551224466</v>
      </c>
      <c r="AH455" s="5">
        <f t="shared" si="529"/>
        <v>-16839.250141303568</v>
      </c>
      <c r="AI455" s="42">
        <f t="shared" si="523"/>
        <v>0</v>
      </c>
      <c r="AJ455" s="42">
        <f t="shared" si="526"/>
        <v>905.35830418817272</v>
      </c>
      <c r="AK455" s="42">
        <f t="shared" si="530"/>
        <v>-15933.891837115396</v>
      </c>
    </row>
    <row r="456" spans="1:37" ht="15" x14ac:dyDescent="0.2">
      <c r="I456" s="2">
        <f t="shared" si="510"/>
        <v>20</v>
      </c>
      <c r="J456" s="11">
        <f t="shared" si="500"/>
        <v>18294.407961905286</v>
      </c>
      <c r="K456" s="11">
        <f t="shared" si="511"/>
        <v>182.94407961905287</v>
      </c>
      <c r="L456" s="24">
        <f t="shared" si="517"/>
        <v>2188.2446678795973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L'!$B$264:$AV$384, 46)</f>
        <v>81.483898815698609</v>
      </c>
      <c r="S456" s="46">
        <f>VLOOKUP(I456, '[1]Lapse Rates'!$A$4:$F$24, 5)</f>
        <v>0</v>
      </c>
      <c r="T456" s="33">
        <f t="shared" si="527"/>
        <v>0.50937359466749899</v>
      </c>
      <c r="U456" s="33">
        <f t="shared" si="518"/>
        <v>4.1505746447275164E-2</v>
      </c>
      <c r="V456" s="39">
        <f t="shared" si="513"/>
        <v>0</v>
      </c>
      <c r="W456" s="32">
        <f t="shared" si="519"/>
        <v>0.46786784822022381</v>
      </c>
      <c r="X456" s="31"/>
      <c r="Y456" s="5">
        <f t="shared" si="524"/>
        <v>0</v>
      </c>
      <c r="Z456" s="5">
        <f t="shared" si="524"/>
        <v>3.0675955054301323</v>
      </c>
      <c r="AA456" s="5">
        <f t="shared" si="520"/>
        <v>0</v>
      </c>
      <c r="AB456" s="5">
        <f t="shared" si="505"/>
        <v>2.8176358636581718</v>
      </c>
      <c r="AC456" s="32"/>
      <c r="AD456" s="5">
        <f>$W456*J456</f>
        <v>8559.3652875995558</v>
      </c>
      <c r="AE456" s="5">
        <f t="shared" si="507"/>
        <v>-85.593652875995573</v>
      </c>
      <c r="AF456" s="5">
        <f t="shared" si="507"/>
        <v>-1023.8093241402055</v>
      </c>
      <c r="AG456" s="5">
        <f t="shared" si="528"/>
        <v>-24995.964177196074</v>
      </c>
      <c r="AH456" s="5">
        <f t="shared" si="529"/>
        <v>-17546.001866612722</v>
      </c>
      <c r="AI456" s="42">
        <f t="shared" si="523"/>
        <v>0</v>
      </c>
      <c r="AJ456" s="42">
        <f t="shared" si="526"/>
        <v>831.57792848546399</v>
      </c>
      <c r="AK456" s="42">
        <f t="shared" si="530"/>
        <v>-16714.423938127256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305186.72970466095</v>
      </c>
      <c r="AE459" s="21">
        <f t="shared" ref="AE459:AK459" si="531">SUM(AE436:AE456)</f>
        <v>-10006.095858643119</v>
      </c>
      <c r="AF459" s="21">
        <f t="shared" si="531"/>
        <v>-34892.966571798854</v>
      </c>
      <c r="AG459" s="21">
        <f t="shared" si="531"/>
        <v>-296127.30038063589</v>
      </c>
      <c r="AH459" s="21">
        <f t="shared" si="531"/>
        <v>-35839.633106416877</v>
      </c>
      <c r="AI459" s="21">
        <f t="shared" si="531"/>
        <v>0</v>
      </c>
      <c r="AJ459" s="21">
        <f t="shared" si="531"/>
        <v>27889.990401600433</v>
      </c>
      <c r="AK459" s="21">
        <f t="shared" si="531"/>
        <v>-7949.6427048164296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153760.89964672842</v>
      </c>
      <c r="AE461" s="21">
        <f t="shared" ref="AE461:AK461" si="532">AE436+NPV($D$6,AE437:AE456)</f>
        <v>-8507.9708176229524</v>
      </c>
      <c r="AF461" s="21">
        <f t="shared" si="532"/>
        <v>-16973.479154356039</v>
      </c>
      <c r="AG461" s="21">
        <f t="shared" si="532"/>
        <v>-101174.52327759367</v>
      </c>
      <c r="AH461" s="21">
        <f t="shared" si="532"/>
        <v>27104.926397155745</v>
      </c>
      <c r="AI461" s="21">
        <f t="shared" si="532"/>
        <v>0</v>
      </c>
      <c r="AJ461" s="21">
        <f t="shared" si="532"/>
        <v>13176.98658500318</v>
      </c>
      <c r="AK461" s="21">
        <f t="shared" si="532"/>
        <v>40281.912982158923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227429.5180320181</v>
      </c>
      <c r="AE463" s="21">
        <f t="shared" ref="AE463:AK463" si="533">AE436+NPV($D$7,AE437:AE456)</f>
        <v>-9234.8706448060911</v>
      </c>
      <c r="AF463" s="21">
        <f t="shared" si="533"/>
        <v>-25668.128766567079</v>
      </c>
      <c r="AG463" s="21">
        <f t="shared" si="533"/>
        <v>-190118.60707548182</v>
      </c>
      <c r="AH463" s="21">
        <f t="shared" si="533"/>
        <v>2407.9115451630523</v>
      </c>
      <c r="AI463" s="21">
        <f t="shared" si="533"/>
        <v>0</v>
      </c>
      <c r="AJ463" s="21">
        <f t="shared" si="533"/>
        <v>20335.041988143148</v>
      </c>
      <c r="AK463" s="21">
        <f t="shared" si="533"/>
        <v>22742.953533306223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E7E9-8888-2B42-96F5-6B0BE2CE1340}">
  <sheetPr codeName="Sheet14"/>
  <dimension ref="A1:R22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531.36210573046947</v>
      </c>
      <c r="C19" s="60">
        <v>461.17156633902653</v>
      </c>
      <c r="D19" s="60">
        <v>429.7656356780235</v>
      </c>
      <c r="E19" s="60">
        <v>443.55368044017365</v>
      </c>
      <c r="F19" s="60">
        <v>516.97524038139875</v>
      </c>
      <c r="G19" s="60">
        <v>494.84163302128798</v>
      </c>
      <c r="H19" s="60">
        <v>505.43363841342671</v>
      </c>
      <c r="I19" s="60">
        <v>411.67358826383833</v>
      </c>
      <c r="J19" s="60">
        <v>425.11157637655299</v>
      </c>
      <c r="K19" s="60">
        <v>395.89684553981652</v>
      </c>
      <c r="L19" s="60">
        <v>481.55597606235136</v>
      </c>
      <c r="M19" s="60">
        <v>491.91025885490711</v>
      </c>
      <c r="N19" s="60">
        <v>471.2732723004504</v>
      </c>
      <c r="O19" s="60">
        <v>378.94530593271298</v>
      </c>
      <c r="P19" s="60">
        <v>458.76847806721008</v>
      </c>
    </row>
    <row r="20" spans="1:16" x14ac:dyDescent="0.15">
      <c r="A20">
        <f t="shared" si="0"/>
        <v>19</v>
      </c>
      <c r="B20" s="60">
        <v>554.40894034660607</v>
      </c>
      <c r="C20" s="60">
        <v>491.31064225083128</v>
      </c>
      <c r="D20" s="60">
        <v>458.26232398270525</v>
      </c>
      <c r="E20" s="60">
        <v>472.44450258605519</v>
      </c>
      <c r="F20" s="60">
        <v>539.21616652977161</v>
      </c>
      <c r="G20" s="60">
        <v>515.86196508770672</v>
      </c>
      <c r="H20" s="60">
        <v>526.75349873199866</v>
      </c>
      <c r="I20" s="60">
        <v>439.17363195531578</v>
      </c>
      <c r="J20" s="60">
        <v>452.99249536590361</v>
      </c>
      <c r="K20" s="60">
        <v>422.25795109140961</v>
      </c>
      <c r="L20" s="60">
        <v>501.84115280558035</v>
      </c>
      <c r="M20" s="60">
        <v>512.4844808165218</v>
      </c>
      <c r="N20" s="60">
        <v>490.71803258718592</v>
      </c>
      <c r="O20" s="60">
        <v>404.38467122086354</v>
      </c>
      <c r="P20" s="60">
        <v>477.53324490845307</v>
      </c>
    </row>
    <row r="21" spans="1:16" x14ac:dyDescent="0.15">
      <c r="A21">
        <f t="shared" si="0"/>
        <v>20</v>
      </c>
      <c r="B21" s="60">
        <v>578.33897789333616</v>
      </c>
      <c r="C21" s="60">
        <v>522.25963794573238</v>
      </c>
      <c r="D21" s="60">
        <v>487.55687939317659</v>
      </c>
      <c r="E21" s="60">
        <v>502.11255068678304</v>
      </c>
      <c r="F21" s="60">
        <v>562.30974026230729</v>
      </c>
      <c r="G21" s="60">
        <v>537.7091402391718</v>
      </c>
      <c r="H21" s="60">
        <v>548.89098590410322</v>
      </c>
      <c r="I21" s="60">
        <v>467.44439899231378</v>
      </c>
      <c r="J21" s="60">
        <v>481.62368967282595</v>
      </c>
      <c r="K21" s="60">
        <v>449.35850138696821</v>
      </c>
      <c r="L21" s="60">
        <v>522.92459923581418</v>
      </c>
      <c r="M21" s="60">
        <v>533.84808788733653</v>
      </c>
      <c r="N21" s="60">
        <v>510.92853557612568</v>
      </c>
      <c r="O21" s="60">
        <v>430.53800558409154</v>
      </c>
      <c r="P21" s="60">
        <v>497.03717083918934</v>
      </c>
    </row>
    <row r="22" spans="1:16" x14ac:dyDescent="0.15">
      <c r="A22">
        <f t="shared" si="0"/>
        <v>21</v>
      </c>
      <c r="B22" s="60">
        <v>603.53787507522634</v>
      </c>
      <c r="C22" s="60">
        <v>554.5583325398045</v>
      </c>
      <c r="D22" s="60">
        <v>518.50889165202989</v>
      </c>
      <c r="E22" s="60">
        <v>533.07525843701478</v>
      </c>
      <c r="F22" s="60">
        <v>586.6281995266811</v>
      </c>
      <c r="G22" s="60">
        <v>560.9893606496338</v>
      </c>
      <c r="H22" s="60">
        <v>572.20306473619689</v>
      </c>
      <c r="I22" s="60">
        <v>497.31539293544654</v>
      </c>
      <c r="J22" s="60">
        <v>511.50493722858755</v>
      </c>
      <c r="K22" s="60">
        <v>477.99380519380702</v>
      </c>
      <c r="L22" s="60">
        <v>545.39134584496367</v>
      </c>
      <c r="M22" s="60">
        <v>556.34554894775908</v>
      </c>
      <c r="N22" s="60">
        <v>532.46545142490697</v>
      </c>
      <c r="O22" s="60">
        <v>458.17304540483644</v>
      </c>
      <c r="P22" s="60">
        <v>517.82143728092296</v>
      </c>
    </row>
    <row r="23" spans="1:16" x14ac:dyDescent="0.15">
      <c r="A23">
        <f t="shared" si="0"/>
        <v>22</v>
      </c>
      <c r="B23" s="60">
        <v>630.27791677020355</v>
      </c>
      <c r="C23" s="60">
        <v>588.53613302918063</v>
      </c>
      <c r="D23" s="60">
        <v>551.13690159616613</v>
      </c>
      <c r="E23" s="60">
        <v>565.64873045208174</v>
      </c>
      <c r="F23" s="60">
        <v>612.43447239422846</v>
      </c>
      <c r="G23" s="60">
        <v>585.73935752155217</v>
      </c>
      <c r="H23" s="60">
        <v>596.94195116877177</v>
      </c>
      <c r="I23" s="60">
        <v>528.80469250780482</v>
      </c>
      <c r="J23" s="60">
        <v>542.94155774603757</v>
      </c>
      <c r="K23" s="60">
        <v>508.18139211264844</v>
      </c>
      <c r="L23" s="60">
        <v>569.27694034990179</v>
      </c>
      <c r="M23" s="60">
        <v>580.22040068276692</v>
      </c>
      <c r="N23" s="60">
        <v>555.36296323031809</v>
      </c>
      <c r="O23" s="60">
        <v>487.30686673642066</v>
      </c>
      <c r="P23" s="60">
        <v>539.91911840685918</v>
      </c>
    </row>
    <row r="24" spans="1:16" x14ac:dyDescent="0.15">
      <c r="A24">
        <f t="shared" si="0"/>
        <v>23</v>
      </c>
      <c r="B24" s="60">
        <v>658.94610947298702</v>
      </c>
      <c r="C24" s="60">
        <v>624.73137527997869</v>
      </c>
      <c r="D24" s="60">
        <v>585.93533042196168</v>
      </c>
      <c r="E24" s="60">
        <v>600.34900297904096</v>
      </c>
      <c r="F24" s="60">
        <v>640.10204693496394</v>
      </c>
      <c r="G24" s="60">
        <v>612.30251278022729</v>
      </c>
      <c r="H24" s="60">
        <v>623.46568119545702</v>
      </c>
      <c r="I24" s="60">
        <v>562.38942523234687</v>
      </c>
      <c r="J24" s="60">
        <v>576.43153778570843</v>
      </c>
      <c r="K24" s="60">
        <v>540.37862441691721</v>
      </c>
      <c r="L24" s="60">
        <v>594.91276865655232</v>
      </c>
      <c r="M24" s="60">
        <v>605.81817075431297</v>
      </c>
      <c r="N24" s="60">
        <v>579.93874512332354</v>
      </c>
      <c r="O24" s="60">
        <v>518.38083362245811</v>
      </c>
      <c r="P24" s="60">
        <v>563.63678887067135</v>
      </c>
    </row>
    <row r="25" spans="1:16" x14ac:dyDescent="0.15">
      <c r="A25">
        <f t="shared" si="0"/>
        <v>24</v>
      </c>
      <c r="B25" s="60">
        <v>690.08476618041766</v>
      </c>
      <c r="C25" s="60">
        <v>663.85248787190869</v>
      </c>
      <c r="D25" s="60">
        <v>623.57794613105852</v>
      </c>
      <c r="E25" s="60">
        <v>637.85540427426417</v>
      </c>
      <c r="F25" s="60">
        <v>670.15440331747766</v>
      </c>
      <c r="G25" s="60">
        <v>641.17715259709234</v>
      </c>
      <c r="H25" s="60">
        <v>652.27619377884855</v>
      </c>
      <c r="I25" s="60">
        <v>598.71998581887749</v>
      </c>
      <c r="J25" s="60">
        <v>612.63064167509697</v>
      </c>
      <c r="K25" s="60">
        <v>575.20915948354502</v>
      </c>
      <c r="L25" s="60">
        <v>622.77984022528813</v>
      </c>
      <c r="M25" s="60">
        <v>633.62335721588499</v>
      </c>
      <c r="N25" s="60">
        <v>606.65400060624529</v>
      </c>
      <c r="O25" s="60">
        <v>551.99695418612066</v>
      </c>
      <c r="P25" s="60">
        <v>589.41961694519171</v>
      </c>
    </row>
    <row r="26" spans="1:16" x14ac:dyDescent="0.15">
      <c r="A26">
        <f t="shared" si="0"/>
        <v>25</v>
      </c>
      <c r="B26" s="60">
        <v>724.66609647110738</v>
      </c>
      <c r="C26" s="60">
        <v>707.23129567461353</v>
      </c>
      <c r="D26" s="60">
        <v>665.31691701873535</v>
      </c>
      <c r="E26" s="60">
        <v>679.44449590852082</v>
      </c>
      <c r="F26" s="60">
        <v>703.52970460524466</v>
      </c>
      <c r="G26" s="60">
        <v>673.24636360872898</v>
      </c>
      <c r="H26" s="60">
        <v>684.2727906404856</v>
      </c>
      <c r="I26" s="60">
        <v>639.00467557083437</v>
      </c>
      <c r="J26" s="60">
        <v>652.77070323386613</v>
      </c>
      <c r="K26" s="60">
        <v>613.83117156259345</v>
      </c>
      <c r="L26" s="60">
        <v>653.73034485295352</v>
      </c>
      <c r="M26" s="60">
        <v>664.50379872365374</v>
      </c>
      <c r="N26" s="60">
        <v>636.32562280216689</v>
      </c>
      <c r="O26" s="60">
        <v>589.27283134539459</v>
      </c>
      <c r="P26" s="60">
        <v>618.05591806082305</v>
      </c>
    </row>
    <row r="27" spans="1:16" x14ac:dyDescent="0.15">
      <c r="A27">
        <f t="shared" si="0"/>
        <v>26</v>
      </c>
      <c r="B27" s="60">
        <v>763.07259572926398</v>
      </c>
      <c r="C27" s="60">
        <v>755.32568833035646</v>
      </c>
      <c r="D27" s="60">
        <v>711.5915671086392</v>
      </c>
      <c r="E27" s="60">
        <v>725.55544652364802</v>
      </c>
      <c r="F27" s="60">
        <v>740.59728468217088</v>
      </c>
      <c r="G27" s="60">
        <v>708.86432797078658</v>
      </c>
      <c r="H27" s="60">
        <v>719.80960792698511</v>
      </c>
      <c r="I27" s="60">
        <v>683.66763763677841</v>
      </c>
      <c r="J27" s="60">
        <v>697.27572047124306</v>
      </c>
      <c r="K27" s="60">
        <v>656.65143897263204</v>
      </c>
      <c r="L27" s="60">
        <v>688.10618421989466</v>
      </c>
      <c r="M27" s="60">
        <v>698.80138218174773</v>
      </c>
      <c r="N27" s="60">
        <v>669.28142823284486</v>
      </c>
      <c r="O27" s="60">
        <v>630.60117335416248</v>
      </c>
      <c r="P27" s="60">
        <v>649.86215505547477</v>
      </c>
    </row>
    <row r="28" spans="1:16" x14ac:dyDescent="0.15">
      <c r="A28">
        <f t="shared" si="0"/>
        <v>27</v>
      </c>
      <c r="B28" s="60">
        <v>805.34694987313105</v>
      </c>
      <c r="C28" s="60">
        <v>808.10816384725138</v>
      </c>
      <c r="D28" s="60">
        <v>762.38777928608874</v>
      </c>
      <c r="E28" s="60">
        <v>776.16231513878859</v>
      </c>
      <c r="F28" s="60">
        <v>781.39848832099142</v>
      </c>
      <c r="G28" s="60">
        <v>748.0788039373042</v>
      </c>
      <c r="H28" s="60">
        <v>758.92657604581461</v>
      </c>
      <c r="I28" s="60">
        <v>732.6955739329527</v>
      </c>
      <c r="J28" s="60">
        <v>746.12099743623162</v>
      </c>
      <c r="K28" s="60">
        <v>703.65756168654366</v>
      </c>
      <c r="L28" s="60">
        <v>725.95364459355665</v>
      </c>
      <c r="M28" s="60">
        <v>736.55474068417561</v>
      </c>
      <c r="N28" s="60">
        <v>705.56603965364104</v>
      </c>
      <c r="O28" s="60">
        <v>675.97029254151471</v>
      </c>
      <c r="P28" s="60">
        <v>684.88147328688285</v>
      </c>
    </row>
    <row r="29" spans="1:16" x14ac:dyDescent="0.15">
      <c r="A29">
        <f t="shared" si="0"/>
        <v>28</v>
      </c>
      <c r="B29" s="60">
        <v>852.86228053412083</v>
      </c>
      <c r="C29" s="60">
        <v>867.39011122148338</v>
      </c>
      <c r="D29" s="60">
        <v>819.41643158250656</v>
      </c>
      <c r="E29" s="60">
        <v>833.00159915747952</v>
      </c>
      <c r="F29" s="60">
        <v>827.25855121077541</v>
      </c>
      <c r="G29" s="60">
        <v>792.14266814862094</v>
      </c>
      <c r="H29" s="60">
        <v>802.89414382040331</v>
      </c>
      <c r="I29" s="60">
        <v>787.73963061918903</v>
      </c>
      <c r="J29" s="60">
        <v>800.98240147410559</v>
      </c>
      <c r="K29" s="60">
        <v>756.43241062824654</v>
      </c>
      <c r="L29" s="60">
        <v>768.48187515388975</v>
      </c>
      <c r="M29" s="60">
        <v>778.99009439047677</v>
      </c>
      <c r="N29" s="60">
        <v>746.33860818669325</v>
      </c>
      <c r="O29" s="60">
        <v>726.90778678565107</v>
      </c>
      <c r="P29" s="60">
        <v>724.2326536884683</v>
      </c>
    </row>
    <row r="30" spans="1:16" x14ac:dyDescent="0.15">
      <c r="A30">
        <f t="shared" si="0"/>
        <v>29</v>
      </c>
      <c r="B30" s="60">
        <v>906.36188285645039</v>
      </c>
      <c r="C30" s="60">
        <v>934.06010126113199</v>
      </c>
      <c r="D30" s="60">
        <v>883.52979253967044</v>
      </c>
      <c r="E30" s="60">
        <v>896.92564652786859</v>
      </c>
      <c r="F30" s="60">
        <v>878.89510325663935</v>
      </c>
      <c r="G30" s="60">
        <v>841.74370349795106</v>
      </c>
      <c r="H30" s="60">
        <v>852.40057906811239</v>
      </c>
      <c r="I30" s="60">
        <v>849.62271149797846</v>
      </c>
      <c r="J30" s="60">
        <v>862.68292575388409</v>
      </c>
      <c r="K30" s="60">
        <v>815.76528699043865</v>
      </c>
      <c r="L30" s="60">
        <v>816.35487918332888</v>
      </c>
      <c r="M30" s="60">
        <v>826.77188238103145</v>
      </c>
      <c r="N30" s="60">
        <v>792.23593519266524</v>
      </c>
      <c r="O30" s="60">
        <v>784.17572956204219</v>
      </c>
      <c r="P30" s="60">
        <v>768.53042747433869</v>
      </c>
    </row>
    <row r="31" spans="1:16" x14ac:dyDescent="0.15">
      <c r="A31">
        <f t="shared" si="0"/>
        <v>30</v>
      </c>
      <c r="B31" s="60">
        <v>966.3517446467265</v>
      </c>
      <c r="C31" s="60">
        <v>1008.7010584522554</v>
      </c>
      <c r="D31" s="60">
        <v>955.28737656618534</v>
      </c>
      <c r="E31" s="60">
        <v>968.49357920994009</v>
      </c>
      <c r="F31" s="60">
        <v>936.79665631239834</v>
      </c>
      <c r="G31" s="60">
        <v>897.35049423387829</v>
      </c>
      <c r="H31" s="60">
        <v>907.91439660476487</v>
      </c>
      <c r="I31" s="60">
        <v>918.88501347237661</v>
      </c>
      <c r="J31" s="60">
        <v>931.76240441742323</v>
      </c>
      <c r="K31" s="60">
        <v>882.17428980748662</v>
      </c>
      <c r="L31" s="60">
        <v>870.02503099285423</v>
      </c>
      <c r="M31" s="60">
        <v>880.35242118988265</v>
      </c>
      <c r="N31" s="60">
        <v>843.69185069087098</v>
      </c>
      <c r="O31" s="60">
        <v>848.27431360323658</v>
      </c>
      <c r="P31" s="60">
        <v>818.19360338640763</v>
      </c>
    </row>
    <row r="32" spans="1:16" x14ac:dyDescent="0.15">
      <c r="A32">
        <f t="shared" si="0"/>
        <v>31</v>
      </c>
      <c r="B32" s="60">
        <v>1033.3876420423057</v>
      </c>
      <c r="C32" s="60">
        <v>1091.9321634766877</v>
      </c>
      <c r="D32" s="60">
        <v>1035.7131380628537</v>
      </c>
      <c r="E32" s="60">
        <v>1048.2995427316098</v>
      </c>
      <c r="F32" s="60">
        <v>1001.4999156222442</v>
      </c>
      <c r="G32" s="60">
        <v>959.83482198012496</v>
      </c>
      <c r="H32" s="60">
        <v>969.95047500212127</v>
      </c>
      <c r="I32" s="60">
        <v>996.51582410828394</v>
      </c>
      <c r="J32" s="60">
        <v>1008.7946792395975</v>
      </c>
      <c r="K32" s="60">
        <v>956.60898038013534</v>
      </c>
      <c r="L32" s="60">
        <v>930.33429922990126</v>
      </c>
      <c r="M32" s="60">
        <v>940.22889506329739</v>
      </c>
      <c r="N32" s="60">
        <v>901.51418852407778</v>
      </c>
      <c r="O32" s="60">
        <v>920.12086862920739</v>
      </c>
      <c r="P32" s="60">
        <v>874.00233991564301</v>
      </c>
    </row>
    <row r="33" spans="1:16" x14ac:dyDescent="0.15">
      <c r="A33">
        <f t="shared" si="0"/>
        <v>32</v>
      </c>
      <c r="B33" s="60">
        <v>1107.7328129656842</v>
      </c>
      <c r="C33" s="60">
        <v>1183.9648383776955</v>
      </c>
      <c r="D33" s="60">
        <v>1124.695968874011</v>
      </c>
      <c r="E33" s="60">
        <v>1136.5469915949948</v>
      </c>
      <c r="F33" s="60">
        <v>1073.2593771483039</v>
      </c>
      <c r="G33" s="60">
        <v>1029.1748215077671</v>
      </c>
      <c r="H33" s="60">
        <v>1038.7532761098628</v>
      </c>
      <c r="I33" s="60">
        <v>1082.4080311181399</v>
      </c>
      <c r="J33" s="60">
        <v>1093.9767072769587</v>
      </c>
      <c r="K33" s="60">
        <v>1038.9668029630479</v>
      </c>
      <c r="L33" s="60">
        <v>997.26171003277261</v>
      </c>
      <c r="M33" s="60">
        <v>1006.637613174444</v>
      </c>
      <c r="N33" s="60">
        <v>965.68298200029562</v>
      </c>
      <c r="O33" s="60">
        <v>999.61651988276515</v>
      </c>
      <c r="P33" s="60">
        <v>935.93747708573949</v>
      </c>
    </row>
    <row r="34" spans="1:16" x14ac:dyDescent="0.15">
      <c r="A34">
        <f t="shared" si="0"/>
        <v>33</v>
      </c>
      <c r="B34" s="60">
        <v>1190.3116641985084</v>
      </c>
      <c r="C34" s="60">
        <v>1285.8585443066363</v>
      </c>
      <c r="D34" s="60">
        <v>1223.2419360323383</v>
      </c>
      <c r="E34" s="60">
        <v>1234.2528064662497</v>
      </c>
      <c r="F34" s="60">
        <v>1152.967871312198</v>
      </c>
      <c r="G34" s="60">
        <v>1106.2191994397547</v>
      </c>
      <c r="H34" s="60">
        <v>1115.1794710767283</v>
      </c>
      <c r="I34" s="60">
        <v>1177.5335297740255</v>
      </c>
      <c r="J34" s="60">
        <v>1188.2908250025994</v>
      </c>
      <c r="K34" s="60">
        <v>1130.1805036440567</v>
      </c>
      <c r="L34" s="60">
        <v>1071.6269296695966</v>
      </c>
      <c r="M34" s="60">
        <v>1080.4059292093423</v>
      </c>
      <c r="N34" s="60">
        <v>1036.9846466832828</v>
      </c>
      <c r="O34" s="60">
        <v>1087.6622583516835</v>
      </c>
      <c r="P34" s="60">
        <v>1004.7584747486028</v>
      </c>
    </row>
    <row r="35" spans="1:16" x14ac:dyDescent="0.15">
      <c r="A35">
        <f t="shared" si="0"/>
        <v>34</v>
      </c>
      <c r="B35" s="60">
        <v>1282.4534005265452</v>
      </c>
      <c r="C35" s="60">
        <v>1399.2012987026924</v>
      </c>
      <c r="D35" s="60">
        <v>1332.8847832916151</v>
      </c>
      <c r="E35" s="60">
        <v>1342.9405915158986</v>
      </c>
      <c r="F35" s="60">
        <v>1241.9089392010944</v>
      </c>
      <c r="G35" s="60">
        <v>1192.2075883506525</v>
      </c>
      <c r="H35" s="60">
        <v>1200.4603387318823</v>
      </c>
      <c r="I35" s="60">
        <v>1283.3734979629778</v>
      </c>
      <c r="J35" s="60">
        <v>1293.2084119983911</v>
      </c>
      <c r="K35" s="60">
        <v>1231.6710877022824</v>
      </c>
      <c r="L35" s="60">
        <v>1154.6269479453103</v>
      </c>
      <c r="M35" s="60">
        <v>1162.7227622592031</v>
      </c>
      <c r="N35" s="60">
        <v>1116.5673725387887</v>
      </c>
      <c r="O35" s="60">
        <v>1185.6303090953661</v>
      </c>
      <c r="P35" s="60">
        <v>1081.5739735113802</v>
      </c>
    </row>
    <row r="36" spans="1:16" x14ac:dyDescent="0.15">
      <c r="A36">
        <f t="shared" si="0"/>
        <v>35</v>
      </c>
      <c r="B36" s="60">
        <v>1384.9804416596821</v>
      </c>
      <c r="C36" s="60">
        <v>1524.8798024060484</v>
      </c>
      <c r="D36" s="60">
        <v>1454.4945136492645</v>
      </c>
      <c r="E36" s="60">
        <v>1463.462051727322</v>
      </c>
      <c r="F36" s="60">
        <v>1340.8772758277626</v>
      </c>
      <c r="G36" s="60">
        <v>1287.9170188433989</v>
      </c>
      <c r="H36" s="60">
        <v>1295.3587915194682</v>
      </c>
      <c r="I36" s="60">
        <v>1400.7688721576244</v>
      </c>
      <c r="J36" s="60">
        <v>1409.5527413773359</v>
      </c>
      <c r="K36" s="60">
        <v>1344.246146182378</v>
      </c>
      <c r="L36" s="60">
        <v>1247.0125127779675</v>
      </c>
      <c r="M36" s="60">
        <v>1254.3252305000663</v>
      </c>
      <c r="N36" s="60">
        <v>1205.1517861214613</v>
      </c>
      <c r="O36" s="60">
        <v>1294.3011823361549</v>
      </c>
      <c r="P36" s="60">
        <v>1167.080160099327</v>
      </c>
    </row>
    <row r="37" spans="1:16" x14ac:dyDescent="0.15">
      <c r="A37">
        <f t="shared" si="0"/>
        <v>36</v>
      </c>
      <c r="B37" s="60">
        <v>1499.4361217044336</v>
      </c>
      <c r="C37" s="60">
        <v>1664.7006472028684</v>
      </c>
      <c r="D37" s="60">
        <v>1589.8199392409529</v>
      </c>
      <c r="E37" s="60">
        <v>1597.5511638156299</v>
      </c>
      <c r="F37" s="60">
        <v>1451.3635884259652</v>
      </c>
      <c r="G37" s="60">
        <v>1394.7899671508926</v>
      </c>
      <c r="H37" s="60">
        <v>1401.3052685053692</v>
      </c>
      <c r="I37" s="60">
        <v>1531.409041061823</v>
      </c>
      <c r="J37" s="60">
        <v>1538.9988745203107</v>
      </c>
      <c r="K37" s="60">
        <v>1469.5269975861966</v>
      </c>
      <c r="L37" s="60">
        <v>1350.1768130047155</v>
      </c>
      <c r="M37" s="60">
        <v>1356.5948978756626</v>
      </c>
      <c r="N37" s="60">
        <v>1304.0746413922548</v>
      </c>
      <c r="O37" s="60">
        <v>1415.2409794209921</v>
      </c>
      <c r="P37" s="60">
        <v>1262.5680290719749</v>
      </c>
    </row>
    <row r="38" spans="1:16" x14ac:dyDescent="0.15">
      <c r="A38">
        <f t="shared" si="0"/>
        <v>37</v>
      </c>
      <c r="B38" s="60">
        <v>1627.2509689757781</v>
      </c>
      <c r="C38" s="60">
        <v>1820.2729473792542</v>
      </c>
      <c r="D38" s="60">
        <v>1740.4286212723164</v>
      </c>
      <c r="E38" s="60">
        <v>1746.7534088435336</v>
      </c>
      <c r="F38" s="60">
        <v>1574.7501947094513</v>
      </c>
      <c r="G38" s="60">
        <v>1514.1708372544597</v>
      </c>
      <c r="H38" s="60">
        <v>1519.6268277031072</v>
      </c>
      <c r="I38" s="60">
        <v>1676.8091000699371</v>
      </c>
      <c r="J38" s="60">
        <v>1683.0405938436918</v>
      </c>
      <c r="K38" s="60">
        <v>1608.9685678457349</v>
      </c>
      <c r="L38" s="60">
        <v>1465.4187963364898</v>
      </c>
      <c r="M38" s="60">
        <v>1470.8139664797652</v>
      </c>
      <c r="N38" s="60">
        <v>1414.5827967609018</v>
      </c>
      <c r="O38" s="60">
        <v>1549.8557586086772</v>
      </c>
      <c r="P38" s="60">
        <v>1369.2421671305603</v>
      </c>
    </row>
    <row r="39" spans="1:16" x14ac:dyDescent="0.15">
      <c r="A39">
        <f t="shared" si="0"/>
        <v>38</v>
      </c>
      <c r="B39" s="60">
        <v>1768.5900970599753</v>
      </c>
      <c r="C39" s="60">
        <v>1991.5660027815074</v>
      </c>
      <c r="D39" s="60">
        <v>1906.3238880857868</v>
      </c>
      <c r="E39" s="60">
        <v>1911.0422471280233</v>
      </c>
      <c r="F39" s="60">
        <v>1711.1982134460893</v>
      </c>
      <c r="G39" s="60">
        <v>1646.2386917671199</v>
      </c>
      <c r="H39" s="60">
        <v>1650.4798615096033</v>
      </c>
      <c r="I39" s="60">
        <v>1836.9745352192638</v>
      </c>
      <c r="J39" s="60">
        <v>1841.6545478364371</v>
      </c>
      <c r="K39" s="60">
        <v>1762.578567969839</v>
      </c>
      <c r="L39" s="60">
        <v>1592.9127797447932</v>
      </c>
      <c r="M39" s="60">
        <v>1597.1348825626314</v>
      </c>
      <c r="N39" s="60">
        <v>1536.8450081317121</v>
      </c>
      <c r="O39" s="60">
        <v>1698.1548784639645</v>
      </c>
      <c r="P39" s="60">
        <v>1487.2667264085881</v>
      </c>
    </row>
    <row r="40" spans="1:16" x14ac:dyDescent="0.15">
      <c r="A40">
        <f t="shared" si="0"/>
        <v>39</v>
      </c>
      <c r="B40" s="60">
        <v>1924.2523789084703</v>
      </c>
      <c r="C40" s="60">
        <v>2179.3657819738651</v>
      </c>
      <c r="D40" s="60">
        <v>2088.2882740465652</v>
      </c>
      <c r="E40" s="60">
        <v>2091.1744927935965</v>
      </c>
      <c r="F40" s="60">
        <v>1861.4807113575773</v>
      </c>
      <c r="G40" s="60">
        <v>1791.7569590431613</v>
      </c>
      <c r="H40" s="60">
        <v>1794.6077486639281</v>
      </c>
      <c r="I40" s="60">
        <v>2012.6630469986997</v>
      </c>
      <c r="J40" s="60">
        <v>2015.5737433587929</v>
      </c>
      <c r="K40" s="60">
        <v>1931.086196421149</v>
      </c>
      <c r="L40" s="60">
        <v>1733.3973073157354</v>
      </c>
      <c r="M40" s="60">
        <v>1736.2768515986174</v>
      </c>
      <c r="N40" s="60">
        <v>1671.5712137206908</v>
      </c>
      <c r="O40" s="60">
        <v>1860.8442931403579</v>
      </c>
      <c r="P40" s="60">
        <v>1617.3283693699987</v>
      </c>
    </row>
    <row r="41" spans="1:16" x14ac:dyDescent="0.15">
      <c r="A41">
        <f t="shared" si="0"/>
        <v>40</v>
      </c>
      <c r="B41" s="60">
        <v>2095.9691191104225</v>
      </c>
      <c r="C41" s="60">
        <v>2385.6396402742189</v>
      </c>
      <c r="D41" s="60">
        <v>2288.2321594416298</v>
      </c>
      <c r="E41" s="60">
        <v>2289.0400450264556</v>
      </c>
      <c r="F41" s="60">
        <v>2027.2710315792399</v>
      </c>
      <c r="G41" s="60">
        <v>1952.3494168192722</v>
      </c>
      <c r="H41" s="60">
        <v>1953.6173553085716</v>
      </c>
      <c r="I41" s="60">
        <v>2205.7214160360268</v>
      </c>
      <c r="J41" s="60">
        <v>2206.6251344980342</v>
      </c>
      <c r="K41" s="60">
        <v>2116.2651509395318</v>
      </c>
      <c r="L41" s="60">
        <v>1888.4415624424985</v>
      </c>
      <c r="M41" s="60">
        <v>1889.7927558932026</v>
      </c>
      <c r="N41" s="60">
        <v>1820.2680073585229</v>
      </c>
      <c r="O41" s="60">
        <v>2039.6383276460144</v>
      </c>
      <c r="P41" s="60">
        <v>1760.8828757625593</v>
      </c>
    </row>
    <row r="42" spans="1:16" x14ac:dyDescent="0.15">
      <c r="A42">
        <f t="shared" si="0"/>
        <v>41</v>
      </c>
      <c r="B42" s="60">
        <v>2286.924018496175</v>
      </c>
      <c r="C42" s="60">
        <v>2614.0725506519752</v>
      </c>
      <c r="D42" s="60">
        <v>2511.0071626962063</v>
      </c>
      <c r="E42" s="60">
        <v>2508.1791391136981</v>
      </c>
      <c r="F42" s="60">
        <v>2211.6463842787612</v>
      </c>
      <c r="G42" s="60">
        <v>2132.0893429427438</v>
      </c>
      <c r="H42" s="60">
        <v>2130.4637533583855</v>
      </c>
      <c r="I42" s="60">
        <v>2420.8418259832888</v>
      </c>
      <c r="J42" s="60">
        <v>2418.2313060852562</v>
      </c>
      <c r="K42" s="60">
        <v>2322.6245223382016</v>
      </c>
      <c r="L42" s="60">
        <v>2061.9830107279831</v>
      </c>
      <c r="M42" s="60">
        <v>2060.538471690385</v>
      </c>
      <c r="N42" s="60">
        <v>1986.7170913241489</v>
      </c>
      <c r="O42" s="60">
        <v>2238.8971737842317</v>
      </c>
      <c r="P42" s="60">
        <v>1921.5853741272556</v>
      </c>
    </row>
    <row r="43" spans="1:16" x14ac:dyDescent="0.15">
      <c r="A43">
        <f t="shared" si="0"/>
        <v>42</v>
      </c>
      <c r="B43" s="60">
        <v>2498.3253904379922</v>
      </c>
      <c r="C43" s="60">
        <v>2865.8630869247668</v>
      </c>
      <c r="D43" s="60">
        <v>2756.762727102102</v>
      </c>
      <c r="E43" s="60">
        <v>2749.747197283813</v>
      </c>
      <c r="F43" s="60">
        <v>2415.7770066268613</v>
      </c>
      <c r="G43" s="60">
        <v>2331.2465924222638</v>
      </c>
      <c r="H43" s="60">
        <v>2326.273284590085</v>
      </c>
      <c r="I43" s="60">
        <v>2658.170804361388</v>
      </c>
      <c r="J43" s="60">
        <v>2651.5123563984962</v>
      </c>
      <c r="K43" s="60">
        <v>2550.3072939398839</v>
      </c>
      <c r="L43" s="60">
        <v>2254.2840240453947</v>
      </c>
      <c r="M43" s="60">
        <v>2249.6045299517755</v>
      </c>
      <c r="N43" s="60">
        <v>2171.1720024067695</v>
      </c>
      <c r="O43" s="60">
        <v>2458.7607937235721</v>
      </c>
      <c r="P43" s="60">
        <v>2099.6822071114457</v>
      </c>
    </row>
    <row r="44" spans="1:16" x14ac:dyDescent="0.15">
      <c r="A44">
        <f t="shared" si="0"/>
        <v>43</v>
      </c>
      <c r="B44" s="60">
        <v>2731.0016728782002</v>
      </c>
      <c r="C44" s="60">
        <v>3141.8504084013903</v>
      </c>
      <c r="D44" s="60">
        <v>3026.2555246280153</v>
      </c>
      <c r="E44" s="60">
        <v>3014.5509285119838</v>
      </c>
      <c r="F44" s="60">
        <v>2640.4643624768873</v>
      </c>
      <c r="G44" s="60">
        <v>2550.5547308099185</v>
      </c>
      <c r="H44" s="60">
        <v>2541.8164077452502</v>
      </c>
      <c r="I44" s="60">
        <v>2918.440412048606</v>
      </c>
      <c r="J44" s="60">
        <v>2907.2485948221147</v>
      </c>
      <c r="K44" s="60">
        <v>2800.0172361176651</v>
      </c>
      <c r="L44" s="60">
        <v>2466.0542752945735</v>
      </c>
      <c r="M44" s="60">
        <v>2457.7361550615269</v>
      </c>
      <c r="N44" s="60">
        <v>2374.3149508922493</v>
      </c>
      <c r="O44" s="60">
        <v>2699.9099302303125</v>
      </c>
      <c r="P44" s="60">
        <v>2295.8332339386316</v>
      </c>
    </row>
    <row r="45" spans="1:16" x14ac:dyDescent="0.15">
      <c r="A45">
        <f t="shared" si="0"/>
        <v>44</v>
      </c>
      <c r="B45" s="60">
        <v>2986.825035141856</v>
      </c>
      <c r="C45" s="60">
        <v>3444.0077248101734</v>
      </c>
      <c r="D45" s="60">
        <v>3321.4389386137204</v>
      </c>
      <c r="E45" s="60">
        <v>3304.4900302907918</v>
      </c>
      <c r="F45" s="60">
        <v>2887.52055629398</v>
      </c>
      <c r="G45" s="60">
        <v>2791.8025331641174</v>
      </c>
      <c r="H45" s="60">
        <v>2778.8360961845406</v>
      </c>
      <c r="I45" s="60">
        <v>3203.5423124282229</v>
      </c>
      <c r="J45" s="60">
        <v>3187.2796665605838</v>
      </c>
      <c r="K45" s="60">
        <v>3073.5748853215514</v>
      </c>
      <c r="L45" s="60">
        <v>2699.0247559013578</v>
      </c>
      <c r="M45" s="60">
        <v>2686.6199964465345</v>
      </c>
      <c r="N45" s="60">
        <v>2597.8106197281686</v>
      </c>
      <c r="O45" s="60">
        <v>2964.1070999576928</v>
      </c>
      <c r="P45" s="60">
        <v>2511.6490090537745</v>
      </c>
    </row>
    <row r="46" spans="1:16" x14ac:dyDescent="0.15">
      <c r="A46">
        <f t="shared" si="0"/>
        <v>45</v>
      </c>
      <c r="B46" s="60">
        <v>3267.5584682899175</v>
      </c>
      <c r="C46" s="60">
        <v>3774.1970941566992</v>
      </c>
      <c r="D46" s="60">
        <v>3644.1511268366612</v>
      </c>
      <c r="E46" s="60">
        <v>3621.3563393870777</v>
      </c>
      <c r="F46" s="60">
        <v>3158.6518127963432</v>
      </c>
      <c r="G46" s="60">
        <v>3056.671313050857</v>
      </c>
      <c r="H46" s="60">
        <v>3038.9732612232424</v>
      </c>
      <c r="I46" s="60">
        <v>3515.2559453141466</v>
      </c>
      <c r="J46" s="60">
        <v>3493.3401818463722</v>
      </c>
      <c r="K46" s="60">
        <v>3372.6920782913212</v>
      </c>
      <c r="L46" s="60">
        <v>2954.8223566137881</v>
      </c>
      <c r="M46" s="60">
        <v>2937.843766303627</v>
      </c>
      <c r="N46" s="60">
        <v>2843.2230264061186</v>
      </c>
      <c r="O46" s="60">
        <v>3253.0090415187574</v>
      </c>
      <c r="P46" s="60">
        <v>2748.6425463865212</v>
      </c>
    </row>
    <row r="47" spans="1:16" x14ac:dyDescent="0.15">
      <c r="A47">
        <f t="shared" si="0"/>
        <v>46</v>
      </c>
      <c r="B47" s="60">
        <v>3575.9482314523088</v>
      </c>
      <c r="C47" s="60">
        <v>4135.402373683246</v>
      </c>
      <c r="D47" s="60">
        <v>3997.3312611676324</v>
      </c>
      <c r="E47" s="60">
        <v>3968.0211245250262</v>
      </c>
      <c r="F47" s="60">
        <v>3456.5158934832871</v>
      </c>
      <c r="G47" s="60">
        <v>3347.7750160962059</v>
      </c>
      <c r="H47" s="60">
        <v>3324.7838507416591</v>
      </c>
      <c r="I47" s="60">
        <v>3856.4266020028977</v>
      </c>
      <c r="J47" s="60">
        <v>3828.2098295516166</v>
      </c>
      <c r="K47" s="60">
        <v>3700.1060222458273</v>
      </c>
      <c r="L47" s="60">
        <v>3235.9760582180679</v>
      </c>
      <c r="M47" s="60">
        <v>3213.8804898756293</v>
      </c>
      <c r="N47" s="60">
        <v>3112.9838929504085</v>
      </c>
      <c r="O47" s="60">
        <v>3569.2648725792442</v>
      </c>
      <c r="P47" s="60">
        <v>3009.1662055220136</v>
      </c>
    </row>
    <row r="48" spans="1:16" x14ac:dyDescent="0.15">
      <c r="A48">
        <f t="shared" si="0"/>
        <v>47</v>
      </c>
      <c r="B48" s="60">
        <v>3914.9388469871596</v>
      </c>
      <c r="C48" s="60">
        <v>4530.8266729863135</v>
      </c>
      <c r="D48" s="60">
        <v>4384.1308656323017</v>
      </c>
      <c r="E48" s="60">
        <v>4347.5668594302761</v>
      </c>
      <c r="F48" s="60">
        <v>3783.9625737891902</v>
      </c>
      <c r="G48" s="60">
        <v>3667.9141877593088</v>
      </c>
      <c r="H48" s="60">
        <v>3639.0086324209688</v>
      </c>
      <c r="I48" s="60">
        <v>4230.1049798217264</v>
      </c>
      <c r="J48" s="60">
        <v>4194.8722279511012</v>
      </c>
      <c r="K48" s="60">
        <v>4058.7513606693083</v>
      </c>
      <c r="L48" s="60">
        <v>3545.1957393542584</v>
      </c>
      <c r="M48" s="60">
        <v>3517.3821384099606</v>
      </c>
      <c r="N48" s="60">
        <v>3409.69854124328</v>
      </c>
      <c r="O48" s="60">
        <v>3915.7146592102713</v>
      </c>
      <c r="P48" s="60">
        <v>3295.7404450042932</v>
      </c>
    </row>
    <row r="49" spans="1:16" x14ac:dyDescent="0.15">
      <c r="A49">
        <f t="shared" si="0"/>
        <v>48</v>
      </c>
      <c r="B49" s="60">
        <v>4286.0610784487517</v>
      </c>
      <c r="C49" s="60">
        <v>4961.8842205691926</v>
      </c>
      <c r="D49" s="60">
        <v>4805.9850569088167</v>
      </c>
      <c r="E49" s="60">
        <v>4761.3612825619321</v>
      </c>
      <c r="F49" s="60">
        <v>4142.4776418299798</v>
      </c>
      <c r="G49" s="60">
        <v>4018.5794994171406</v>
      </c>
      <c r="H49" s="60">
        <v>3983.0812386436414</v>
      </c>
      <c r="I49" s="60">
        <v>4637.6855100773137</v>
      </c>
      <c r="J49" s="60">
        <v>4594.6566578333832</v>
      </c>
      <c r="K49" s="60">
        <v>4449.9751919018299</v>
      </c>
      <c r="L49" s="60">
        <v>3883.9278514259354</v>
      </c>
      <c r="M49" s="60">
        <v>3849.7395452515188</v>
      </c>
      <c r="N49" s="60">
        <v>3734.761727827979</v>
      </c>
      <c r="O49" s="60">
        <v>4293.666541556865</v>
      </c>
      <c r="P49" s="60">
        <v>3609.7174422863354</v>
      </c>
    </row>
    <row r="50" spans="1:16" x14ac:dyDescent="0.15">
      <c r="A50">
        <f t="shared" si="0"/>
        <v>49</v>
      </c>
      <c r="B50" s="60">
        <v>4690.8214396081157</v>
      </c>
      <c r="C50" s="60">
        <v>5429.9458496584184</v>
      </c>
      <c r="D50" s="60">
        <v>5264.2921794403665</v>
      </c>
      <c r="E50" s="60">
        <v>5210.7309051135408</v>
      </c>
      <c r="F50" s="60">
        <v>4533.5242062342741</v>
      </c>
      <c r="G50" s="60">
        <v>4401.2449372997144</v>
      </c>
      <c r="H50" s="60">
        <v>4358.4143486597541</v>
      </c>
      <c r="I50" s="60">
        <v>5080.5277382950289</v>
      </c>
      <c r="J50" s="60">
        <v>5028.8535589827625</v>
      </c>
      <c r="K50" s="60">
        <v>4875.0917216538246</v>
      </c>
      <c r="L50" s="60">
        <v>4253.6020519715776</v>
      </c>
      <c r="M50" s="60">
        <v>4212.3238527664716</v>
      </c>
      <c r="N50" s="60">
        <v>4089.553133104112</v>
      </c>
      <c r="O50" s="60">
        <v>4704.3973529366576</v>
      </c>
      <c r="P50" s="60">
        <v>3952.4355987547278</v>
      </c>
    </row>
    <row r="51" spans="1:16" x14ac:dyDescent="0.15">
      <c r="A51">
        <f t="shared" si="0"/>
        <v>50</v>
      </c>
      <c r="B51" s="60">
        <v>5133.3520577810668</v>
      </c>
      <c r="C51" s="60">
        <v>5939.4944823545757</v>
      </c>
      <c r="D51" s="60">
        <v>5763.4755893508036</v>
      </c>
      <c r="E51" s="60">
        <v>5699.993587909652</v>
      </c>
      <c r="F51" s="60">
        <v>4961.1043579084781</v>
      </c>
      <c r="G51" s="60">
        <v>4819.8522411373988</v>
      </c>
      <c r="H51" s="60">
        <v>4768.8601725084454</v>
      </c>
      <c r="I51" s="60">
        <v>5562.9159722827198</v>
      </c>
      <c r="J51" s="60">
        <v>5501.645655925644</v>
      </c>
      <c r="K51" s="60">
        <v>5338.2255387727437</v>
      </c>
      <c r="L51" s="60">
        <v>4658.035395835931</v>
      </c>
      <c r="M51" s="60">
        <v>4608.8651487050074</v>
      </c>
      <c r="N51" s="60">
        <v>4477.7446703034702</v>
      </c>
      <c r="O51" s="60">
        <v>5151.9012220957593</v>
      </c>
      <c r="P51" s="60">
        <v>4327.4493882715042</v>
      </c>
    </row>
    <row r="52" spans="1:16" x14ac:dyDescent="0.15">
      <c r="A52">
        <f t="shared" si="0"/>
        <v>51</v>
      </c>
      <c r="B52" s="60">
        <v>5617.9993288824508</v>
      </c>
      <c r="C52" s="60">
        <v>6495.15248096708</v>
      </c>
      <c r="D52" s="60">
        <v>6310.8363052566556</v>
      </c>
      <c r="E52" s="60">
        <v>6233.6071634098689</v>
      </c>
      <c r="F52" s="60">
        <v>5429.4315194160927</v>
      </c>
      <c r="G52" s="60">
        <v>5281.0696719965872</v>
      </c>
      <c r="H52" s="60">
        <v>5218.4785023738259</v>
      </c>
      <c r="I52" s="60">
        <v>6091.9426233717268</v>
      </c>
      <c r="J52" s="60">
        <v>6017.3562217751123</v>
      </c>
      <c r="K52" s="60">
        <v>5846.2255834903117</v>
      </c>
      <c r="L52" s="60">
        <v>5103.6953237982198</v>
      </c>
      <c r="M52" s="60">
        <v>5043.2976203093749</v>
      </c>
      <c r="N52" s="60">
        <v>4905.5729537693323</v>
      </c>
      <c r="O52" s="60">
        <v>5642.8271971311833</v>
      </c>
      <c r="P52" s="60">
        <v>4740.8053404864277</v>
      </c>
    </row>
    <row r="53" spans="1:16" x14ac:dyDescent="0.15">
      <c r="A53">
        <f t="shared" si="0"/>
        <v>52</v>
      </c>
      <c r="B53" s="60">
        <v>6150.5357093319344</v>
      </c>
      <c r="C53" s="60">
        <v>7103.1439359955339</v>
      </c>
      <c r="D53" s="60">
        <v>6910.2098070499751</v>
      </c>
      <c r="E53" s="60">
        <v>6817.5746871214496</v>
      </c>
      <c r="F53" s="60">
        <v>5944.101962758521</v>
      </c>
      <c r="G53" s="60">
        <v>5788.3111190395848</v>
      </c>
      <c r="H53" s="60">
        <v>5712.6620412206166</v>
      </c>
      <c r="I53" s="60">
        <v>6671.3206501176528</v>
      </c>
      <c r="J53" s="60">
        <v>6581.8066982087657</v>
      </c>
      <c r="K53" s="60">
        <v>6402.6648779853831</v>
      </c>
      <c r="L53" s="60">
        <v>5593.8884905243904</v>
      </c>
      <c r="M53" s="60">
        <v>5520.8471462516027</v>
      </c>
      <c r="N53" s="60">
        <v>5376.2195260334593</v>
      </c>
      <c r="O53" s="60">
        <v>6180.6338589184115</v>
      </c>
      <c r="P53" s="60">
        <v>5195.5836828517358</v>
      </c>
    </row>
    <row r="54" spans="1:16" x14ac:dyDescent="0.15">
      <c r="A54">
        <f t="shared" si="0"/>
        <v>53</v>
      </c>
      <c r="B54" s="60">
        <v>6736.7566778203</v>
      </c>
      <c r="C54" s="60">
        <v>7769.4844381875982</v>
      </c>
      <c r="D54" s="60">
        <v>7567.4552415615472</v>
      </c>
      <c r="E54" s="60">
        <v>7457.7160240143776</v>
      </c>
      <c r="F54" s="60">
        <v>6510.7455734546302</v>
      </c>
      <c r="G54" s="60">
        <v>6347.0608717716959</v>
      </c>
      <c r="H54" s="60">
        <v>6256.8482385161642</v>
      </c>
      <c r="I54" s="60">
        <v>7306.7483708008549</v>
      </c>
      <c r="J54" s="60">
        <v>7200.6555329509365</v>
      </c>
      <c r="K54" s="60">
        <v>7013.0532898023912</v>
      </c>
      <c r="L54" s="60">
        <v>6133.9405378680503</v>
      </c>
      <c r="M54" s="60">
        <v>6046.7933716618618</v>
      </c>
      <c r="N54" s="60">
        <v>5894.8263641076319</v>
      </c>
      <c r="O54" s="60">
        <v>6770.6759322871676</v>
      </c>
      <c r="P54" s="60">
        <v>5696.7751716120665</v>
      </c>
    </row>
    <row r="55" spans="1:16" x14ac:dyDescent="0.15">
      <c r="A55">
        <f t="shared" si="0"/>
        <v>54</v>
      </c>
      <c r="B55" s="60">
        <v>7383.2616821676256</v>
      </c>
      <c r="C55" s="60">
        <v>8500.9868615022679</v>
      </c>
      <c r="D55" s="60">
        <v>8289.3834547375973</v>
      </c>
      <c r="E55" s="60">
        <v>8160.6329402959782</v>
      </c>
      <c r="F55" s="60">
        <v>7135.780284981568</v>
      </c>
      <c r="G55" s="60">
        <v>6963.7176892744574</v>
      </c>
      <c r="H55" s="60">
        <v>6857.243374767565</v>
      </c>
      <c r="I55" s="60">
        <v>8004.8563463907831</v>
      </c>
      <c r="J55" s="60">
        <v>7880.3290605569391</v>
      </c>
      <c r="K55" s="60">
        <v>7683.8108482885418</v>
      </c>
      <c r="L55" s="60">
        <v>6730.0707100831205</v>
      </c>
      <c r="M55" s="60">
        <v>6627.1674166953326</v>
      </c>
      <c r="N55" s="60">
        <v>6467.4039584647535</v>
      </c>
      <c r="O55" s="60">
        <v>7419.1992157754221</v>
      </c>
      <c r="P55" s="60">
        <v>6250.21880257882</v>
      </c>
    </row>
    <row r="56" spans="1:16" x14ac:dyDescent="0.15">
      <c r="A56">
        <f t="shared" si="0"/>
        <v>55</v>
      </c>
      <c r="B56" s="60">
        <v>8099.9854196668875</v>
      </c>
      <c r="C56" s="60">
        <v>9308.1488237654557</v>
      </c>
      <c r="D56" s="60">
        <v>9086.4451783773875</v>
      </c>
      <c r="E56" s="60">
        <v>8936.4938860016864</v>
      </c>
      <c r="F56" s="60">
        <v>7828.8670634433138</v>
      </c>
      <c r="G56" s="60">
        <v>7647.8834887782868</v>
      </c>
      <c r="H56" s="60">
        <v>7523.189342080911</v>
      </c>
      <c r="I56" s="60">
        <v>8775.8168936616821</v>
      </c>
      <c r="J56" s="60">
        <v>8630.7239423232568</v>
      </c>
      <c r="K56" s="60">
        <v>8424.7851000207702</v>
      </c>
      <c r="L56" s="60">
        <v>7391.6117907819771</v>
      </c>
      <c r="M56" s="60">
        <v>7271.048628662691</v>
      </c>
      <c r="N56" s="60">
        <v>7102.9722695279652</v>
      </c>
      <c r="O56" s="60">
        <v>8135.7822008507073</v>
      </c>
      <c r="P56" s="60">
        <v>6864.6760785090046</v>
      </c>
    </row>
    <row r="57" spans="1:16" x14ac:dyDescent="0.15">
      <c r="A57">
        <f t="shared" si="0"/>
        <v>56</v>
      </c>
      <c r="B57" s="60">
        <v>8895.5041438414028</v>
      </c>
      <c r="C57" s="60">
        <v>10199.668500456837</v>
      </c>
      <c r="D57" s="60">
        <v>9967.3597149054422</v>
      </c>
      <c r="E57" s="60">
        <v>9793.7654306592667</v>
      </c>
      <c r="F57" s="60">
        <v>8598.3723870336835</v>
      </c>
      <c r="G57" s="60">
        <v>8407.9162055871129</v>
      </c>
      <c r="H57" s="60">
        <v>8262.8053179914787</v>
      </c>
      <c r="I57" s="60">
        <v>9628.150240152454</v>
      </c>
      <c r="J57" s="60">
        <v>9460.1111049058782</v>
      </c>
      <c r="K57" s="60">
        <v>9244.2586664493247</v>
      </c>
      <c r="L57" s="60">
        <v>8126.711096981644</v>
      </c>
      <c r="M57" s="60">
        <v>7986.3498531662299</v>
      </c>
      <c r="N57" s="60">
        <v>7809.4304569050737</v>
      </c>
      <c r="O57" s="60">
        <v>8928.5089270193112</v>
      </c>
      <c r="P57" s="60">
        <v>7547.8402927192983</v>
      </c>
    </row>
    <row r="58" spans="1:16" x14ac:dyDescent="0.15">
      <c r="A58">
        <f t="shared" si="0"/>
        <v>57</v>
      </c>
      <c r="B58" s="60">
        <v>9778.9773909391406</v>
      </c>
      <c r="C58" s="60">
        <v>11184.710342766468</v>
      </c>
      <c r="D58" s="60">
        <v>10941.338097898195</v>
      </c>
      <c r="E58" s="60">
        <v>10741.39680170252</v>
      </c>
      <c r="F58" s="60">
        <v>9453.2518423894126</v>
      </c>
      <c r="G58" s="60">
        <v>9252.779149561562</v>
      </c>
      <c r="H58" s="60">
        <v>9084.804133626707</v>
      </c>
      <c r="I58" s="60">
        <v>10570.879575198069</v>
      </c>
      <c r="J58" s="60">
        <v>10377.25575770776</v>
      </c>
      <c r="K58" s="60">
        <v>10151.029666367085</v>
      </c>
      <c r="L58" s="60">
        <v>8944.1235555934054</v>
      </c>
      <c r="M58" s="60">
        <v>8781.5800189830115</v>
      </c>
      <c r="N58" s="60">
        <v>8595.286399417666</v>
      </c>
      <c r="O58" s="60">
        <v>9805.986458821455</v>
      </c>
      <c r="P58" s="60">
        <v>8308.0130987540397</v>
      </c>
    </row>
    <row r="59" spans="1:16" x14ac:dyDescent="0.15">
      <c r="A59">
        <f t="shared" si="0"/>
        <v>58</v>
      </c>
      <c r="B59" s="60">
        <v>10763.167848641038</v>
      </c>
      <c r="C59" s="60">
        <v>12276.548014221462</v>
      </c>
      <c r="D59" s="60">
        <v>12021.614389867131</v>
      </c>
      <c r="E59" s="60">
        <v>11792.314425062812</v>
      </c>
      <c r="F59" s="60">
        <v>10405.968456113755</v>
      </c>
      <c r="G59" s="60">
        <v>10194.873228909639</v>
      </c>
      <c r="H59" s="60">
        <v>10001.2943796745</v>
      </c>
      <c r="I59" s="60">
        <v>11616.942627384549</v>
      </c>
      <c r="J59" s="60">
        <v>11394.792057099603</v>
      </c>
      <c r="K59" s="60">
        <v>11157.683634286517</v>
      </c>
      <c r="L59" s="60">
        <v>9855.9492152795865</v>
      </c>
      <c r="M59" s="60">
        <v>9668.5507624003621</v>
      </c>
      <c r="N59" s="60">
        <v>9472.2857856570063</v>
      </c>
      <c r="O59" s="60">
        <v>10780.504803612315</v>
      </c>
      <c r="P59" s="60">
        <v>9156.6438500412078</v>
      </c>
    </row>
    <row r="60" spans="1:16" x14ac:dyDescent="0.15">
      <c r="A60">
        <f t="shared" si="0"/>
        <v>59</v>
      </c>
      <c r="B60" s="60">
        <v>11858.419507322724</v>
      </c>
      <c r="C60" s="60">
        <v>13485.535876705058</v>
      </c>
      <c r="D60" s="60">
        <v>13218.592569241098</v>
      </c>
      <c r="E60" s="60">
        <v>12956.666204598776</v>
      </c>
      <c r="F60" s="60">
        <v>11466.669110726416</v>
      </c>
      <c r="G60" s="60">
        <v>11244.354248031193</v>
      </c>
      <c r="H60" s="60">
        <v>11022.184584635557</v>
      </c>
      <c r="I60" s="60">
        <v>12776.561330336817</v>
      </c>
      <c r="J60" s="60">
        <v>12522.688605506941</v>
      </c>
      <c r="K60" s="60">
        <v>12274.220881993091</v>
      </c>
      <c r="L60" s="60">
        <v>10872.137816715933</v>
      </c>
      <c r="M60" s="60">
        <v>10656.96815955529</v>
      </c>
      <c r="N60" s="60">
        <v>10450.131056400056</v>
      </c>
      <c r="O60" s="60">
        <v>11861.873561097556</v>
      </c>
      <c r="P60" s="60">
        <v>10103.225811220324</v>
      </c>
    </row>
    <row r="61" spans="1:16" x14ac:dyDescent="0.15">
      <c r="A61">
        <f t="shared" si="0"/>
        <v>60</v>
      </c>
      <c r="B61" s="60">
        <v>13074.214537545857</v>
      </c>
      <c r="C61" s="60">
        <v>14820.800555047294</v>
      </c>
      <c r="D61" s="60">
        <v>14541.556882419372</v>
      </c>
      <c r="E61" s="60">
        <v>14243.467040661995</v>
      </c>
      <c r="F61" s="60">
        <v>12644.70411950545</v>
      </c>
      <c r="G61" s="60">
        <v>12410.66228689839</v>
      </c>
      <c r="H61" s="60">
        <v>12156.658811981531</v>
      </c>
      <c r="I61" s="60">
        <v>14058.912342813986</v>
      </c>
      <c r="J61" s="60">
        <v>13769.856147991904</v>
      </c>
      <c r="K61" s="60">
        <v>13509.678644714015</v>
      </c>
      <c r="L61" s="60">
        <v>12001.98002304659</v>
      </c>
      <c r="M61" s="60">
        <v>11755.868929427259</v>
      </c>
      <c r="N61" s="60">
        <v>11537.927051150122</v>
      </c>
      <c r="O61" s="60">
        <v>13059.004229885702</v>
      </c>
      <c r="P61" s="60">
        <v>11156.702471177437</v>
      </c>
    </row>
    <row r="62" spans="1:16" x14ac:dyDescent="0.15">
      <c r="A62">
        <f t="shared" si="0"/>
        <v>61</v>
      </c>
      <c r="B62" s="60">
        <v>14414.68664657145</v>
      </c>
      <c r="C62" s="60">
        <v>16284.968812432075</v>
      </c>
      <c r="D62" s="60">
        <v>15987.827166373914</v>
      </c>
      <c r="E62" s="60">
        <v>15655.551642887491</v>
      </c>
      <c r="F62" s="60">
        <v>13944.300054458192</v>
      </c>
      <c r="G62" s="60">
        <v>13693.909037529213</v>
      </c>
      <c r="H62" s="60">
        <v>13409.031624431425</v>
      </c>
      <c r="I62" s="60">
        <v>15461.700757070419</v>
      </c>
      <c r="J62" s="60">
        <v>15139.279505455657</v>
      </c>
      <c r="K62" s="60">
        <v>14862.179997595562</v>
      </c>
      <c r="L62" s="60">
        <v>13245.820000166304</v>
      </c>
      <c r="M62" s="60">
        <v>12969.624468993734</v>
      </c>
      <c r="N62" s="60">
        <v>12736.26585981991</v>
      </c>
      <c r="O62" s="60">
        <v>14370.340228115083</v>
      </c>
      <c r="P62" s="60">
        <v>12317.851158949403</v>
      </c>
    </row>
    <row r="63" spans="1:16" x14ac:dyDescent="0.15">
      <c r="A63">
        <f t="shared" si="0"/>
        <v>62</v>
      </c>
      <c r="B63" s="60">
        <v>15888.872991671989</v>
      </c>
      <c r="C63" s="60">
        <v>17886.547359224471</v>
      </c>
      <c r="D63" s="60">
        <v>17570.701405702166</v>
      </c>
      <c r="E63" s="60">
        <v>17201.417409890924</v>
      </c>
      <c r="F63" s="60">
        <v>15374.444843327577</v>
      </c>
      <c r="G63" s="60">
        <v>15106.756279938807</v>
      </c>
      <c r="H63" s="60">
        <v>14788.215226770919</v>
      </c>
      <c r="I63" s="60">
        <v>16998.022201670701</v>
      </c>
      <c r="J63" s="60">
        <v>16639.433486359998</v>
      </c>
      <c r="K63" s="60">
        <v>16344.571540456171</v>
      </c>
      <c r="L63" s="60">
        <v>14637.937243655004</v>
      </c>
      <c r="M63" s="60">
        <v>14307.070222773707</v>
      </c>
      <c r="N63" s="60">
        <v>14057.339206260478</v>
      </c>
      <c r="O63" s="60">
        <v>15808.512777469234</v>
      </c>
      <c r="P63" s="60">
        <v>13598.641125134756</v>
      </c>
    </row>
    <row r="64" spans="1:16" x14ac:dyDescent="0.15">
      <c r="A64">
        <f t="shared" si="0"/>
        <v>63</v>
      </c>
      <c r="B64" s="60">
        <v>17512.340645923308</v>
      </c>
      <c r="C64" s="60">
        <v>19641.49145684149</v>
      </c>
      <c r="D64" s="60">
        <v>19306.093769959221</v>
      </c>
      <c r="E64" s="60">
        <v>18896.766460702624</v>
      </c>
      <c r="F64" s="60">
        <v>16950.485565090785</v>
      </c>
      <c r="G64" s="60">
        <v>16664.492823401124</v>
      </c>
      <c r="H64" s="60">
        <v>16309.282991375258</v>
      </c>
      <c r="I64" s="60">
        <v>18683.571890494961</v>
      </c>
      <c r="J64" s="60">
        <v>18285.796169925652</v>
      </c>
      <c r="K64" s="60">
        <v>17972.276643433859</v>
      </c>
      <c r="L64" s="60">
        <v>16127.898035191731</v>
      </c>
      <c r="M64" s="60">
        <v>15783.039938163589</v>
      </c>
      <c r="N64" s="60">
        <v>15515.910221621849</v>
      </c>
      <c r="O64" s="60">
        <v>17388.706873538627</v>
      </c>
      <c r="P64" s="60">
        <v>15013.583536158083</v>
      </c>
    </row>
    <row r="65" spans="1:16" x14ac:dyDescent="0.15">
      <c r="A65">
        <f t="shared" si="0"/>
        <v>64</v>
      </c>
      <c r="B65" s="60">
        <v>19296.667387226844</v>
      </c>
      <c r="C65" s="60">
        <v>21560.621929345172</v>
      </c>
      <c r="D65" s="60">
        <v>21204.996233684826</v>
      </c>
      <c r="E65" s="60">
        <v>20752.479855225356</v>
      </c>
      <c r="F65" s="60">
        <v>18684.000216639204</v>
      </c>
      <c r="G65" s="60">
        <v>18378.801803041541</v>
      </c>
      <c r="H65" s="60">
        <v>17983.786593714889</v>
      </c>
      <c r="I65" s="60">
        <v>20529.377414207072</v>
      </c>
      <c r="J65" s="60">
        <v>20089.275626751678</v>
      </c>
      <c r="K65" s="60">
        <v>19756.337090081575</v>
      </c>
      <c r="L65" s="60">
        <v>17792.838156512524</v>
      </c>
      <c r="M65" s="60">
        <v>17409.042594650346</v>
      </c>
      <c r="N65" s="60">
        <v>17123.562851278122</v>
      </c>
      <c r="O65" s="60">
        <v>19121.95593635926</v>
      </c>
      <c r="P65" s="60">
        <v>16574.190151537146</v>
      </c>
    </row>
    <row r="66" spans="1:16" x14ac:dyDescent="0.15">
      <c r="A66">
        <f t="shared" si="0"/>
        <v>65</v>
      </c>
      <c r="B66" s="60">
        <v>21255.984502724095</v>
      </c>
      <c r="C66" s="60">
        <v>23657.675695863287</v>
      </c>
      <c r="D66" s="60">
        <v>23281.308819268241</v>
      </c>
      <c r="E66" s="60">
        <v>22782.295539226747</v>
      </c>
      <c r="F66" s="60">
        <v>20589.093553746228</v>
      </c>
      <c r="G66" s="60">
        <v>20263.892556301511</v>
      </c>
      <c r="H66" s="60">
        <v>19825.772715277821</v>
      </c>
      <c r="I66" s="60">
        <v>22549.323334696546</v>
      </c>
      <c r="J66" s="60">
        <v>22063.589496368077</v>
      </c>
      <c r="K66" s="60">
        <v>21710.597002832965</v>
      </c>
      <c r="L66" s="60">
        <v>19625.075488847819</v>
      </c>
      <c r="M66" s="60">
        <v>19243.720358059742</v>
      </c>
      <c r="N66" s="60">
        <v>18894.346680789749</v>
      </c>
      <c r="O66" s="60">
        <v>21022.048447990583</v>
      </c>
      <c r="P66" s="60">
        <v>18294.407961905286</v>
      </c>
    </row>
    <row r="102" spans="13:16" x14ac:dyDescent="0.15">
      <c r="M102" s="63"/>
      <c r="P102" s="63"/>
    </row>
    <row r="222" spans="8:8" x14ac:dyDescent="0.15">
      <c r="H222" s="6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3D880-D63D-EF46-8757-78E68DABD57A}">
  <sheetPr codeName="Sheet15"/>
  <dimension ref="A1:A419"/>
  <sheetViews>
    <sheetView workbookViewId="0">
      <selection activeCell="P53" sqref="P53"/>
    </sheetView>
  </sheetViews>
  <sheetFormatPr baseColWidth="10" defaultColWidth="11.5" defaultRowHeight="13" x14ac:dyDescent="0.15"/>
  <sheetData>
    <row r="1" spans="1:1" x14ac:dyDescent="0.15">
      <c r="A1" t="s">
        <v>261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262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263</v>
      </c>
    </row>
    <row r="15" spans="1:1" x14ac:dyDescent="0.15">
      <c r="A15" t="s">
        <v>74</v>
      </c>
    </row>
    <row r="16" spans="1:1" x14ac:dyDescent="0.15">
      <c r="A16" t="s">
        <v>264</v>
      </c>
    </row>
    <row r="17" spans="1:1" x14ac:dyDescent="0.15">
      <c r="A17" t="s">
        <v>74</v>
      </c>
    </row>
    <row r="18" spans="1:1" x14ac:dyDescent="0.15">
      <c r="A18" t="s">
        <v>265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266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267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262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263</v>
      </c>
    </row>
    <row r="43" spans="1:1" x14ac:dyDescent="0.15">
      <c r="A43" t="s">
        <v>74</v>
      </c>
    </row>
    <row r="44" spans="1:1" x14ac:dyDescent="0.15">
      <c r="A44" t="s">
        <v>268</v>
      </c>
    </row>
    <row r="45" spans="1:1" x14ac:dyDescent="0.15">
      <c r="A45" t="s">
        <v>74</v>
      </c>
    </row>
    <row r="46" spans="1:1" x14ac:dyDescent="0.15">
      <c r="A46" t="s">
        <v>269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270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271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262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263</v>
      </c>
    </row>
    <row r="71" spans="1:1" x14ac:dyDescent="0.15">
      <c r="A71" t="s">
        <v>74</v>
      </c>
    </row>
    <row r="72" spans="1:1" x14ac:dyDescent="0.15">
      <c r="A72" t="s">
        <v>272</v>
      </c>
    </row>
    <row r="73" spans="1:1" x14ac:dyDescent="0.15">
      <c r="A73" t="s">
        <v>74</v>
      </c>
    </row>
    <row r="74" spans="1:1" x14ac:dyDescent="0.15">
      <c r="A74" t="s">
        <v>273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274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275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262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263</v>
      </c>
    </row>
    <row r="99" spans="1:1" x14ac:dyDescent="0.15">
      <c r="A99" t="s">
        <v>74</v>
      </c>
    </row>
    <row r="100" spans="1:1" x14ac:dyDescent="0.15">
      <c r="A100" t="s">
        <v>276</v>
      </c>
    </row>
    <row r="101" spans="1:1" x14ac:dyDescent="0.15">
      <c r="A101" t="s">
        <v>74</v>
      </c>
    </row>
    <row r="102" spans="1:1" x14ac:dyDescent="0.15">
      <c r="A102" t="s">
        <v>277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278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279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262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263</v>
      </c>
    </row>
    <row r="127" spans="1:1" x14ac:dyDescent="0.15">
      <c r="A127" t="s">
        <v>74</v>
      </c>
    </row>
    <row r="128" spans="1:1" x14ac:dyDescent="0.15">
      <c r="A128" t="s">
        <v>280</v>
      </c>
    </row>
    <row r="129" spans="1:1" x14ac:dyDescent="0.15">
      <c r="A129" t="s">
        <v>74</v>
      </c>
    </row>
    <row r="130" spans="1:1" x14ac:dyDescent="0.15">
      <c r="A130" t="s">
        <v>281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282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283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262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263</v>
      </c>
    </row>
    <row r="155" spans="1:1" x14ac:dyDescent="0.15">
      <c r="A155" t="s">
        <v>74</v>
      </c>
    </row>
    <row r="156" spans="1:1" x14ac:dyDescent="0.15">
      <c r="A156" t="s">
        <v>284</v>
      </c>
    </row>
    <row r="157" spans="1:1" x14ac:dyDescent="0.15">
      <c r="A157" t="s">
        <v>74</v>
      </c>
    </row>
    <row r="158" spans="1:1" x14ac:dyDescent="0.15">
      <c r="A158" t="s">
        <v>285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286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287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262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263</v>
      </c>
    </row>
    <row r="183" spans="1:1" x14ac:dyDescent="0.15">
      <c r="A183" t="s">
        <v>74</v>
      </c>
    </row>
    <row r="184" spans="1:1" x14ac:dyDescent="0.15">
      <c r="A184" t="s">
        <v>288</v>
      </c>
    </row>
    <row r="185" spans="1:1" x14ac:dyDescent="0.15">
      <c r="A185" t="s">
        <v>74</v>
      </c>
    </row>
    <row r="186" spans="1:1" x14ac:dyDescent="0.15">
      <c r="A186" t="s">
        <v>289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290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291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262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263</v>
      </c>
    </row>
    <row r="211" spans="1:1" x14ac:dyDescent="0.15">
      <c r="A211" t="s">
        <v>74</v>
      </c>
    </row>
    <row r="212" spans="1:1" x14ac:dyDescent="0.15">
      <c r="A212" t="s">
        <v>292</v>
      </c>
    </row>
    <row r="213" spans="1:1" x14ac:dyDescent="0.15">
      <c r="A213" t="s">
        <v>74</v>
      </c>
    </row>
    <row r="214" spans="1:1" x14ac:dyDescent="0.15">
      <c r="A214" t="s">
        <v>293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294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295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262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263</v>
      </c>
    </row>
    <row r="239" spans="1:1" x14ac:dyDescent="0.15">
      <c r="A239" t="s">
        <v>74</v>
      </c>
    </row>
    <row r="240" spans="1:1" x14ac:dyDescent="0.15">
      <c r="A240" t="s">
        <v>296</v>
      </c>
    </row>
    <row r="241" spans="1:1" x14ac:dyDescent="0.15">
      <c r="A241" t="s">
        <v>74</v>
      </c>
    </row>
    <row r="242" spans="1:1" x14ac:dyDescent="0.15">
      <c r="A242" t="s">
        <v>297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298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299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262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263</v>
      </c>
    </row>
    <row r="267" spans="1:1" x14ac:dyDescent="0.15">
      <c r="A267" t="s">
        <v>74</v>
      </c>
    </row>
    <row r="268" spans="1:1" x14ac:dyDescent="0.15">
      <c r="A268" t="s">
        <v>300</v>
      </c>
    </row>
    <row r="269" spans="1:1" x14ac:dyDescent="0.15">
      <c r="A269" t="s">
        <v>74</v>
      </c>
    </row>
    <row r="270" spans="1:1" x14ac:dyDescent="0.15">
      <c r="A270" t="s">
        <v>301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302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303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262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263</v>
      </c>
    </row>
    <row r="295" spans="1:1" x14ac:dyDescent="0.15">
      <c r="A295" t="s">
        <v>74</v>
      </c>
    </row>
    <row r="296" spans="1:1" x14ac:dyDescent="0.15">
      <c r="A296" t="s">
        <v>304</v>
      </c>
    </row>
    <row r="297" spans="1:1" x14ac:dyDescent="0.15">
      <c r="A297" t="s">
        <v>74</v>
      </c>
    </row>
    <row r="298" spans="1:1" x14ac:dyDescent="0.15">
      <c r="A298" t="s">
        <v>305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306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307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262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263</v>
      </c>
    </row>
    <row r="323" spans="1:1" x14ac:dyDescent="0.15">
      <c r="A323" t="s">
        <v>74</v>
      </c>
    </row>
    <row r="324" spans="1:1" x14ac:dyDescent="0.15">
      <c r="A324" t="s">
        <v>308</v>
      </c>
    </row>
    <row r="325" spans="1:1" x14ac:dyDescent="0.15">
      <c r="A325" t="s">
        <v>74</v>
      </c>
    </row>
    <row r="326" spans="1:1" x14ac:dyDescent="0.15">
      <c r="A326" t="s">
        <v>309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310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311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262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263</v>
      </c>
    </row>
    <row r="351" spans="1:1" x14ac:dyDescent="0.15">
      <c r="A351" t="s">
        <v>74</v>
      </c>
    </row>
    <row r="352" spans="1:1" x14ac:dyDescent="0.15">
      <c r="A352" t="s">
        <v>312</v>
      </c>
    </row>
    <row r="353" spans="1:1" x14ac:dyDescent="0.15">
      <c r="A353" t="s">
        <v>74</v>
      </c>
    </row>
    <row r="354" spans="1:1" x14ac:dyDescent="0.15">
      <c r="A354" t="s">
        <v>313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314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315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262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263</v>
      </c>
    </row>
    <row r="379" spans="1:1" x14ac:dyDescent="0.15">
      <c r="A379" t="s">
        <v>74</v>
      </c>
    </row>
    <row r="380" spans="1:1" x14ac:dyDescent="0.15">
      <c r="A380" t="s">
        <v>316</v>
      </c>
    </row>
    <row r="381" spans="1:1" x14ac:dyDescent="0.15">
      <c r="A381" t="s">
        <v>74</v>
      </c>
    </row>
    <row r="382" spans="1:1" x14ac:dyDescent="0.15">
      <c r="A382" t="s">
        <v>317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318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319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262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263</v>
      </c>
    </row>
    <row r="407" spans="1:1" x14ac:dyDescent="0.15">
      <c r="A407" t="s">
        <v>74</v>
      </c>
    </row>
    <row r="408" spans="1:1" x14ac:dyDescent="0.15">
      <c r="A408" t="s">
        <v>320</v>
      </c>
    </row>
    <row r="409" spans="1:1" x14ac:dyDescent="0.15">
      <c r="A409" t="s">
        <v>74</v>
      </c>
    </row>
    <row r="410" spans="1:1" x14ac:dyDescent="0.15">
      <c r="A410" t="s">
        <v>321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322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12E0-E84C-4A41-B2A5-DD1BF59A0D1C}">
  <sheetPr codeName="Sheet16"/>
  <dimension ref="A1:AV463"/>
  <sheetViews>
    <sheetView workbookViewId="0">
      <pane ySplit="3" topLeftCell="A4" activePane="bottomLeft" state="frozen"/>
      <selection pane="bottomLeft" activeCell="H17" sqref="H17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323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22319.057769680672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22319.057769680672</v>
      </c>
      <c r="K4" s="11">
        <f>J4*C10</f>
        <v>8927.6231078722685</v>
      </c>
      <c r="L4" s="24">
        <f>$C$14</f>
        <v>3308.8217127552944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22319.057769680672</v>
      </c>
      <c r="AE4" s="5">
        <f>-$W4*K4</f>
        <v>-8927.6231078722685</v>
      </c>
      <c r="AF4" s="5">
        <f>-$W4*L4</f>
        <v>-3308.8217127552944</v>
      </c>
      <c r="AG4" s="5"/>
      <c r="AH4" s="5">
        <f>SUM(AD4:AG4)</f>
        <v>10082.612949053109</v>
      </c>
      <c r="AI4" s="42">
        <f>Y4-AA4</f>
        <v>0</v>
      </c>
      <c r="AJ4" s="42"/>
      <c r="AK4" s="42">
        <f>SUM(AH4:AJ4)</f>
        <v>10082.612949053109</v>
      </c>
      <c r="AM4" s="36">
        <f>AK31</f>
        <v>26876.440846282963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22319.057769680672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L'!$B$392:$AV$512, 4)</f>
        <v>13.364007531395632</v>
      </c>
      <c r="S5" s="46">
        <f>AVERAGE(VLOOKUP(I4,'[1]Lapse Rates'!$A$4:$F$24,6),VLOOKUP(I5,'[1]Lapse Rates'!$A$4:$F$24,6))</f>
        <v>1.1402544E-3</v>
      </c>
      <c r="T5" s="56">
        <f>W4</f>
        <v>1</v>
      </c>
      <c r="U5" s="33">
        <f>T5*R5/1000</f>
        <v>1.3364007531395633E-2</v>
      </c>
      <c r="V5" s="39">
        <f>MIN(S5*T5,T5-U5)</f>
        <v>1.1402544E-3</v>
      </c>
      <c r="W5" s="32">
        <f>T5-SUM(U5:V5)</f>
        <v>0.98549573806860435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5.9349411284131754</v>
      </c>
      <c r="AC5" s="32"/>
      <c r="AD5" s="5">
        <f t="shared" ref="AD5:AD24" si="6">$W5*J5</f>
        <v>21995.336309727274</v>
      </c>
      <c r="AE5" s="5">
        <f t="shared" ref="AE5:AF20" si="7">-$W5*K5</f>
        <v>0</v>
      </c>
      <c r="AF5" s="5">
        <f t="shared" si="7"/>
        <v>0</v>
      </c>
      <c r="AG5" s="5">
        <f>-U5*M5</f>
        <v>-8048.1928916248607</v>
      </c>
      <c r="AH5" s="5">
        <f>SUM(AD5:AG5)</f>
        <v>13947.143418102412</v>
      </c>
      <c r="AI5" s="42">
        <f>-M5*$W4*(N5-N4)/1000</f>
        <v>0</v>
      </c>
      <c r="AJ5" s="42">
        <f>$D$6*SUM(Y5:Z5,AD5:AE5)</f>
        <v>2158.3332786332458</v>
      </c>
      <c r="AK5" s="42">
        <f t="shared" ref="AK5:AK14" si="8">SUM(AH5:AJ5)</f>
        <v>16105.476696735659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9">I5+1</f>
        <v>2</v>
      </c>
      <c r="J6" s="11">
        <f t="shared" si="2"/>
        <v>22319.057769680672</v>
      </c>
      <c r="K6" s="11">
        <f t="shared" ref="K6:K24" si="10">J6*$C$11</f>
        <v>223.19057769680671</v>
      </c>
      <c r="L6" s="24">
        <f>$C$15</f>
        <v>2639.249979664874</v>
      </c>
      <c r="M6" s="11">
        <f t="shared" si="0"/>
        <v>602229</v>
      </c>
      <c r="N6" s="28">
        <f t="shared" ref="N6:N24" si="11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L'!$B$392:$AV$512, 4)</f>
        <v>14.661652402775893</v>
      </c>
      <c r="S6" s="46">
        <f>VLOOKUP(I6, '[1]Lapse Rates'!$A$4:$F$24, 6)</f>
        <v>1.1150343000000001E-3</v>
      </c>
      <c r="T6" s="56">
        <f t="shared" ref="T6:T24" si="12">W5</f>
        <v>0.98549573806860435</v>
      </c>
      <c r="U6" s="33">
        <f>T6*R6/1000</f>
        <v>1.4448995955978955E-2</v>
      </c>
      <c r="V6" s="39">
        <f t="shared" ref="V6:V24" si="13">MIN(S6*T6,T6-U6)</f>
        <v>1.0988615504503097E-3</v>
      </c>
      <c r="W6" s="32">
        <f>T6-SUM(U6:V6)</f>
        <v>0.96994788056217507</v>
      </c>
      <c r="X6" s="32"/>
      <c r="Y6" s="5">
        <f t="shared" ref="Y6:Z21" si="14">AA5</f>
        <v>0</v>
      </c>
      <c r="Z6" s="5">
        <f t="shared" si="14"/>
        <v>5.9349411284131754</v>
      </c>
      <c r="AA6" s="5">
        <f>O6*W6</f>
        <v>0</v>
      </c>
      <c r="AB6" s="5">
        <f t="shared" si="5"/>
        <v>5.8413074216307814</v>
      </c>
      <c r="AC6" s="32"/>
      <c r="AD6" s="5">
        <f t="shared" si="6"/>
        <v>21648.322779846516</v>
      </c>
      <c r="AE6" s="5">
        <f t="shared" si="7"/>
        <v>-216.48322779846512</v>
      </c>
      <c r="AF6" s="5">
        <f t="shared" si="7"/>
        <v>-2559.9349240497081</v>
      </c>
      <c r="AG6" s="5">
        <f t="shared" ref="AG6:AG24" si="15">-U6*M6</f>
        <v>-8701.6043855732496</v>
      </c>
      <c r="AH6" s="5">
        <f t="shared" ref="AH6:AH13" si="16">SUM(AD6:AG6)</f>
        <v>10170.300242425095</v>
      </c>
      <c r="AI6" s="42">
        <f>-M6*($W5*N6-$W4*N5)/1000</f>
        <v>0</v>
      </c>
      <c r="AJ6" s="42">
        <f t="shared" ref="AJ6:AJ24" si="17">$D$6*SUM(Y6:Z6,AD6:AE6)</f>
        <v>2103.0456777806112</v>
      </c>
      <c r="AK6" s="42">
        <f>SUM(AH6:AJ6)</f>
        <v>12273.345920205706</v>
      </c>
      <c r="AL6" s="48" t="s">
        <v>43</v>
      </c>
      <c r="AM6" s="54">
        <f>AK31/AD31</f>
        <v>0.10000000002518812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9"/>
        <v>3</v>
      </c>
      <c r="J7" s="11">
        <f t="shared" si="2"/>
        <v>22319.057769680672</v>
      </c>
      <c r="K7" s="11">
        <f t="shared" si="10"/>
        <v>223.19057769680671</v>
      </c>
      <c r="L7" s="24">
        <f t="shared" ref="L7:L24" si="18">$C$15</f>
        <v>2639.249979664874</v>
      </c>
      <c r="M7" s="11">
        <f t="shared" si="0"/>
        <v>602229</v>
      </c>
      <c r="N7" s="28">
        <f t="shared" si="11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L'!$B$392:$AV$512, 4)</f>
        <v>16.044871471787427</v>
      </c>
      <c r="S7" s="46">
        <f>VLOOKUP(I7, '[1]Lapse Rates'!$A$4:$F$24, 6)</f>
        <v>9.1335750000000001E-4</v>
      </c>
      <c r="T7" s="56">
        <f t="shared" si="12"/>
        <v>0.96994788056217507</v>
      </c>
      <c r="U7" s="33">
        <f t="shared" ref="U7:U24" si="20">T7*R7/1000</f>
        <v>1.5562689077952722E-2</v>
      </c>
      <c r="V7" s="39">
        <f t="shared" si="13"/>
        <v>8.8590917132056683E-4</v>
      </c>
      <c r="W7" s="32">
        <f t="shared" ref="W7:W24" si="21">T7-SUM(U7:V7)</f>
        <v>0.95349928231290182</v>
      </c>
      <c r="X7" s="32"/>
      <c r="Y7" s="5">
        <f t="shared" si="14"/>
        <v>0</v>
      </c>
      <c r="Z7" s="5">
        <f t="shared" si="14"/>
        <v>5.8413074216307814</v>
      </c>
      <c r="AA7" s="5">
        <f t="shared" si="1"/>
        <v>0</v>
      </c>
      <c r="AB7" s="5">
        <f t="shared" si="5"/>
        <v>5.7422491928801653</v>
      </c>
      <c r="AC7" s="32"/>
      <c r="AD7" s="5">
        <f t="shared" si="6"/>
        <v>21281.205565290715</v>
      </c>
      <c r="AE7" s="5">
        <f t="shared" si="7"/>
        <v>-212.81205565290716</v>
      </c>
      <c r="AF7" s="5">
        <f>-$W7*L7</f>
        <v>-2516.522961454798</v>
      </c>
      <c r="AG7" s="5">
        <f t="shared" si="15"/>
        <v>-9372.3026807263905</v>
      </c>
      <c r="AH7" s="5">
        <f t="shared" si="16"/>
        <v>9179.5678674566207</v>
      </c>
      <c r="AI7" s="42">
        <f>-M7*($W6*N7-$W5*N6)/1000</f>
        <v>0</v>
      </c>
      <c r="AJ7" s="42">
        <f t="shared" si="17"/>
        <v>2067.3824355535312</v>
      </c>
      <c r="AK7" s="42">
        <f t="shared" si="8"/>
        <v>11246.950303010151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9"/>
        <v>4</v>
      </c>
      <c r="J8" s="11">
        <f t="shared" si="2"/>
        <v>22319.057769680672</v>
      </c>
      <c r="K8" s="11">
        <f t="shared" si="10"/>
        <v>223.19057769680671</v>
      </c>
      <c r="L8" s="24">
        <f t="shared" si="18"/>
        <v>2639.249979664874</v>
      </c>
      <c r="M8" s="11">
        <f t="shared" si="0"/>
        <v>602229</v>
      </c>
      <c r="N8" s="28">
        <f t="shared" si="11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L'!$B$392:$AV$512, 4)</f>
        <v>17.513445137401565</v>
      </c>
      <c r="S8" s="46">
        <f>VLOOKUP(I8, '[1]Lapse Rates'!$A$4:$F$24, 6)</f>
        <v>8.7679360000000005E-4</v>
      </c>
      <c r="T8" s="56">
        <f t="shared" si="12"/>
        <v>0.95349928231290182</v>
      </c>
      <c r="U8" s="33">
        <f t="shared" si="20"/>
        <v>1.6699057369338771E-2</v>
      </c>
      <c r="V8" s="39">
        <f t="shared" si="13"/>
        <v>8.3602206833654558E-4</v>
      </c>
      <c r="W8" s="32">
        <f t="shared" si="21"/>
        <v>0.93596420287522653</v>
      </c>
      <c r="X8" s="32"/>
      <c r="Y8" s="5">
        <f>AA7</f>
        <v>0</v>
      </c>
      <c r="Z8" s="5">
        <f t="shared" si="14"/>
        <v>5.7422491928801653</v>
      </c>
      <c r="AA8" s="5">
        <f t="shared" si="1"/>
        <v>0</v>
      </c>
      <c r="AB8" s="5">
        <f t="shared" si="5"/>
        <v>5.6366478593334479</v>
      </c>
      <c r="AC8" s="32"/>
      <c r="AD8" s="5">
        <f>$W8*J8</f>
        <v>20889.839114325303</v>
      </c>
      <c r="AE8" s="5">
        <f t="shared" si="7"/>
        <v>-208.89839114325301</v>
      </c>
      <c r="AF8" s="5">
        <f t="shared" si="7"/>
        <v>-2470.2435034054915</v>
      </c>
      <c r="AG8" s="5">
        <f t="shared" si="15"/>
        <v>-10056.656620479518</v>
      </c>
      <c r="AH8" s="5">
        <f t="shared" si="16"/>
        <v>8154.0405992970427</v>
      </c>
      <c r="AI8" s="42">
        <f t="shared" ref="AI8:AI24" si="22">-M8*($W7*N8-$W6*N7)/1000</f>
        <v>0</v>
      </c>
      <c r="AJ8" s="42">
        <f>$D$6*SUM(Y8:Z8,AD8:AE8)</f>
        <v>2029.363599589981</v>
      </c>
      <c r="AK8" s="42">
        <f t="shared" si="8"/>
        <v>10183.404198887023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9"/>
        <v>5</v>
      </c>
      <c r="J9" s="11">
        <f t="shared" si="2"/>
        <v>22319.057769680672</v>
      </c>
      <c r="K9" s="11">
        <f t="shared" si="10"/>
        <v>223.19057769680671</v>
      </c>
      <c r="L9" s="24">
        <f t="shared" si="18"/>
        <v>2639.249979664874</v>
      </c>
      <c r="M9" s="11">
        <f t="shared" si="0"/>
        <v>602229</v>
      </c>
      <c r="N9" s="28">
        <f t="shared" si="11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L'!$B$392:$AV$512, 4)</f>
        <v>19.164325390470786</v>
      </c>
      <c r="S9" s="46">
        <f>VLOOKUP(I9, '[1]Lapse Rates'!$A$4:$F$24, 6)</f>
        <v>8.7786349999999995E-4</v>
      </c>
      <c r="T9" s="56">
        <f>W8</f>
        <v>0.93596420287522653</v>
      </c>
      <c r="U9" s="33">
        <f t="shared" si="20"/>
        <v>1.7937122537733455E-2</v>
      </c>
      <c r="V9" s="39">
        <f t="shared" si="13"/>
        <v>8.216488110107564E-4</v>
      </c>
      <c r="W9" s="32">
        <f t="shared" si="21"/>
        <v>0.91720543152648226</v>
      </c>
      <c r="X9" s="32"/>
      <c r="Y9" s="5">
        <f t="shared" si="14"/>
        <v>0</v>
      </c>
      <c r="Z9" s="5">
        <f t="shared" si="14"/>
        <v>5.6366478593334479</v>
      </c>
      <c r="AA9" s="5">
        <f t="shared" si="1"/>
        <v>0</v>
      </c>
      <c r="AB9" s="5">
        <f t="shared" si="5"/>
        <v>5.5236770982276191</v>
      </c>
      <c r="AC9" s="32"/>
      <c r="AD9" s="5">
        <f t="shared" si="6"/>
        <v>20471.161012904449</v>
      </c>
      <c r="AE9" s="5">
        <f t="shared" si="7"/>
        <v>-204.71161012904446</v>
      </c>
      <c r="AF9" s="5">
        <f t="shared" si="7"/>
        <v>-2420.7344165047803</v>
      </c>
      <c r="AG9" s="5">
        <f t="shared" si="15"/>
        <v>-10802.255368776681</v>
      </c>
      <c r="AH9" s="5">
        <f t="shared" si="16"/>
        <v>7043.4596174939434</v>
      </c>
      <c r="AI9" s="42">
        <f t="shared" si="22"/>
        <v>0</v>
      </c>
      <c r="AJ9" s="42">
        <f t="shared" si="17"/>
        <v>1988.6916415672679</v>
      </c>
      <c r="AK9" s="42">
        <f t="shared" si="8"/>
        <v>9032.151259061211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9"/>
        <v>6</v>
      </c>
      <c r="J10" s="11">
        <f t="shared" si="2"/>
        <v>22319.057769680672</v>
      </c>
      <c r="K10" s="11">
        <f t="shared" si="10"/>
        <v>223.19057769680671</v>
      </c>
      <c r="L10" s="24">
        <f t="shared" si="18"/>
        <v>2639.249979664874</v>
      </c>
      <c r="M10" s="11">
        <f t="shared" si="0"/>
        <v>602229</v>
      </c>
      <c r="N10" s="28">
        <f t="shared" si="11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L'!$B$392:$AV$512, 4)</f>
        <v>21.023019946565743</v>
      </c>
      <c r="S10" s="46">
        <f>VLOOKUP(I10, '[1]Lapse Rates'!$A$4:$F$24, 6)</f>
        <v>8.7081910000000003E-4</v>
      </c>
      <c r="T10" s="56">
        <f t="shared" si="12"/>
        <v>0.91720543152648226</v>
      </c>
      <c r="U10" s="33">
        <f t="shared" si="20"/>
        <v>1.9282428082079677E-2</v>
      </c>
      <c r="V10" s="39">
        <f t="shared" si="13"/>
        <v>7.9872000839700298E-4</v>
      </c>
      <c r="W10" s="32">
        <f t="shared" si="21"/>
        <v>0.89712428343600559</v>
      </c>
      <c r="X10" s="32"/>
      <c r="Y10" s="5">
        <f t="shared" si="14"/>
        <v>0</v>
      </c>
      <c r="Z10" s="5">
        <f t="shared" si="14"/>
        <v>5.5236770982276191</v>
      </c>
      <c r="AA10" s="5">
        <f t="shared" si="1"/>
        <v>0</v>
      </c>
      <c r="AB10" s="5">
        <f t="shared" si="5"/>
        <v>5.4027426008938217</v>
      </c>
      <c r="AC10" s="32"/>
      <c r="AD10" s="5">
        <f t="shared" si="6"/>
        <v>20022.968708591587</v>
      </c>
      <c r="AE10" s="5">
        <f t="shared" si="7"/>
        <v>-200.22968708591586</v>
      </c>
      <c r="AF10" s="5">
        <f t="shared" si="7"/>
        <v>-2367.7352468153422</v>
      </c>
      <c r="AG10" s="5">
        <f>-U10*M10</f>
        <v>-11612.437381442762</v>
      </c>
      <c r="AH10" s="5">
        <f t="shared" si="16"/>
        <v>5842.5663932475636</v>
      </c>
      <c r="AI10" s="42">
        <f t="shared" si="22"/>
        <v>0</v>
      </c>
      <c r="AJ10" s="42">
        <f t="shared" si="17"/>
        <v>1945.1525707330422</v>
      </c>
      <c r="AK10" s="42">
        <f t="shared" si="8"/>
        <v>7787.7189639806056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9"/>
        <v>7</v>
      </c>
      <c r="J11" s="11">
        <f t="shared" si="2"/>
        <v>22319.057769680672</v>
      </c>
      <c r="K11" s="11">
        <f t="shared" si="10"/>
        <v>223.19057769680671</v>
      </c>
      <c r="L11" s="24">
        <f t="shared" si="18"/>
        <v>2639.249979664874</v>
      </c>
      <c r="M11" s="11">
        <f t="shared" si="0"/>
        <v>602229</v>
      </c>
      <c r="N11" s="28">
        <f t="shared" si="11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L'!$B$392:$AV$512, 4)</f>
        <v>23.149305907022288</v>
      </c>
      <c r="S11" s="46">
        <f>VLOOKUP(I11, '[1]Lapse Rates'!$A$4:$F$24, 6)</f>
        <v>7.8743759999999998E-4</v>
      </c>
      <c r="T11" s="56">
        <f t="shared" si="12"/>
        <v>0.89712428343600559</v>
      </c>
      <c r="U11" s="33">
        <f t="shared" si="20"/>
        <v>2.076780447387826E-2</v>
      </c>
      <c r="V11" s="39">
        <f t="shared" si="13"/>
        <v>7.0642939265056794E-4</v>
      </c>
      <c r="W11" s="32">
        <f t="shared" si="21"/>
        <v>0.87565004956947678</v>
      </c>
      <c r="X11" s="32"/>
      <c r="Y11" s="5">
        <f t="shared" si="14"/>
        <v>0</v>
      </c>
      <c r="Z11" s="5">
        <f t="shared" si="14"/>
        <v>5.4027426008938217</v>
      </c>
      <c r="AA11" s="5">
        <f t="shared" si="1"/>
        <v>0</v>
      </c>
      <c r="AB11" s="5">
        <f t="shared" si="5"/>
        <v>5.2734185370217643</v>
      </c>
      <c r="AC11" s="32"/>
      <c r="AD11" s="5">
        <f t="shared" si="6"/>
        <v>19543.684042364897</v>
      </c>
      <c r="AE11" s="5">
        <f t="shared" si="7"/>
        <v>-195.43684042364896</v>
      </c>
      <c r="AF11" s="5">
        <f t="shared" si="7"/>
        <v>-2311.0593755197874</v>
      </c>
      <c r="AG11" s="5">
        <f t="shared" si="15"/>
        <v>-12506.974120499232</v>
      </c>
      <c r="AH11" s="5">
        <f t="shared" si="16"/>
        <v>4530.2137059222296</v>
      </c>
      <c r="AI11" s="42">
        <f t="shared" si="22"/>
        <v>0</v>
      </c>
      <c r="AJ11" s="42">
        <f t="shared" si="17"/>
        <v>1898.5930595595844</v>
      </c>
      <c r="AK11" s="42">
        <f t="shared" si="8"/>
        <v>6428.8067654818142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9"/>
        <v>8</v>
      </c>
      <c r="J12" s="11">
        <f t="shared" si="2"/>
        <v>22319.057769680672</v>
      </c>
      <c r="K12" s="11">
        <f t="shared" si="10"/>
        <v>223.19057769680671</v>
      </c>
      <c r="L12" s="24">
        <f t="shared" si="18"/>
        <v>2639.249979664874</v>
      </c>
      <c r="M12" s="11">
        <f t="shared" si="0"/>
        <v>602229</v>
      </c>
      <c r="N12" s="28">
        <f t="shared" si="11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L'!$B$392:$AV$512, 4)</f>
        <v>25.598346352982837</v>
      </c>
      <c r="S12" s="46">
        <f>VLOOKUP(I12, '[1]Lapse Rates'!$A$4:$F$24, 6)</f>
        <v>7.0183349999999997E-4</v>
      </c>
      <c r="T12" s="56">
        <f t="shared" si="12"/>
        <v>0.87565004956947678</v>
      </c>
      <c r="U12" s="33">
        <f t="shared" si="20"/>
        <v>2.2415193252886056E-2</v>
      </c>
      <c r="V12" s="39">
        <f t="shared" si="13"/>
        <v>6.1456053906451937E-4</v>
      </c>
      <c r="W12" s="32">
        <f t="shared" si="21"/>
        <v>0.85262029577752618</v>
      </c>
      <c r="X12" s="32"/>
      <c r="Y12" s="5">
        <f t="shared" si="14"/>
        <v>0</v>
      </c>
      <c r="Z12" s="5">
        <f t="shared" si="14"/>
        <v>5.2734185370217643</v>
      </c>
      <c r="AA12" s="5">
        <f t="shared" si="1"/>
        <v>0</v>
      </c>
      <c r="AB12" s="5">
        <f t="shared" si="5"/>
        <v>5.1347266810580381</v>
      </c>
      <c r="AC12" s="32"/>
      <c r="AD12" s="5">
        <f t="shared" si="6"/>
        <v>19029.681637060829</v>
      </c>
      <c r="AE12" s="5">
        <f t="shared" si="7"/>
        <v>-190.29681637060827</v>
      </c>
      <c r="AF12" s="5">
        <f t="shared" si="7"/>
        <v>-2250.2780982926947</v>
      </c>
      <c r="AG12" s="5">
        <f t="shared" si="15"/>
        <v>-13499.079417492316</v>
      </c>
      <c r="AH12" s="5">
        <f t="shared" si="16"/>
        <v>3090.0273049052066</v>
      </c>
      <c r="AI12" s="42">
        <f t="shared" si="22"/>
        <v>0</v>
      </c>
      <c r="AJ12" s="42">
        <f t="shared" si="17"/>
        <v>1848.6609732681923</v>
      </c>
      <c r="AK12" s="42">
        <f t="shared" si="8"/>
        <v>4938.6882781733984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9"/>
        <v>9</v>
      </c>
      <c r="J13" s="11">
        <f t="shared" si="2"/>
        <v>22319.057769680672</v>
      </c>
      <c r="K13" s="11">
        <f t="shared" si="10"/>
        <v>223.19057769680671</v>
      </c>
      <c r="L13" s="24">
        <f t="shared" si="18"/>
        <v>2639.249979664874</v>
      </c>
      <c r="M13" s="11">
        <f t="shared" si="0"/>
        <v>602229</v>
      </c>
      <c r="N13" s="28">
        <f t="shared" si="11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L'!$B$392:$AV$512, 4)</f>
        <v>28.419991144293956</v>
      </c>
      <c r="S13" s="46">
        <f>VLOOKUP(I13, '[1]Lapse Rates'!$A$4:$F$24, 6)</f>
        <v>6.5742610000000005E-4</v>
      </c>
      <c r="T13" s="56">
        <f t="shared" si="12"/>
        <v>0.85262029577752618</v>
      </c>
      <c r="U13" s="33">
        <f t="shared" si="20"/>
        <v>2.423146125544259E-2</v>
      </c>
      <c r="V13" s="39">
        <f t="shared" si="13"/>
        <v>5.6053483583386556E-4</v>
      </c>
      <c r="W13" s="32">
        <f t="shared" si="21"/>
        <v>0.82782829968624971</v>
      </c>
      <c r="X13" s="32"/>
      <c r="Y13" s="5">
        <f t="shared" si="14"/>
        <v>0</v>
      </c>
      <c r="Z13" s="5">
        <f t="shared" si="14"/>
        <v>5.1347266810580381</v>
      </c>
      <c r="AA13" s="5">
        <f t="shared" si="1"/>
        <v>0</v>
      </c>
      <c r="AB13" s="5">
        <f t="shared" si="5"/>
        <v>4.9854220909175044</v>
      </c>
      <c r="AC13" s="32"/>
      <c r="AD13" s="5">
        <f t="shared" si="6"/>
        <v>18476.347644073932</v>
      </c>
      <c r="AE13" s="5">
        <f t="shared" si="7"/>
        <v>-184.76347644073931</v>
      </c>
      <c r="AF13" s="5">
        <f t="shared" si="7"/>
        <v>-2184.8458231129416</v>
      </c>
      <c r="AG13" s="5">
        <f t="shared" si="15"/>
        <v>-14592.888680403936</v>
      </c>
      <c r="AH13" s="5">
        <f t="shared" si="16"/>
        <v>1513.8496641163183</v>
      </c>
      <c r="AI13" s="42">
        <f t="shared" si="22"/>
        <v>0</v>
      </c>
      <c r="AJ13" s="42">
        <f t="shared" si="17"/>
        <v>1794.9081235322285</v>
      </c>
      <c r="AK13" s="42">
        <f t="shared" si="8"/>
        <v>3308.7577876485466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3308.8217127552944</v>
      </c>
      <c r="D14" s="1"/>
      <c r="E14" s="81" t="s">
        <v>51</v>
      </c>
      <c r="F14" s="13"/>
      <c r="G14" s="13"/>
      <c r="H14" s="19">
        <v>0.01</v>
      </c>
      <c r="I14" s="2">
        <f t="shared" si="9"/>
        <v>10</v>
      </c>
      <c r="J14" s="11">
        <f t="shared" si="2"/>
        <v>22319.057769680672</v>
      </c>
      <c r="K14" s="11">
        <f t="shared" si="10"/>
        <v>223.19057769680671</v>
      </c>
      <c r="L14" s="24">
        <f t="shared" si="18"/>
        <v>2639.249979664874</v>
      </c>
      <c r="M14" s="11">
        <f t="shared" si="0"/>
        <v>602229</v>
      </c>
      <c r="N14" s="28">
        <f t="shared" si="11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L'!$B$392:$AV$512, 4)</f>
        <v>31.777281161058379</v>
      </c>
      <c r="S14" s="46">
        <f>VLOOKUP(I14, '[1]Lapse Rates'!$A$4:$F$24, 6)</f>
        <v>5.9033320000000003E-4</v>
      </c>
      <c r="T14" s="56">
        <f t="shared" si="12"/>
        <v>0.82782829968624971</v>
      </c>
      <c r="U14" s="33">
        <f t="shared" si="20"/>
        <v>2.6306132632210853E-2</v>
      </c>
      <c r="V14" s="39">
        <f t="shared" si="13"/>
        <v>4.886945292043428E-4</v>
      </c>
      <c r="W14" s="32">
        <f t="shared" si="21"/>
        <v>0.80103347252483448</v>
      </c>
      <c r="X14" s="32"/>
      <c r="Y14" s="5">
        <f t="shared" si="14"/>
        <v>0</v>
      </c>
      <c r="Z14" s="5">
        <f t="shared" si="14"/>
        <v>4.9854220909175044</v>
      </c>
      <c r="AA14" s="5">
        <f t="shared" si="1"/>
        <v>0</v>
      </c>
      <c r="AB14" s="5">
        <f t="shared" si="5"/>
        <v>4.8240558712515851</v>
      </c>
      <c r="AC14" s="32"/>
      <c r="AD14" s="5">
        <f t="shared" si="6"/>
        <v>17878.312348729698</v>
      </c>
      <c r="AE14" s="5">
        <f t="shared" si="7"/>
        <v>-178.78312348729696</v>
      </c>
      <c r="AF14" s="5">
        <f t="shared" si="7"/>
        <v>-2114.1275760720528</v>
      </c>
      <c r="AG14" s="5">
        <f t="shared" si="15"/>
        <v>-15842.315948963709</v>
      </c>
      <c r="AH14" s="5">
        <f>SUM(AD14:AG14)</f>
        <v>-256.91429979336135</v>
      </c>
      <c r="AI14" s="42">
        <f t="shared" si="22"/>
        <v>0</v>
      </c>
      <c r="AJ14" s="42">
        <f t="shared" si="17"/>
        <v>1736.8128869033987</v>
      </c>
      <c r="AK14" s="42">
        <f t="shared" si="8"/>
        <v>1479.8985871100374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2639.249979664874</v>
      </c>
      <c r="D15" s="1"/>
      <c r="E15" s="1"/>
      <c r="F15" s="1"/>
      <c r="G15" s="1"/>
      <c r="H15" s="1"/>
      <c r="I15" s="2">
        <f t="shared" si="9"/>
        <v>11</v>
      </c>
      <c r="J15" s="11">
        <f t="shared" si="2"/>
        <v>22319.057769680672</v>
      </c>
      <c r="K15" s="11">
        <f t="shared" si="10"/>
        <v>223.19057769680671</v>
      </c>
      <c r="L15" s="24">
        <f t="shared" si="18"/>
        <v>2639.249979664874</v>
      </c>
      <c r="M15" s="11">
        <f t="shared" si="0"/>
        <v>602229</v>
      </c>
      <c r="N15" s="28">
        <f t="shared" si="11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L'!$B$392:$AV$512, 4)</f>
        <v>35.643409960165478</v>
      </c>
      <c r="S15" s="46">
        <f>VLOOKUP(I15, '[1]Lapse Rates'!$A$4:$F$24, 6)</f>
        <v>5.0522920000000001E-4</v>
      </c>
      <c r="T15" s="56">
        <f t="shared" si="12"/>
        <v>0.80103347252483448</v>
      </c>
      <c r="U15" s="33">
        <f t="shared" si="20"/>
        <v>2.8551564453017625E-2</v>
      </c>
      <c r="V15" s="39">
        <f t="shared" si="13"/>
        <v>4.0470550049694412E-4</v>
      </c>
      <c r="W15" s="32">
        <f t="shared" si="21"/>
        <v>0.77207720257131995</v>
      </c>
      <c r="X15" s="31"/>
      <c r="Y15" s="5">
        <f t="shared" si="14"/>
        <v>0</v>
      </c>
      <c r="Z15" s="5">
        <f t="shared" si="14"/>
        <v>4.8240558712515851</v>
      </c>
      <c r="AA15" s="5">
        <f t="shared" si="1"/>
        <v>0</v>
      </c>
      <c r="AB15" s="5">
        <f t="shared" si="5"/>
        <v>4.6496728162732346</v>
      </c>
      <c r="AC15" s="32"/>
      <c r="AD15" s="5">
        <f t="shared" si="6"/>
        <v>17232.035686842737</v>
      </c>
      <c r="AE15" s="5">
        <f t="shared" si="7"/>
        <v>-172.32035686842735</v>
      </c>
      <c r="AF15" s="5">
        <f t="shared" si="7"/>
        <v>-2037.704741186069</v>
      </c>
      <c r="AG15" s="5">
        <f t="shared" si="15"/>
        <v>-17194.580108976352</v>
      </c>
      <c r="AH15" s="5">
        <f t="shared" ref="AH15:AH24" si="23">SUM(AD15:AG15)</f>
        <v>-2172.5695201881099</v>
      </c>
      <c r="AI15" s="42">
        <f t="shared" si="22"/>
        <v>0</v>
      </c>
      <c r="AJ15" s="42">
        <f t="shared" si="17"/>
        <v>1674.0313137514499</v>
      </c>
      <c r="AK15" s="42">
        <f t="shared" ref="AK15:AK24" si="24">SUM(AH15:AJ15)</f>
        <v>-498.53820643665995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9"/>
        <v>12</v>
      </c>
      <c r="J16" s="11">
        <f t="shared" si="2"/>
        <v>22319.057769680672</v>
      </c>
      <c r="K16" s="11">
        <f t="shared" si="10"/>
        <v>223.19057769680671</v>
      </c>
      <c r="L16" s="24">
        <f t="shared" si="18"/>
        <v>2639.249979664874</v>
      </c>
      <c r="M16" s="11">
        <f t="shared" si="0"/>
        <v>602229</v>
      </c>
      <c r="N16" s="28">
        <f t="shared" si="11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L'!$B$392:$AV$512, 4)</f>
        <v>40.076984681753011</v>
      </c>
      <c r="S16" s="46">
        <f>VLOOKUP(I16, '[1]Lapse Rates'!$A$4:$F$24, 6)</f>
        <v>4.8306569999999999E-4</v>
      </c>
      <c r="T16" s="56">
        <f t="shared" si="12"/>
        <v>0.77207720257131995</v>
      </c>
      <c r="U16" s="33">
        <f t="shared" si="20"/>
        <v>3.0942526220581506E-2</v>
      </c>
      <c r="V16" s="39">
        <f t="shared" si="13"/>
        <v>3.7296401431415646E-4</v>
      </c>
      <c r="W16" s="32">
        <f t="shared" si="21"/>
        <v>0.74076171233642429</v>
      </c>
      <c r="X16" s="31"/>
      <c r="Y16" s="5">
        <f t="shared" si="14"/>
        <v>0</v>
      </c>
      <c r="Z16" s="5">
        <f t="shared" si="14"/>
        <v>4.6496728162732346</v>
      </c>
      <c r="AA16" s="5">
        <f t="shared" si="1"/>
        <v>0</v>
      </c>
      <c r="AB16" s="5">
        <f t="shared" si="5"/>
        <v>4.461081852586525</v>
      </c>
      <c r="AC16" s="32"/>
      <c r="AD16" s="5">
        <f t="shared" si="6"/>
        <v>16533.103451204228</v>
      </c>
      <c r="AE16" s="5">
        <f t="shared" si="7"/>
        <v>-165.33103451204229</v>
      </c>
      <c r="AF16" s="5">
        <f t="shared" si="7"/>
        <v>-1955.055334220425</v>
      </c>
      <c r="AG16" s="5">
        <f t="shared" si="15"/>
        <v>-18634.486623294579</v>
      </c>
      <c r="AH16" s="5">
        <f t="shared" si="23"/>
        <v>-4221.7695408228192</v>
      </c>
      <c r="AI16" s="42">
        <f t="shared" si="22"/>
        <v>0</v>
      </c>
      <c r="AJ16" s="42">
        <f t="shared" si="17"/>
        <v>1606.1346069807801</v>
      </c>
      <c r="AK16" s="42">
        <f t="shared" si="24"/>
        <v>-2615.6349338420391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9"/>
        <v>13</v>
      </c>
      <c r="J17" s="11">
        <f t="shared" si="2"/>
        <v>22319.057769680672</v>
      </c>
      <c r="K17" s="11">
        <f t="shared" si="10"/>
        <v>223.19057769680671</v>
      </c>
      <c r="L17" s="24">
        <f t="shared" si="18"/>
        <v>2639.249979664874</v>
      </c>
      <c r="M17" s="11">
        <f t="shared" si="0"/>
        <v>602229</v>
      </c>
      <c r="N17" s="28">
        <f t="shared" si="11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L'!$B$392:$AV$512, 4)</f>
        <v>45.190589524946034</v>
      </c>
      <c r="S17" s="46">
        <f>VLOOKUP(I17, '[1]Lapse Rates'!$A$4:$F$24, 6)</f>
        <v>4.5965829999999999E-4</v>
      </c>
      <c r="T17" s="56">
        <f t="shared" si="12"/>
        <v>0.74076171233642429</v>
      </c>
      <c r="U17" s="33">
        <f t="shared" si="20"/>
        <v>3.34754584779915E-2</v>
      </c>
      <c r="V17" s="39">
        <f t="shared" si="13"/>
        <v>3.4049726939764979E-4</v>
      </c>
      <c r="W17" s="32">
        <f t="shared" si="21"/>
        <v>0.70694575658903513</v>
      </c>
      <c r="X17" s="31"/>
      <c r="Y17" s="5">
        <f t="shared" si="14"/>
        <v>0</v>
      </c>
      <c r="Z17" s="5">
        <f t="shared" si="14"/>
        <v>4.461081852586525</v>
      </c>
      <c r="AA17" s="5">
        <f t="shared" si="1"/>
        <v>0</v>
      </c>
      <c r="AB17" s="5">
        <f t="shared" si="5"/>
        <v>4.25743236044858</v>
      </c>
      <c r="AC17" s="32"/>
      <c r="AD17" s="5">
        <f t="shared" si="6"/>
        <v>15778.363181341287</v>
      </c>
      <c r="AE17" s="5">
        <f t="shared" si="7"/>
        <v>-157.78363181341285</v>
      </c>
      <c r="AF17" s="5">
        <f t="shared" si="7"/>
        <v>-1865.8065737017798</v>
      </c>
      <c r="AG17" s="5">
        <f t="shared" si="15"/>
        <v>-20159.891883742344</v>
      </c>
      <c r="AH17" s="5">
        <f t="shared" si="23"/>
        <v>-6405.1189079162505</v>
      </c>
      <c r="AI17" s="42">
        <f t="shared" si="22"/>
        <v>0</v>
      </c>
      <c r="AJ17" s="42">
        <f t="shared" si="17"/>
        <v>1532.8164859384233</v>
      </c>
      <c r="AK17" s="42">
        <f t="shared" si="24"/>
        <v>-4872.3024219778272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9"/>
        <v>14</v>
      </c>
      <c r="J18" s="11">
        <f t="shared" si="2"/>
        <v>22319.057769680672</v>
      </c>
      <c r="K18" s="11">
        <f t="shared" si="10"/>
        <v>223.19057769680671</v>
      </c>
      <c r="L18" s="24">
        <f t="shared" si="18"/>
        <v>2639.249979664874</v>
      </c>
      <c r="M18" s="11">
        <f t="shared" si="0"/>
        <v>602229</v>
      </c>
      <c r="N18" s="28">
        <f t="shared" si="11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L'!$B$392:$AV$512, 4)</f>
        <v>50.897152499751272</v>
      </c>
      <c r="S18" s="46">
        <f>VLOOKUP(I18, '[1]Lapse Rates'!$A$4:$F$24, 6)</f>
        <v>3.6747819999999998E-4</v>
      </c>
      <c r="T18" s="56">
        <f t="shared" si="12"/>
        <v>0.70694575658903513</v>
      </c>
      <c r="U18" s="33">
        <f t="shared" si="20"/>
        <v>3.5981525982164163E-2</v>
      </c>
      <c r="V18" s="39">
        <f t="shared" si="13"/>
        <v>2.5978715412897676E-4</v>
      </c>
      <c r="W18" s="32">
        <f t="shared" si="21"/>
        <v>0.67070444345274205</v>
      </c>
      <c r="X18" s="31"/>
      <c r="Y18" s="5">
        <f t="shared" si="14"/>
        <v>0</v>
      </c>
      <c r="Z18" s="5">
        <f t="shared" si="14"/>
        <v>4.25743236044858</v>
      </c>
      <c r="AA18" s="5">
        <f t="shared" si="1"/>
        <v>0</v>
      </c>
      <c r="AB18" s="5">
        <f t="shared" si="5"/>
        <v>4.0391766627610135</v>
      </c>
      <c r="AC18" s="32"/>
      <c r="AD18" s="5">
        <f t="shared" si="6"/>
        <v>14969.491219803274</v>
      </c>
      <c r="AE18" s="5">
        <f t="shared" si="7"/>
        <v>-149.69491219803274</v>
      </c>
      <c r="AF18" s="5">
        <f t="shared" si="7"/>
        <v>-1770.15668874379</v>
      </c>
      <c r="AG18" s="5">
        <f t="shared" si="15"/>
        <v>-21669.118410712741</v>
      </c>
      <c r="AH18" s="5">
        <f t="shared" si="23"/>
        <v>-8619.4787918512884</v>
      </c>
      <c r="AI18" s="42">
        <f t="shared" si="22"/>
        <v>0</v>
      </c>
      <c r="AJ18" s="42">
        <f t="shared" si="17"/>
        <v>1454.2396718906343</v>
      </c>
      <c r="AK18" s="42">
        <f t="shared" si="24"/>
        <v>-7165.2391199606536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9"/>
        <v>15</v>
      </c>
      <c r="J19" s="11">
        <f t="shared" si="2"/>
        <v>22319.057769680672</v>
      </c>
      <c r="K19" s="11">
        <f t="shared" si="10"/>
        <v>223.19057769680671</v>
      </c>
      <c r="L19" s="24">
        <f t="shared" si="18"/>
        <v>2639.249979664874</v>
      </c>
      <c r="M19" s="11">
        <f t="shared" si="0"/>
        <v>602229</v>
      </c>
      <c r="N19" s="28">
        <f t="shared" si="11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L'!$B$392:$AV$512, 4)</f>
        <v>57.234289026228389</v>
      </c>
      <c r="S19" s="46">
        <f>VLOOKUP(I19, '[1]Lapse Rates'!$A$4:$F$24, 6)</f>
        <v>3.9775519999999998E-4</v>
      </c>
      <c r="T19" s="56">
        <f t="shared" si="12"/>
        <v>0.67070444345274205</v>
      </c>
      <c r="U19" s="33">
        <f t="shared" si="20"/>
        <v>3.8387291967749898E-2</v>
      </c>
      <c r="V19" s="39">
        <f t="shared" si="13"/>
        <v>2.6677618004643407E-4</v>
      </c>
      <c r="W19" s="32">
        <f t="shared" si="21"/>
        <v>0.63205037530494568</v>
      </c>
      <c r="X19" s="31"/>
      <c r="Y19" s="5">
        <f t="shared" si="14"/>
        <v>0</v>
      </c>
      <c r="Z19" s="5">
        <f t="shared" si="14"/>
        <v>4.0391766627610135</v>
      </c>
      <c r="AA19" s="5">
        <f t="shared" si="1"/>
        <v>0</v>
      </c>
      <c r="AB19" s="5">
        <f t="shared" si="5"/>
        <v>3.8063906546952211</v>
      </c>
      <c r="AC19" s="32"/>
      <c r="AD19" s="5">
        <f t="shared" si="6"/>
        <v>14106.768839779432</v>
      </c>
      <c r="AE19" s="5">
        <f t="shared" si="7"/>
        <v>-141.06768839779431</v>
      </c>
      <c r="AF19" s="5">
        <f t="shared" si="7"/>
        <v>-1668.1389401707538</v>
      </c>
      <c r="AG19" s="5">
        <f t="shared" si="15"/>
        <v>-23117.940454446052</v>
      </c>
      <c r="AH19" s="5">
        <f t="shared" si="23"/>
        <v>-10820.378243235169</v>
      </c>
      <c r="AI19" s="42">
        <f t="shared" si="22"/>
        <v>0</v>
      </c>
      <c r="AJ19" s="42">
        <f t="shared" si="17"/>
        <v>1370.4315261811557</v>
      </c>
      <c r="AK19" s="42">
        <f t="shared" si="24"/>
        <v>-9449.9467170540138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9"/>
        <v>16</v>
      </c>
      <c r="J20" s="11">
        <f t="shared" si="2"/>
        <v>22319.057769680672</v>
      </c>
      <c r="K20" s="11">
        <f t="shared" si="10"/>
        <v>223.19057769680671</v>
      </c>
      <c r="L20" s="24">
        <f t="shared" si="18"/>
        <v>2639.249979664874</v>
      </c>
      <c r="M20" s="11">
        <f t="shared" si="0"/>
        <v>602229</v>
      </c>
      <c r="N20" s="28">
        <f t="shared" si="11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L'!$B$392:$AV$512, 4)</f>
        <v>64.134759579034153</v>
      </c>
      <c r="S20" s="46">
        <f>VLOOKUP(I20, '[1]Lapse Rates'!$A$4:$F$24, 6)</f>
        <v>2.516404E-4</v>
      </c>
      <c r="T20" s="56">
        <f t="shared" si="12"/>
        <v>0.63205037530494568</v>
      </c>
      <c r="U20" s="33">
        <f t="shared" si="20"/>
        <v>4.0536398862020998E-2</v>
      </c>
      <c r="V20" s="39">
        <f t="shared" si="13"/>
        <v>1.5904940926188664E-4</v>
      </c>
      <c r="W20" s="32">
        <f t="shared" si="21"/>
        <v>0.59135492703366277</v>
      </c>
      <c r="X20" s="31"/>
      <c r="Y20" s="5">
        <f t="shared" si="14"/>
        <v>0</v>
      </c>
      <c r="Z20" s="5">
        <f t="shared" si="14"/>
        <v>3.8063906546952211</v>
      </c>
      <c r="AA20" s="5">
        <f t="shared" si="1"/>
        <v>0</v>
      </c>
      <c r="AB20" s="5">
        <f t="shared" si="5"/>
        <v>3.561310863525557</v>
      </c>
      <c r="AC20" s="32"/>
      <c r="AD20" s="5">
        <f t="shared" si="6"/>
        <v>13198.484778849617</v>
      </c>
      <c r="AE20" s="5">
        <f t="shared" si="7"/>
        <v>-131.98484778849618</v>
      </c>
      <c r="AF20" s="5">
        <f t="shared" si="7"/>
        <v>-1560.7334791483174</v>
      </c>
      <c r="AG20" s="5">
        <f t="shared" si="15"/>
        <v>-24412.194950276044</v>
      </c>
      <c r="AH20" s="5">
        <f>SUM(AD20:AG20)</f>
        <v>-12906.428498363241</v>
      </c>
      <c r="AI20" s="42">
        <f t="shared" si="22"/>
        <v>0</v>
      </c>
      <c r="AJ20" s="42">
        <f t="shared" si="17"/>
        <v>1282.1970501603216</v>
      </c>
      <c r="AK20" s="42">
        <f t="shared" si="24"/>
        <v>-11624.23144820292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9"/>
        <v>17</v>
      </c>
      <c r="J21" s="11">
        <f t="shared" si="2"/>
        <v>22319.057769680672</v>
      </c>
      <c r="K21" s="11">
        <f t="shared" si="10"/>
        <v>223.19057769680671</v>
      </c>
      <c r="L21" s="24">
        <f t="shared" si="18"/>
        <v>2639.249979664874</v>
      </c>
      <c r="M21" s="11">
        <f t="shared" si="0"/>
        <v>602229</v>
      </c>
      <c r="N21" s="28">
        <f t="shared" si="11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L'!$B$392:$AV$512, 4)</f>
        <v>71.702464752561625</v>
      </c>
      <c r="S21" s="46">
        <f>VLOOKUP(I21, '[1]Lapse Rates'!$A$4:$F$24, 6)</f>
        <v>2.7508159999999998E-4</v>
      </c>
      <c r="T21" s="56">
        <f t="shared" si="12"/>
        <v>0.59135492703366277</v>
      </c>
      <c r="U21" s="33">
        <f t="shared" si="20"/>
        <v>4.2401605811884853E-2</v>
      </c>
      <c r="V21" s="39">
        <f t="shared" si="13"/>
        <v>1.6267085949630319E-4</v>
      </c>
      <c r="W21" s="32">
        <f t="shared" si="21"/>
        <v>0.54879065036228158</v>
      </c>
      <c r="X21" s="31"/>
      <c r="Y21" s="5">
        <f t="shared" si="14"/>
        <v>0</v>
      </c>
      <c r="Z21" s="5">
        <f t="shared" si="14"/>
        <v>3.561310863525557</v>
      </c>
      <c r="AA21" s="5">
        <f t="shared" si="1"/>
        <v>0</v>
      </c>
      <c r="AB21" s="5">
        <f t="shared" si="5"/>
        <v>3.3049764457702646</v>
      </c>
      <c r="AC21" s="32"/>
      <c r="AD21" s="5">
        <f t="shared" si="6"/>
        <v>12248.490228896389</v>
      </c>
      <c r="AE21" s="5">
        <f t="shared" ref="AE21:AF24" si="25">-$W21*K21</f>
        <v>-122.48490228896389</v>
      </c>
      <c r="AF21" s="5">
        <f t="shared" si="25"/>
        <v>-1448.3957128089246</v>
      </c>
      <c r="AG21" s="5">
        <f t="shared" si="15"/>
        <v>-25535.476666485603</v>
      </c>
      <c r="AH21" s="5">
        <f t="shared" si="23"/>
        <v>-14857.867052687103</v>
      </c>
      <c r="AI21" s="42">
        <f t="shared" si="22"/>
        <v>0</v>
      </c>
      <c r="AJ21" s="42">
        <f t="shared" si="17"/>
        <v>1189.9104871359004</v>
      </c>
      <c r="AK21" s="42">
        <f t="shared" si="24"/>
        <v>-13667.956565551201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9"/>
        <v>18</v>
      </c>
      <c r="J22" s="11">
        <f t="shared" si="2"/>
        <v>22319.057769680672</v>
      </c>
      <c r="K22" s="11">
        <f t="shared" si="10"/>
        <v>223.19057769680671</v>
      </c>
      <c r="L22" s="24">
        <f t="shared" si="18"/>
        <v>2639.249979664874</v>
      </c>
      <c r="M22" s="11">
        <f t="shared" si="0"/>
        <v>602229</v>
      </c>
      <c r="N22" s="28">
        <f t="shared" si="11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L'!$B$392:$AV$512, 4)</f>
        <v>80.199327538830218</v>
      </c>
      <c r="S22" s="46">
        <f>VLOOKUP(I22, '[1]Lapse Rates'!$A$4:$F$24, 6)</f>
        <v>2.0998619999999999E-4</v>
      </c>
      <c r="T22" s="56">
        <f t="shared" si="12"/>
        <v>0.54879065036228158</v>
      </c>
      <c r="U22" s="33">
        <f t="shared" si="20"/>
        <v>4.4012641118652274E-2</v>
      </c>
      <c r="V22" s="39">
        <f t="shared" si="13"/>
        <v>1.1523846326510413E-4</v>
      </c>
      <c r="W22" s="32">
        <f t="shared" si="21"/>
        <v>0.50466277078036426</v>
      </c>
      <c r="X22" s="31"/>
      <c r="Y22" s="5">
        <f t="shared" ref="Y22:Z24" si="26">AA21</f>
        <v>0</v>
      </c>
      <c r="Z22" s="5">
        <f t="shared" si="26"/>
        <v>3.3049764457702646</v>
      </c>
      <c r="AA22" s="5">
        <f t="shared" si="1"/>
        <v>0</v>
      </c>
      <c r="AB22" s="5">
        <f t="shared" si="5"/>
        <v>3.03922555784288</v>
      </c>
      <c r="AC22" s="32"/>
      <c r="AD22" s="5">
        <f t="shared" si="6"/>
        <v>11263.597535254064</v>
      </c>
      <c r="AE22" s="5">
        <f t="shared" si="25"/>
        <v>-112.63597535254064</v>
      </c>
      <c r="AF22" s="5">
        <f t="shared" si="25"/>
        <v>-1331.9312075196954</v>
      </c>
      <c r="AG22" s="5">
        <f t="shared" si="15"/>
        <v>-26505.688848244841</v>
      </c>
      <c r="AH22" s="5">
        <f t="shared" si="23"/>
        <v>-16686.658495863012</v>
      </c>
      <c r="AI22" s="42">
        <f t="shared" si="22"/>
        <v>0</v>
      </c>
      <c r="AJ22" s="42">
        <f t="shared" si="17"/>
        <v>1094.2335472156697</v>
      </c>
      <c r="AK22" s="42">
        <f t="shared" si="24"/>
        <v>-15592.424948647342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9"/>
        <v>19</v>
      </c>
      <c r="J23" s="11">
        <f t="shared" si="2"/>
        <v>22319.057769680672</v>
      </c>
      <c r="K23" s="11">
        <f t="shared" si="10"/>
        <v>223.19057769680671</v>
      </c>
      <c r="L23" s="24">
        <f t="shared" si="18"/>
        <v>2639.249979664874</v>
      </c>
      <c r="M23" s="11">
        <f t="shared" si="0"/>
        <v>602229</v>
      </c>
      <c r="N23" s="28">
        <f t="shared" si="11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L'!$B$392:$AV$512, 4)</f>
        <v>89.726964069734166</v>
      </c>
      <c r="S23" s="46">
        <f>VLOOKUP(I23, '[1]Lapse Rates'!$A$4:$F$24, 6)</f>
        <v>1.6037285799999999E-2</v>
      </c>
      <c r="T23" s="56">
        <f t="shared" si="12"/>
        <v>0.50466277078036426</v>
      </c>
      <c r="U23" s="33">
        <f t="shared" si="20"/>
        <v>4.5281858301142237E-2</v>
      </c>
      <c r="V23" s="39">
        <f t="shared" si="13"/>
        <v>8.0934210876245898E-3</v>
      </c>
      <c r="W23" s="32">
        <f t="shared" si="21"/>
        <v>0.45128749139159741</v>
      </c>
      <c r="X23" s="31"/>
      <c r="Y23" s="5">
        <f t="shared" si="26"/>
        <v>0</v>
      </c>
      <c r="Z23" s="5">
        <f t="shared" si="26"/>
        <v>3.03922555784288</v>
      </c>
      <c r="AA23" s="5">
        <f t="shared" si="1"/>
        <v>0</v>
      </c>
      <c r="AB23" s="5">
        <f t="shared" si="5"/>
        <v>2.7177841465327033</v>
      </c>
      <c r="AC23" s="32"/>
      <c r="AD23" s="5">
        <f t="shared" si="6"/>
        <v>10072.311591103331</v>
      </c>
      <c r="AE23" s="5">
        <f t="shared" si="25"/>
        <v>-100.72311591103332</v>
      </c>
      <c r="AF23" s="5">
        <f t="shared" si="25"/>
        <v>-1191.0605024782853</v>
      </c>
      <c r="AG23" s="5">
        <f t="shared" si="15"/>
        <v>-27270.048242838588</v>
      </c>
      <c r="AH23" s="5">
        <f>SUM(AD23:AG23)</f>
        <v>-18489.520270124573</v>
      </c>
      <c r="AI23" s="42">
        <f t="shared" si="22"/>
        <v>0</v>
      </c>
      <c r="AJ23" s="42">
        <f t="shared" si="17"/>
        <v>978.5109774435889</v>
      </c>
      <c r="AK23" s="42">
        <f t="shared" si="24"/>
        <v>-17511.009292680985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9"/>
        <v>20</v>
      </c>
      <c r="J24" s="11">
        <f t="shared" si="2"/>
        <v>22319.057769680672</v>
      </c>
      <c r="K24" s="11">
        <f t="shared" si="10"/>
        <v>223.19057769680671</v>
      </c>
      <c r="L24" s="24">
        <f t="shared" si="18"/>
        <v>2639.249979664874</v>
      </c>
      <c r="M24" s="11">
        <f t="shared" si="0"/>
        <v>602229</v>
      </c>
      <c r="N24" s="28">
        <f t="shared" si="11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L'!$B$392:$AV$512, 4)</f>
        <v>100.44975005907366</v>
      </c>
      <c r="S24" s="46">
        <f>VLOOKUP(I24, '[1]Lapse Rates'!$A$4:$F$24, 6)</f>
        <v>0</v>
      </c>
      <c r="T24" s="56">
        <f t="shared" si="12"/>
        <v>0.45128749139159741</v>
      </c>
      <c r="U24" s="33">
        <f t="shared" si="20"/>
        <v>4.5331715715072322E-2</v>
      </c>
      <c r="V24" s="39">
        <f t="shared" si="13"/>
        <v>0</v>
      </c>
      <c r="W24" s="32">
        <f t="shared" si="21"/>
        <v>0.40595577567652508</v>
      </c>
      <c r="X24" s="31"/>
      <c r="Y24" s="5">
        <f t="shared" si="26"/>
        <v>0</v>
      </c>
      <c r="Z24" s="5">
        <f t="shared" si="26"/>
        <v>2.7177841465327033</v>
      </c>
      <c r="AA24" s="5">
        <f t="shared" si="1"/>
        <v>0</v>
      </c>
      <c r="AB24" s="5">
        <f t="shared" si="5"/>
        <v>2.4447834082989801</v>
      </c>
      <c r="AC24" s="32"/>
      <c r="AD24" s="5">
        <f t="shared" si="6"/>
        <v>9060.5504092598912</v>
      </c>
      <c r="AE24" s="5">
        <f t="shared" si="25"/>
        <v>-90.605504092598906</v>
      </c>
      <c r="AF24" s="5">
        <f t="shared" si="25"/>
        <v>-1071.418772699107</v>
      </c>
      <c r="AG24" s="5">
        <f t="shared" si="15"/>
        <v>-27300.073823372291</v>
      </c>
      <c r="AH24" s="5">
        <f t="shared" si="23"/>
        <v>-19401.547690904106</v>
      </c>
      <c r="AI24" s="42">
        <f t="shared" si="22"/>
        <v>0</v>
      </c>
      <c r="AJ24" s="42">
        <f t="shared" si="17"/>
        <v>880.21820982168629</v>
      </c>
      <c r="AK24" s="42">
        <f t="shared" si="24"/>
        <v>-18521.329481082419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358019.11385493021</v>
      </c>
      <c r="AE27" s="21">
        <f t="shared" ref="AE27:AJ27" si="27">SUM(AE4:AE24)</f>
        <v>-12064.670305627491</v>
      </c>
      <c r="AF27" s="21">
        <f t="shared" si="27"/>
        <v>-40404.705590660036</v>
      </c>
      <c r="AG27" s="21">
        <f t="shared" si="27"/>
        <v>-346834.20750837214</v>
      </c>
      <c r="AH27" s="21">
        <f>SUM(AH4:AH24)</f>
        <v>-41284.469549729482</v>
      </c>
      <c r="AI27" s="21">
        <f t="shared" si="27"/>
        <v>0</v>
      </c>
      <c r="AJ27" s="21">
        <f t="shared" si="27"/>
        <v>32633.668123640691</v>
      </c>
      <c r="AK27" s="21">
        <f>SUM(AK4:AK24)</f>
        <v>-8650.8014260888012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183454.27435991133</v>
      </c>
      <c r="AE29" s="21">
        <f t="shared" ref="AE29:AK29" si="28">AE4+NPV($D$6,AE5:AE24)</f>
        <v>-10338.671692044976</v>
      </c>
      <c r="AF29" s="21">
        <f t="shared" si="28"/>
        <v>-19994.606504902687</v>
      </c>
      <c r="AG29" s="21">
        <f t="shared" si="28"/>
        <v>-121403.79302942453</v>
      </c>
      <c r="AH29" s="21">
        <f>AH4+NPV($D$6,AH5:AH24)</f>
        <v>31717.203133539177</v>
      </c>
      <c r="AI29" s="21">
        <f t="shared" si="28"/>
        <v>0</v>
      </c>
      <c r="AJ29" s="21">
        <f t="shared" si="28"/>
        <v>15673.329498625591</v>
      </c>
      <c r="AK29" s="21">
        <f t="shared" si="28"/>
        <v>47390.532632164766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268764.40839513292</v>
      </c>
      <c r="AE31" s="21">
        <f t="shared" ref="AE31:AJ31" si="29">AE4+NPV($D$7,AE5:AE24)</f>
        <v>-11179.853570726002</v>
      </c>
      <c r="AF31" s="21">
        <f t="shared" si="29"/>
        <v>-29941.662868631618</v>
      </c>
      <c r="AG31" s="21">
        <f t="shared" si="29"/>
        <v>-224728.54723653261</v>
      </c>
      <c r="AH31" s="21">
        <f t="shared" si="29"/>
        <v>2914.3447192427675</v>
      </c>
      <c r="AI31" s="21">
        <f t="shared" si="29"/>
        <v>0</v>
      </c>
      <c r="AJ31" s="21">
        <f t="shared" si="29"/>
        <v>23962.096127040182</v>
      </c>
      <c r="AK31" s="21">
        <f>AK4+NPV($D$7,AK5:AK24)</f>
        <v>26876.440846282963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24845.237742057368</v>
      </c>
    </row>
    <row r="37" spans="1:39" x14ac:dyDescent="0.15">
      <c r="G37" s="49" t="s">
        <v>109</v>
      </c>
      <c r="I37" s="1">
        <v>0</v>
      </c>
      <c r="J37" s="11">
        <f>H$36</f>
        <v>24845.237742057368</v>
      </c>
      <c r="K37" s="11">
        <f>J37*$C$10</f>
        <v>9938.0950968229481</v>
      </c>
      <c r="L37" s="24">
        <f>$C$46</f>
        <v>3475.7308471025858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24845.237742057368</v>
      </c>
      <c r="AE37" s="5">
        <f>-$W37*K37</f>
        <v>-9938.0950968229481</v>
      </c>
      <c r="AF37" s="5">
        <f>-$W37*L37</f>
        <v>-3475.7308471025858</v>
      </c>
      <c r="AG37" s="5"/>
      <c r="AH37" s="5">
        <f>SUM(AD37:AG37)</f>
        <v>11431.411798131834</v>
      </c>
      <c r="AI37" s="42">
        <f>Y37-AA37</f>
        <v>0</v>
      </c>
      <c r="AJ37" s="42"/>
      <c r="AK37" s="42">
        <f>SUM(AH37:AJ37)</f>
        <v>11431.411798131834</v>
      </c>
      <c r="AL37" s="6" t="s">
        <v>39</v>
      </c>
      <c r="AM37" s="36">
        <f>AK64</f>
        <v>29059.983351088329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24845.237742057368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L'!$B$392:$AV$512, 7)</f>
        <v>15.896305272692121</v>
      </c>
      <c r="S38" s="46">
        <f>AVERAGE(VLOOKUP(I37,'[1]Lapse Rates'!$A$4:$F$24,6),VLOOKUP(I38,'[1]Lapse Rates'!$A$4:$F$24,6))</f>
        <v>1.1402544E-3</v>
      </c>
      <c r="T38" s="33">
        <f>W37</f>
        <v>1</v>
      </c>
      <c r="U38" s="33">
        <f>T38*R38/1000</f>
        <v>1.5896305272692122E-2</v>
      </c>
      <c r="V38" s="39">
        <f>MIN(S38*T38,T38-U38)</f>
        <v>1.1402544E-3</v>
      </c>
      <c r="W38" s="32">
        <f>T38-SUM(U38:V38)</f>
        <v>0.98296344032730787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5.919690897048743</v>
      </c>
      <c r="AC38" s="32"/>
      <c r="AD38" s="5">
        <f t="shared" ref="AD38:AD40" si="36">$W38*J38</f>
        <v>24421.960366682586</v>
      </c>
      <c r="AE38" s="5">
        <f t="shared" ref="AE38:AF57" si="37">-$W38*K38</f>
        <v>0</v>
      </c>
      <c r="AF38" s="5">
        <f t="shared" si="37"/>
        <v>0</v>
      </c>
      <c r="AG38" s="5">
        <f>-U38*M38</f>
        <v>-9573.2160280681037</v>
      </c>
      <c r="AH38" s="5">
        <f t="shared" ref="AH38:AH46" si="38">SUM(AD38:AG38)</f>
        <v>14848.744338614482</v>
      </c>
      <c r="AI38" s="42">
        <f>-M38*$W37*(N38-N37)/1000</f>
        <v>0</v>
      </c>
      <c r="AJ38" s="42">
        <f>$D$6*SUM(Y38:Z38,AD38:AE38)</f>
        <v>2396.3850986205621</v>
      </c>
      <c r="AK38" s="42">
        <f t="shared" ref="AK38" si="39">SUM(AH38:AJ38)</f>
        <v>17245.129437235046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24845.237742057368</v>
      </c>
      <c r="K39" s="11">
        <f t="shared" ref="K39:K57" si="41">J39*$C$11</f>
        <v>248.4523774205737</v>
      </c>
      <c r="L39" s="24">
        <f>$C$47</f>
        <v>2730.3737148408645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L'!$B$392:$AV$512, 7)</f>
        <v>17.366383225093049</v>
      </c>
      <c r="S39" s="46">
        <f>VLOOKUP(I39, '[1]Lapse Rates'!$A$4:$F$24, 6)</f>
        <v>1.1150343000000001E-3</v>
      </c>
      <c r="T39" s="33">
        <f t="shared" ref="T39:T41" si="44">W38</f>
        <v>0.98296344032730787</v>
      </c>
      <c r="U39" s="33">
        <f>T39*R39/1000</f>
        <v>1.7070519800979914E-2</v>
      </c>
      <c r="V39" s="39">
        <f t="shared" ref="V39:V57" si="45">MIN(S39*T39,T39-U39)</f>
        <v>1.0960379516109515E-3</v>
      </c>
      <c r="W39" s="32">
        <f>T39-SUM(U39:V39)</f>
        <v>0.96479688257471696</v>
      </c>
      <c r="X39" s="32"/>
      <c r="Y39" s="5">
        <f t="shared" ref="Y39:Z54" si="46">AA38</f>
        <v>0</v>
      </c>
      <c r="Z39" s="5">
        <f t="shared" si="46"/>
        <v>5.919690897048743</v>
      </c>
      <c r="AA39" s="5">
        <f>O39*W39</f>
        <v>0</v>
      </c>
      <c r="AB39" s="5">
        <f t="shared" si="35"/>
        <v>5.8102866179608919</v>
      </c>
      <c r="AC39" s="32"/>
      <c r="AD39" s="5">
        <f t="shared" si="36"/>
        <v>23970.607920364648</v>
      </c>
      <c r="AE39" s="5">
        <f t="shared" si="37"/>
        <v>-239.70607920364651</v>
      </c>
      <c r="AF39" s="5">
        <f t="shared" si="37"/>
        <v>-2634.2560483424154</v>
      </c>
      <c r="AG39" s="5">
        <f t="shared" ref="AG39:AG42" si="47">-U39*M39</f>
        <v>-10280.362069224333</v>
      </c>
      <c r="AH39" s="5">
        <f t="shared" si="38"/>
        <v>10816.283723594252</v>
      </c>
      <c r="AI39" s="42">
        <f>-M39*($W38*N39-$W37*N38)/1000</f>
        <v>0</v>
      </c>
      <c r="AJ39" s="42">
        <f t="shared" ref="AJ39:AJ40" si="48">$D$6*SUM(Y39:Z39,AD39:AE39)</f>
        <v>2328.5821922948949</v>
      </c>
      <c r="AK39" s="42">
        <f>SUM(AH39:AJ39)</f>
        <v>13144.865915889146</v>
      </c>
      <c r="AL39" s="48" t="s">
        <v>43</v>
      </c>
      <c r="AM39" s="54">
        <f>AK64/AD64</f>
        <v>9.9999988309787194E-2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24845.237742057368</v>
      </c>
      <c r="K40" s="11">
        <f t="shared" si="41"/>
        <v>248.4523774205737</v>
      </c>
      <c r="L40" s="24">
        <f t="shared" ref="L40:L57" si="49">$C$47</f>
        <v>2730.3737148408645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L'!$B$392:$AV$512, 7)</f>
        <v>18.925065296201765</v>
      </c>
      <c r="S40" s="46">
        <f>VLOOKUP(I40, '[1]Lapse Rates'!$A$4:$F$24, 6)</f>
        <v>9.1335750000000001E-4</v>
      </c>
      <c r="T40" s="33">
        <f t="shared" si="44"/>
        <v>0.96479688257471696</v>
      </c>
      <c r="U40" s="33">
        <f t="shared" ref="U40:U57" si="50">T40*R40/1000</f>
        <v>1.8258844000298424E-2</v>
      </c>
      <c r="V40" s="39">
        <f t="shared" si="45"/>
        <v>8.8120446867623705E-4</v>
      </c>
      <c r="W40" s="32">
        <f t="shared" ref="W40:W57" si="51">T40-SUM(U40:V40)</f>
        <v>0.94565683410574231</v>
      </c>
      <c r="X40" s="32"/>
      <c r="Y40" s="5">
        <f t="shared" si="46"/>
        <v>0</v>
      </c>
      <c r="Z40" s="5">
        <f t="shared" si="46"/>
        <v>5.8102866179608919</v>
      </c>
      <c r="AA40" s="5">
        <f t="shared" ref="AA40:AA57" si="52">O40*W40</f>
        <v>0</v>
      </c>
      <c r="AB40" s="5">
        <f t="shared" si="35"/>
        <v>5.6950196954666712</v>
      </c>
      <c r="AC40" s="32"/>
      <c r="AD40" s="5">
        <f t="shared" si="36"/>
        <v>23495.068865758472</v>
      </c>
      <c r="AE40" s="5">
        <f t="shared" si="37"/>
        <v>-234.95068865758475</v>
      </c>
      <c r="AF40" s="5">
        <f>-$W40*L40</f>
        <v>-2581.9965631019468</v>
      </c>
      <c r="AG40" s="5">
        <f t="shared" si="47"/>
        <v>-10996.005363455719</v>
      </c>
      <c r="AH40" s="5">
        <f t="shared" si="38"/>
        <v>9682.1162505432221</v>
      </c>
      <c r="AI40" s="42">
        <f>-M40*($W39*N40-$W38*N39)/1000</f>
        <v>0</v>
      </c>
      <c r="AJ40" s="42">
        <f t="shared" si="48"/>
        <v>2282.3875822908194</v>
      </c>
      <c r="AK40" s="42">
        <f t="shared" ref="AK40:AK47" si="53">SUM(AH40:AJ40)</f>
        <v>11964.503832834042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24845.237742057368</v>
      </c>
      <c r="K41" s="11">
        <f t="shared" si="41"/>
        <v>248.4523774205737</v>
      </c>
      <c r="L41" s="24">
        <f t="shared" si="49"/>
        <v>2730.3737148408645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L'!$B$392:$AV$512, 7)</f>
        <v>20.570983351723594</v>
      </c>
      <c r="S41" s="46">
        <f>VLOOKUP(I41, '[1]Lapse Rates'!$A$4:$F$24, 6)</f>
        <v>8.7679360000000005E-4</v>
      </c>
      <c r="T41" s="33">
        <f t="shared" si="44"/>
        <v>0.94565683410574231</v>
      </c>
      <c r="U41" s="33">
        <f t="shared" si="50"/>
        <v>1.9453090990832866E-2</v>
      </c>
      <c r="V41" s="39">
        <f t="shared" si="45"/>
        <v>8.2914585994017668E-4</v>
      </c>
      <c r="W41" s="32">
        <f t="shared" si="51"/>
        <v>0.92537459725496929</v>
      </c>
      <c r="X41" s="32"/>
      <c r="Y41" s="5">
        <f>AA40</f>
        <v>0</v>
      </c>
      <c r="Z41" s="5">
        <f t="shared" si="46"/>
        <v>5.6950196954666712</v>
      </c>
      <c r="AA41" s="5">
        <f t="shared" si="52"/>
        <v>0</v>
      </c>
      <c r="AB41" s="5">
        <f t="shared" si="35"/>
        <v>5.5728741833026287</v>
      </c>
      <c r="AC41" s="32"/>
      <c r="AD41" s="5">
        <f>$W41*J41</f>
        <v>22991.151869260299</v>
      </c>
      <c r="AE41" s="5">
        <f t="shared" si="37"/>
        <v>-229.91151869260301</v>
      </c>
      <c r="AF41" s="5">
        <f t="shared" si="37"/>
        <v>-2526.6184767264194</v>
      </c>
      <c r="AG41" s="5">
        <f t="shared" si="47"/>
        <v>-11715.215534318286</v>
      </c>
      <c r="AH41" s="5">
        <f t="shared" si="38"/>
        <v>8519.4063395229896</v>
      </c>
      <c r="AI41" s="42">
        <f t="shared" ref="AI41:AI57" si="55">-M41*($W40*N41-$W39*N40)/1000</f>
        <v>0</v>
      </c>
      <c r="AJ41" s="42">
        <f>$D$6*SUM(Y41:Z41,AD41:AE41)</f>
        <v>2233.4363598228165</v>
      </c>
      <c r="AK41" s="42">
        <f t="shared" si="53"/>
        <v>10752.842699345805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24845.237742057368</v>
      </c>
      <c r="K42" s="11">
        <f t="shared" si="41"/>
        <v>248.4523774205737</v>
      </c>
      <c r="L42" s="24">
        <f t="shared" si="49"/>
        <v>2730.3737148408645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L'!$B$392:$AV$512, 7)</f>
        <v>22.416453335520391</v>
      </c>
      <c r="S42" s="46">
        <f>VLOOKUP(I42, '[1]Lapse Rates'!$A$4:$F$24, 6)</f>
        <v>8.7786349999999995E-4</v>
      </c>
      <c r="T42" s="33">
        <f>W41</f>
        <v>0.92537459725496929</v>
      </c>
      <c r="U42" s="33">
        <f t="shared" si="50"/>
        <v>2.0743616477241992E-2</v>
      </c>
      <c r="V42" s="39">
        <f t="shared" si="45"/>
        <v>8.1235258275733774E-4</v>
      </c>
      <c r="W42" s="32">
        <f t="shared" si="51"/>
        <v>0.90381862819496994</v>
      </c>
      <c r="X42" s="32"/>
      <c r="Y42" s="5">
        <f t="shared" ref="Y42:Z57" si="56">AA41</f>
        <v>0</v>
      </c>
      <c r="Z42" s="5">
        <f t="shared" si="46"/>
        <v>5.5728741833026287</v>
      </c>
      <c r="AA42" s="5">
        <f t="shared" si="52"/>
        <v>0</v>
      </c>
      <c r="AB42" s="5">
        <f t="shared" si="35"/>
        <v>5.4430578863922854</v>
      </c>
      <c r="AC42" s="32"/>
      <c r="AD42" s="5">
        <f t="shared" ref="AD42:AD57" si="57">$W42*J42</f>
        <v>22455.588693204183</v>
      </c>
      <c r="AE42" s="5">
        <f t="shared" si="37"/>
        <v>-224.55588693204183</v>
      </c>
      <c r="AF42" s="5">
        <f t="shared" si="37"/>
        <v>-2467.7626254070742</v>
      </c>
      <c r="AG42" s="5">
        <f t="shared" si="47"/>
        <v>-12492.407407472967</v>
      </c>
      <c r="AH42" s="5">
        <f t="shared" si="38"/>
        <v>7270.8627733921003</v>
      </c>
      <c r="AI42" s="42">
        <f t="shared" si="55"/>
        <v>0</v>
      </c>
      <c r="AJ42" s="42">
        <f t="shared" ref="AJ42:AJ57" si="58">$D$6*SUM(Y42:Z42,AD42:AE42)</f>
        <v>2181.4110172526789</v>
      </c>
      <c r="AK42" s="42">
        <f t="shared" si="53"/>
        <v>9452.2737906447801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24845.237742057368</v>
      </c>
      <c r="K43" s="11">
        <f t="shared" si="41"/>
        <v>248.4523774205737</v>
      </c>
      <c r="L43" s="24">
        <f t="shared" si="49"/>
        <v>2730.3737148408645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L'!$B$392:$AV$512, 7)</f>
        <v>24.488708323555826</v>
      </c>
      <c r="S43" s="46">
        <f>VLOOKUP(I43, '[1]Lapse Rates'!$A$4:$F$24, 6)</f>
        <v>8.7081910000000003E-4</v>
      </c>
      <c r="T43" s="33">
        <f t="shared" ref="T43:T57" si="59">W42</f>
        <v>0.90381862819496994</v>
      </c>
      <c r="U43" s="33">
        <f t="shared" si="50"/>
        <v>2.2133350763262966E-2</v>
      </c>
      <c r="V43" s="39">
        <f t="shared" si="45"/>
        <v>7.8706252436797834E-4</v>
      </c>
      <c r="W43" s="32">
        <f t="shared" si="51"/>
        <v>0.88089821490733899</v>
      </c>
      <c r="X43" s="32"/>
      <c r="Y43" s="5">
        <f t="shared" si="56"/>
        <v>0</v>
      </c>
      <c r="Z43" s="5">
        <f t="shared" si="46"/>
        <v>5.4430578863922854</v>
      </c>
      <c r="AA43" s="5">
        <f t="shared" si="52"/>
        <v>0</v>
      </c>
      <c r="AB43" s="5">
        <f t="shared" si="35"/>
        <v>5.3050245106543183</v>
      </c>
      <c r="AC43" s="32"/>
      <c r="AD43" s="5">
        <f t="shared" si="57"/>
        <v>21886.125575926781</v>
      </c>
      <c r="AE43" s="5">
        <f t="shared" si="37"/>
        <v>-218.86125575926783</v>
      </c>
      <c r="AF43" s="5">
        <f t="shared" si="37"/>
        <v>-2405.1813314332376</v>
      </c>
      <c r="AG43" s="5">
        <f>-U43*M43</f>
        <v>-13329.345696809092</v>
      </c>
      <c r="AH43" s="5">
        <f t="shared" si="38"/>
        <v>5932.7372919251848</v>
      </c>
      <c r="AI43" s="42">
        <f t="shared" si="55"/>
        <v>0</v>
      </c>
      <c r="AJ43" s="42">
        <f t="shared" si="58"/>
        <v>2126.0925937870884</v>
      </c>
      <c r="AK43" s="42">
        <f t="shared" si="53"/>
        <v>8058.8298857122736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24845.237742057368</v>
      </c>
      <c r="K44" s="11">
        <f t="shared" si="41"/>
        <v>248.4523774205737</v>
      </c>
      <c r="L44" s="24">
        <f t="shared" si="49"/>
        <v>2730.3737148408645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L'!$B$392:$AV$512, 7)</f>
        <v>26.854286157079617</v>
      </c>
      <c r="S44" s="46">
        <f>VLOOKUP(I44, '[1]Lapse Rates'!$A$4:$F$24, 6)</f>
        <v>7.8743759999999998E-4</v>
      </c>
      <c r="T44" s="33">
        <f t="shared" si="59"/>
        <v>0.88089821490733899</v>
      </c>
      <c r="U44" s="33">
        <f t="shared" si="50"/>
        <v>2.3655892738382298E-2</v>
      </c>
      <c r="V44" s="39">
        <f t="shared" si="45"/>
        <v>6.9365237619091924E-4</v>
      </c>
      <c r="W44" s="32">
        <f t="shared" si="51"/>
        <v>0.85654866979276578</v>
      </c>
      <c r="X44" s="32"/>
      <c r="Y44" s="5">
        <f t="shared" si="56"/>
        <v>0</v>
      </c>
      <c r="Z44" s="5">
        <f t="shared" si="46"/>
        <v>5.3050245106543183</v>
      </c>
      <c r="AA44" s="5">
        <f t="shared" si="52"/>
        <v>0</v>
      </c>
      <c r="AB44" s="5">
        <f t="shared" si="35"/>
        <v>5.1583844886062753</v>
      </c>
      <c r="AC44" s="32"/>
      <c r="AD44" s="5">
        <f t="shared" si="57"/>
        <v>21281.155338644257</v>
      </c>
      <c r="AE44" s="5">
        <f t="shared" si="37"/>
        <v>-212.8115533864426</v>
      </c>
      <c r="AF44" s="5">
        <f t="shared" si="37"/>
        <v>-2338.6979734840747</v>
      </c>
      <c r="AG44" s="5">
        <f t="shared" ref="AG44:AG57" si="60">-U44*M44</f>
        <v>-14246.264627943232</v>
      </c>
      <c r="AH44" s="5">
        <f t="shared" si="38"/>
        <v>4483.3811838305064</v>
      </c>
      <c r="AI44" s="42">
        <f t="shared" si="55"/>
        <v>0</v>
      </c>
      <c r="AJ44" s="42">
        <f t="shared" si="58"/>
        <v>2067.3249482382867</v>
      </c>
      <c r="AK44" s="42">
        <f t="shared" si="53"/>
        <v>6550.7061320687935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24845.237742057368</v>
      </c>
      <c r="K45" s="11">
        <f t="shared" si="41"/>
        <v>248.4523774205737</v>
      </c>
      <c r="L45" s="24">
        <f t="shared" si="49"/>
        <v>2730.3737148408645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L'!$B$392:$AV$512, 7)</f>
        <v>29.573300839484773</v>
      </c>
      <c r="S45" s="46">
        <f>VLOOKUP(I45, '[1]Lapse Rates'!$A$4:$F$24, 6)</f>
        <v>7.0183349999999997E-4</v>
      </c>
      <c r="T45" s="33">
        <f t="shared" si="59"/>
        <v>0.85654866979276578</v>
      </c>
      <c r="U45" s="33">
        <f t="shared" si="50"/>
        <v>2.5330971495441966E-2</v>
      </c>
      <c r="V45" s="39">
        <f t="shared" si="45"/>
        <v>6.0115455084100108E-4</v>
      </c>
      <c r="W45" s="32">
        <f t="shared" si="51"/>
        <v>0.83061654374648286</v>
      </c>
      <c r="X45" s="32"/>
      <c r="Y45" s="5">
        <f t="shared" si="56"/>
        <v>0</v>
      </c>
      <c r="Z45" s="5">
        <f t="shared" si="46"/>
        <v>5.1583844886062753</v>
      </c>
      <c r="AA45" s="5">
        <f t="shared" si="52"/>
        <v>0</v>
      </c>
      <c r="AB45" s="5">
        <f t="shared" si="35"/>
        <v>5.0022137052390061</v>
      </c>
      <c r="AC45" s="32"/>
      <c r="AD45" s="5">
        <f t="shared" si="57"/>
        <v>20636.86550186736</v>
      </c>
      <c r="AE45" s="5">
        <f t="shared" si="37"/>
        <v>-206.36865501867362</v>
      </c>
      <c r="AF45" s="5">
        <f t="shared" si="37"/>
        <v>-2267.8935781573637</v>
      </c>
      <c r="AG45" s="5">
        <f t="shared" si="60"/>
        <v>-15255.045632728519</v>
      </c>
      <c r="AH45" s="5">
        <f t="shared" si="38"/>
        <v>2907.5576359628049</v>
      </c>
      <c r="AI45" s="42">
        <f t="shared" si="55"/>
        <v>0</v>
      </c>
      <c r="AJ45" s="42">
        <f t="shared" si="58"/>
        <v>2004.7377781941884</v>
      </c>
      <c r="AK45" s="42">
        <f t="shared" si="53"/>
        <v>4912.2954141569935</v>
      </c>
    </row>
    <row r="46" spans="1:39" ht="15" x14ac:dyDescent="0.2">
      <c r="A46" s="12"/>
      <c r="B46" s="13">
        <v>1</v>
      </c>
      <c r="C46" s="10">
        <f>$H$36*0.14+$B$49</f>
        <v>3475.7308471025858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24845.237742057368</v>
      </c>
      <c r="K46" s="11">
        <f t="shared" si="41"/>
        <v>248.4523774205737</v>
      </c>
      <c r="L46" s="24">
        <f t="shared" si="49"/>
        <v>2730.3737148408645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L'!$B$392:$AV$512, 7)</f>
        <v>32.698769472038066</v>
      </c>
      <c r="S46" s="46">
        <f>VLOOKUP(I46, '[1]Lapse Rates'!$A$4:$F$24, 6)</f>
        <v>6.5742610000000005E-4</v>
      </c>
      <c r="T46" s="33">
        <f t="shared" si="59"/>
        <v>0.83061654374648286</v>
      </c>
      <c r="U46" s="33">
        <f t="shared" si="50"/>
        <v>2.7160138883627265E-2</v>
      </c>
      <c r="V46" s="39">
        <f t="shared" si="45"/>
        <v>5.4606899495072969E-4</v>
      </c>
      <c r="W46" s="32">
        <f t="shared" si="51"/>
        <v>0.80291033586790483</v>
      </c>
      <c r="X46" s="32"/>
      <c r="Y46" s="5">
        <f t="shared" si="56"/>
        <v>0</v>
      </c>
      <c r="Z46" s="5">
        <f t="shared" si="46"/>
        <v>5.0022137052390061</v>
      </c>
      <c r="AA46" s="5">
        <f t="shared" si="52"/>
        <v>0</v>
      </c>
      <c r="AB46" s="5">
        <f t="shared" si="35"/>
        <v>4.8353588865939248</v>
      </c>
      <c r="AC46" s="32"/>
      <c r="AD46" s="5">
        <f t="shared" si="57"/>
        <v>19948.498180193226</v>
      </c>
      <c r="AE46" s="5">
        <f t="shared" si="37"/>
        <v>-199.48498180193229</v>
      </c>
      <c r="AF46" s="5">
        <f t="shared" si="37"/>
        <v>-2192.2452764277778</v>
      </c>
      <c r="AG46" s="5">
        <f t="shared" si="60"/>
        <v>-16356.623279747964</v>
      </c>
      <c r="AH46" s="5">
        <f t="shared" si="38"/>
        <v>1200.1446422155532</v>
      </c>
      <c r="AI46" s="42">
        <f t="shared" si="55"/>
        <v>0</v>
      </c>
      <c r="AJ46" s="42">
        <f t="shared" si="58"/>
        <v>1937.8689119266701</v>
      </c>
      <c r="AK46" s="42">
        <f t="shared" si="53"/>
        <v>3138.0135541422233</v>
      </c>
    </row>
    <row r="47" spans="1:39" ht="15" x14ac:dyDescent="0.2">
      <c r="A47" s="12"/>
      <c r="B47" s="70" t="s">
        <v>49</v>
      </c>
      <c r="C47" s="72">
        <f>$H$36*0.11+$B$49</f>
        <v>2730.3737148408645</v>
      </c>
      <c r="D47" s="1"/>
      <c r="E47" s="1"/>
      <c r="F47" s="1"/>
      <c r="I47" s="2">
        <f t="shared" si="40"/>
        <v>10</v>
      </c>
      <c r="J47" s="11">
        <f t="shared" si="32"/>
        <v>24845.237742057368</v>
      </c>
      <c r="K47" s="11">
        <f t="shared" si="41"/>
        <v>248.4523774205737</v>
      </c>
      <c r="L47" s="24">
        <f t="shared" si="49"/>
        <v>2730.3737148408645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L'!$B$392:$AV$512, 7)</f>
        <v>36.412546969534098</v>
      </c>
      <c r="S47" s="46">
        <f>VLOOKUP(I47, '[1]Lapse Rates'!$A$4:$F$24, 6)</f>
        <v>5.9033320000000003E-4</v>
      </c>
      <c r="T47" s="33">
        <f t="shared" si="59"/>
        <v>0.80291033586790483</v>
      </c>
      <c r="U47" s="33">
        <f t="shared" si="50"/>
        <v>2.9236010317114484E-2</v>
      </c>
      <c r="V47" s="39">
        <f t="shared" si="45"/>
        <v>4.7398462788597509E-4</v>
      </c>
      <c r="W47" s="32">
        <f t="shared" si="51"/>
        <v>0.77320034092290435</v>
      </c>
      <c r="X47" s="32"/>
      <c r="Y47" s="5">
        <f t="shared" si="56"/>
        <v>0</v>
      </c>
      <c r="Z47" s="5">
        <f t="shared" si="46"/>
        <v>4.8353588865939248</v>
      </c>
      <c r="AA47" s="5">
        <f t="shared" si="52"/>
        <v>0</v>
      </c>
      <c r="AB47" s="5">
        <f t="shared" si="35"/>
        <v>4.6564366811365971</v>
      </c>
      <c r="AC47" s="32"/>
      <c r="AD47" s="5">
        <f t="shared" si="57"/>
        <v>19210.346292469367</v>
      </c>
      <c r="AE47" s="5">
        <f t="shared" si="37"/>
        <v>-192.10346292469367</v>
      </c>
      <c r="AF47" s="5">
        <f t="shared" si="37"/>
        <v>-2111.1258871618934</v>
      </c>
      <c r="AG47" s="5">
        <f t="shared" si="60"/>
        <v>-17606.773257265537</v>
      </c>
      <c r="AH47" s="5">
        <f>SUM(AD47:AG47)</f>
        <v>-699.6563148827554</v>
      </c>
      <c r="AI47" s="42">
        <f t="shared" si="55"/>
        <v>0</v>
      </c>
      <c r="AJ47" s="42">
        <f t="shared" si="58"/>
        <v>1866.1639702851076</v>
      </c>
      <c r="AK47" s="42">
        <f t="shared" si="53"/>
        <v>1166.5076554023522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24845.237742057368</v>
      </c>
      <c r="K48" s="11">
        <f t="shared" si="41"/>
        <v>248.4523774205737</v>
      </c>
      <c r="L48" s="24">
        <f t="shared" si="49"/>
        <v>2730.3737148408645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L'!$B$392:$AV$512, 7)</f>
        <v>40.676879331931481</v>
      </c>
      <c r="S48" s="46">
        <f>VLOOKUP(I48, '[1]Lapse Rates'!$A$4:$F$24, 6)</f>
        <v>5.0522920000000001E-4</v>
      </c>
      <c r="T48" s="33">
        <f t="shared" si="59"/>
        <v>0.77320034092290435</v>
      </c>
      <c r="U48" s="33">
        <f t="shared" si="50"/>
        <v>3.1451376967129262E-2</v>
      </c>
      <c r="V48" s="39">
        <f t="shared" si="45"/>
        <v>3.9064338968420622E-4</v>
      </c>
      <c r="W48" s="32">
        <f t="shared" si="51"/>
        <v>0.74135832056609086</v>
      </c>
      <c r="X48" s="31"/>
      <c r="Y48" s="5">
        <f t="shared" si="56"/>
        <v>0</v>
      </c>
      <c r="Z48" s="5">
        <f t="shared" si="46"/>
        <v>4.6564366811365971</v>
      </c>
      <c r="AA48" s="5">
        <f t="shared" si="52"/>
        <v>0</v>
      </c>
      <c r="AB48" s="5">
        <f t="shared" si="35"/>
        <v>4.464674800361963</v>
      </c>
      <c r="AC48" s="32"/>
      <c r="AD48" s="5">
        <f t="shared" si="57"/>
        <v>18419.223726516906</v>
      </c>
      <c r="AE48" s="5">
        <f t="shared" si="37"/>
        <v>-184.19223726516907</v>
      </c>
      <c r="AF48" s="5">
        <f t="shared" si="37"/>
        <v>-2024.185271752222</v>
      </c>
      <c r="AG48" s="5">
        <f t="shared" si="60"/>
        <v>-18940.931299537289</v>
      </c>
      <c r="AH48" s="5">
        <f t="shared" ref="AH48:AH57" si="61">SUM(AD48:AG48)</f>
        <v>-2730.0850820377727</v>
      </c>
      <c r="AI48" s="42">
        <f t="shared" si="55"/>
        <v>0</v>
      </c>
      <c r="AJ48" s="42">
        <f t="shared" si="58"/>
        <v>1789.3133855340152</v>
      </c>
      <c r="AK48" s="42">
        <f t="shared" ref="AK48:AK57" si="62">SUM(AH48:AJ48)</f>
        <v>-940.77169650375754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24845.237742057368</v>
      </c>
      <c r="K49" s="11">
        <f t="shared" si="41"/>
        <v>248.4523774205737</v>
      </c>
      <c r="L49" s="24">
        <f t="shared" si="49"/>
        <v>2730.3737148408645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L'!$B$392:$AV$512, 7)</f>
        <v>45.551704413683048</v>
      </c>
      <c r="S49" s="46">
        <f>VLOOKUP(I49, '[1]Lapse Rates'!$A$4:$F$24, 6)</f>
        <v>4.8306569999999999E-4</v>
      </c>
      <c r="T49" s="33">
        <f t="shared" si="59"/>
        <v>0.74135832056609086</v>
      </c>
      <c r="U49" s="33">
        <f t="shared" si="50"/>
        <v>3.3770135083051052E-2</v>
      </c>
      <c r="V49" s="39">
        <f t="shared" si="45"/>
        <v>3.5812477607508308E-4</v>
      </c>
      <c r="W49" s="32">
        <f t="shared" si="51"/>
        <v>0.7072300607069647</v>
      </c>
      <c r="X49" s="31"/>
      <c r="Y49" s="5">
        <f t="shared" si="56"/>
        <v>0</v>
      </c>
      <c r="Z49" s="5">
        <f t="shared" si="46"/>
        <v>4.464674800361963</v>
      </c>
      <c r="AA49" s="5">
        <f t="shared" si="52"/>
        <v>0</v>
      </c>
      <c r="AB49" s="5">
        <f t="shared" si="35"/>
        <v>4.259144522294946</v>
      </c>
      <c r="AC49" s="32"/>
      <c r="AD49" s="5">
        <f t="shared" si="57"/>
        <v>17571.298996594203</v>
      </c>
      <c r="AE49" s="5">
        <f t="shared" si="37"/>
        <v>-175.71298996594203</v>
      </c>
      <c r="AF49" s="5">
        <f t="shared" si="37"/>
        <v>-1931.0023680996053</v>
      </c>
      <c r="AG49" s="5">
        <f t="shared" si="60"/>
        <v>-20337.354680930752</v>
      </c>
      <c r="AH49" s="5">
        <f t="shared" si="61"/>
        <v>-4872.7710424020952</v>
      </c>
      <c r="AI49" s="42">
        <f t="shared" si="55"/>
        <v>0</v>
      </c>
      <c r="AJ49" s="42">
        <f t="shared" si="58"/>
        <v>1706.944971848148</v>
      </c>
      <c r="AK49" s="42">
        <f t="shared" si="62"/>
        <v>-3165.8260705539469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24845.237742057368</v>
      </c>
      <c r="K50" s="11">
        <f t="shared" si="41"/>
        <v>248.4523774205737</v>
      </c>
      <c r="L50" s="24">
        <f t="shared" si="49"/>
        <v>2730.3737148408645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L'!$B$392:$AV$512, 7)</f>
        <v>51.157098642213242</v>
      </c>
      <c r="S50" s="46">
        <f>VLOOKUP(I50, '[1]Lapse Rates'!$A$4:$F$24, 6)</f>
        <v>4.5965829999999999E-4</v>
      </c>
      <c r="T50" s="33">
        <f t="shared" si="59"/>
        <v>0.7072300607069647</v>
      </c>
      <c r="U50" s="33">
        <f t="shared" si="50"/>
        <v>3.6179837978324657E-2</v>
      </c>
      <c r="V50" s="39">
        <f t="shared" si="45"/>
        <v>3.2508416741346016E-4</v>
      </c>
      <c r="W50" s="32">
        <f t="shared" si="51"/>
        <v>0.67072513856122662</v>
      </c>
      <c r="X50" s="31"/>
      <c r="Y50" s="5">
        <f t="shared" si="56"/>
        <v>0</v>
      </c>
      <c r="Z50" s="5">
        <f t="shared" si="46"/>
        <v>4.259144522294946</v>
      </c>
      <c r="AA50" s="5">
        <f t="shared" si="52"/>
        <v>0</v>
      </c>
      <c r="AB50" s="5">
        <f t="shared" si="35"/>
        <v>4.0393012947058891</v>
      </c>
      <c r="AC50" s="32"/>
      <c r="AD50" s="5">
        <f t="shared" si="57"/>
        <v>16664.325527128047</v>
      </c>
      <c r="AE50" s="5">
        <f t="shared" si="37"/>
        <v>-166.64325527128045</v>
      </c>
      <c r="AF50" s="5">
        <f t="shared" si="37"/>
        <v>-1831.33028821057</v>
      </c>
      <c r="AG50" s="5">
        <f t="shared" si="60"/>
        <v>-21788.547645848481</v>
      </c>
      <c r="AH50" s="5">
        <f t="shared" si="61"/>
        <v>-7122.1956622022844</v>
      </c>
      <c r="AI50" s="42">
        <f t="shared" si="55"/>
        <v>0</v>
      </c>
      <c r="AJ50" s="42">
        <f t="shared" si="58"/>
        <v>1618.8404529467859</v>
      </c>
      <c r="AK50" s="42">
        <f t="shared" si="62"/>
        <v>-5503.3552092554983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24845.237742057368</v>
      </c>
      <c r="K51" s="11">
        <f t="shared" si="41"/>
        <v>248.4523774205737</v>
      </c>
      <c r="L51" s="24">
        <f t="shared" si="49"/>
        <v>2730.3737148408645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L'!$B$392:$AV$512, 7)</f>
        <v>57.386102182709301</v>
      </c>
      <c r="S51" s="46">
        <f>VLOOKUP(I51, '[1]Lapse Rates'!$A$4:$F$24, 6)</f>
        <v>3.6747819999999998E-4</v>
      </c>
      <c r="T51" s="33">
        <f t="shared" si="59"/>
        <v>0.67072513856122662</v>
      </c>
      <c r="U51" s="33">
        <f t="shared" si="50"/>
        <v>3.84903013379864E-2</v>
      </c>
      <c r="V51" s="39">
        <f t="shared" si="45"/>
        <v>2.4647686661323015E-4</v>
      </c>
      <c r="W51" s="32">
        <f t="shared" si="51"/>
        <v>0.63198836035662698</v>
      </c>
      <c r="X51" s="31"/>
      <c r="Y51" s="5">
        <f t="shared" si="56"/>
        <v>0</v>
      </c>
      <c r="Z51" s="5">
        <f t="shared" si="46"/>
        <v>4.0393012947058891</v>
      </c>
      <c r="AA51" s="5">
        <f t="shared" si="52"/>
        <v>0</v>
      </c>
      <c r="AB51" s="5">
        <f t="shared" si="35"/>
        <v>3.806017182692111</v>
      </c>
      <c r="AC51" s="32"/>
      <c r="AD51" s="5">
        <f t="shared" si="57"/>
        <v>15701.901063273421</v>
      </c>
      <c r="AE51" s="5">
        <f t="shared" si="37"/>
        <v>-157.01901063273422</v>
      </c>
      <c r="AF51" s="5">
        <f t="shared" si="37"/>
        <v>-1725.5644072031105</v>
      </c>
      <c r="AG51" s="5">
        <f t="shared" si="60"/>
        <v>-23179.975684474211</v>
      </c>
      <c r="AH51" s="5">
        <f t="shared" si="61"/>
        <v>-9360.6580390366344</v>
      </c>
      <c r="AI51" s="42">
        <f t="shared" si="55"/>
        <v>0</v>
      </c>
      <c r="AJ51" s="42">
        <f t="shared" si="58"/>
        <v>1525.3491848210622</v>
      </c>
      <c r="AK51" s="42">
        <f t="shared" si="62"/>
        <v>-7835.308854215572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24845.237742057368</v>
      </c>
      <c r="K52" s="11">
        <f t="shared" si="41"/>
        <v>248.4523774205737</v>
      </c>
      <c r="L52" s="24">
        <f t="shared" si="49"/>
        <v>2730.3737148408645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L'!$B$392:$AV$512, 7)</f>
        <v>64.273486239037823</v>
      </c>
      <c r="S52" s="46">
        <f>VLOOKUP(I52, '[1]Lapse Rates'!$A$4:$F$24, 6)</f>
        <v>3.9775519999999998E-4</v>
      </c>
      <c r="T52" s="33">
        <f t="shared" si="59"/>
        <v>0.63198836035662698</v>
      </c>
      <c r="U52" s="33">
        <f t="shared" si="50"/>
        <v>4.0620095182613739E-2</v>
      </c>
      <c r="V52" s="39">
        <f t="shared" si="45"/>
        <v>2.5137665667132223E-4</v>
      </c>
      <c r="W52" s="32">
        <f t="shared" si="51"/>
        <v>0.5911168885173419</v>
      </c>
      <c r="X52" s="31"/>
      <c r="Y52" s="5">
        <f t="shared" si="56"/>
        <v>0</v>
      </c>
      <c r="Z52" s="5">
        <f t="shared" si="46"/>
        <v>3.806017182692111</v>
      </c>
      <c r="AA52" s="5">
        <f t="shared" si="52"/>
        <v>0</v>
      </c>
      <c r="AB52" s="5">
        <f t="shared" si="35"/>
        <v>3.559877326549103</v>
      </c>
      <c r="AC52" s="32"/>
      <c r="AD52" s="5">
        <f t="shared" si="57"/>
        <v>14686.439628558581</v>
      </c>
      <c r="AE52" s="5">
        <f t="shared" si="37"/>
        <v>-146.86439628558583</v>
      </c>
      <c r="AF52" s="5">
        <f t="shared" si="37"/>
        <v>-1613.970014806268</v>
      </c>
      <c r="AG52" s="5">
        <f t="shared" si="60"/>
        <v>-24462.59930173029</v>
      </c>
      <c r="AH52" s="5">
        <f t="shared" si="61"/>
        <v>-11536.994084263562</v>
      </c>
      <c r="AI52" s="42">
        <f t="shared" si="55"/>
        <v>0</v>
      </c>
      <c r="AJ52" s="42">
        <f t="shared" si="58"/>
        <v>1426.7057005716031</v>
      </c>
      <c r="AK52" s="42">
        <f t="shared" si="62"/>
        <v>-10110.288383691959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24845.237742057368</v>
      </c>
      <c r="K53" s="11">
        <f t="shared" si="41"/>
        <v>248.4523774205737</v>
      </c>
      <c r="L53" s="24">
        <f t="shared" si="49"/>
        <v>2730.3737148408645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L'!$B$392:$AV$512, 7)</f>
        <v>71.736186197321999</v>
      </c>
      <c r="S53" s="46">
        <f>VLOOKUP(I53, '[1]Lapse Rates'!$A$4:$F$24, 6)</f>
        <v>2.516404E-4</v>
      </c>
      <c r="T53" s="33">
        <f t="shared" si="59"/>
        <v>0.5911168885173419</v>
      </c>
      <c r="U53" s="33">
        <f t="shared" si="50"/>
        <v>4.2404471179061667E-2</v>
      </c>
      <c r="V53" s="39">
        <f t="shared" si="45"/>
        <v>1.4874889027325931E-4</v>
      </c>
      <c r="W53" s="32">
        <f t="shared" si="51"/>
        <v>0.54856366844800697</v>
      </c>
      <c r="X53" s="31"/>
      <c r="Y53" s="5">
        <f t="shared" si="56"/>
        <v>0</v>
      </c>
      <c r="Z53" s="5">
        <f t="shared" si="46"/>
        <v>3.559877326549103</v>
      </c>
      <c r="AA53" s="5">
        <f t="shared" si="52"/>
        <v>0</v>
      </c>
      <c r="AB53" s="5">
        <f t="shared" si="35"/>
        <v>3.3036094948577479</v>
      </c>
      <c r="AC53" s="32"/>
      <c r="AD53" s="5">
        <f t="shared" si="57"/>
        <v>13629.194759245867</v>
      </c>
      <c r="AE53" s="5">
        <f t="shared" si="37"/>
        <v>-136.29194759245868</v>
      </c>
      <c r="AF53" s="5">
        <f t="shared" si="37"/>
        <v>-1497.7838212471172</v>
      </c>
      <c r="AG53" s="5">
        <f t="shared" si="60"/>
        <v>-25537.202273695129</v>
      </c>
      <c r="AH53" s="5">
        <f t="shared" si="61"/>
        <v>-13542.083283288839</v>
      </c>
      <c r="AI53" s="42">
        <f t="shared" si="55"/>
        <v>0</v>
      </c>
      <c r="AJ53" s="42">
        <f t="shared" si="58"/>
        <v>1324.0029897889337</v>
      </c>
      <c r="AK53" s="42">
        <f t="shared" si="62"/>
        <v>-12218.080293499905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24845.237742057368</v>
      </c>
      <c r="K54" s="11">
        <f t="shared" si="41"/>
        <v>248.4523774205737</v>
      </c>
      <c r="L54" s="24">
        <f t="shared" si="49"/>
        <v>2730.3737148408645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L'!$B$392:$AV$512, 7)</f>
        <v>79.88311947475546</v>
      </c>
      <c r="S54" s="46">
        <f>VLOOKUP(I54, '[1]Lapse Rates'!$A$4:$F$24, 6)</f>
        <v>2.7508159999999998E-4</v>
      </c>
      <c r="T54" s="33">
        <f t="shared" si="59"/>
        <v>0.54856366844800697</v>
      </c>
      <c r="U54" s="33">
        <f t="shared" si="50"/>
        <v>4.3820977066142283E-2</v>
      </c>
      <c r="V54" s="39">
        <f t="shared" si="45"/>
        <v>1.5089977161854726E-4</v>
      </c>
      <c r="W54" s="32">
        <f t="shared" si="51"/>
        <v>0.50459179161024614</v>
      </c>
      <c r="X54" s="31"/>
      <c r="Y54" s="5">
        <f t="shared" si="56"/>
        <v>0</v>
      </c>
      <c r="Z54" s="5">
        <f t="shared" si="46"/>
        <v>3.3036094948577479</v>
      </c>
      <c r="AA54" s="5">
        <f t="shared" si="52"/>
        <v>0</v>
      </c>
      <c r="AB54" s="5">
        <f t="shared" si="35"/>
        <v>3.0387981006964693</v>
      </c>
      <c r="AC54" s="32"/>
      <c r="AD54" s="5">
        <f t="shared" si="57"/>
        <v>12536.703025247234</v>
      </c>
      <c r="AE54" s="5">
        <f t="shared" si="37"/>
        <v>-125.36703025247235</v>
      </c>
      <c r="AF54" s="5">
        <f t="shared" si="37"/>
        <v>-1377.7241645370752</v>
      </c>
      <c r="AG54" s="5">
        <f t="shared" si="60"/>
        <v>-26390.263197565801</v>
      </c>
      <c r="AH54" s="5">
        <f t="shared" si="61"/>
        <v>-15356.651367108114</v>
      </c>
      <c r="AI54" s="42">
        <f t="shared" si="55"/>
        <v>0</v>
      </c>
      <c r="AJ54" s="42">
        <f t="shared" si="58"/>
        <v>1217.8761452004319</v>
      </c>
      <c r="AK54" s="42">
        <f t="shared" si="62"/>
        <v>-14138.775221907683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24845.237742057368</v>
      </c>
      <c r="K55" s="11">
        <f t="shared" si="41"/>
        <v>248.4523774205737</v>
      </c>
      <c r="L55" s="24">
        <f t="shared" si="49"/>
        <v>2730.3737148408645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L'!$B$392:$AV$512, 7)</f>
        <v>88.996841145964652</v>
      </c>
      <c r="S55" s="46">
        <f>VLOOKUP(I55, '[1]Lapse Rates'!$A$4:$F$24, 6)</f>
        <v>2.0998619999999999E-4</v>
      </c>
      <c r="T55" s="33">
        <f t="shared" si="59"/>
        <v>0.50459179161024614</v>
      </c>
      <c r="U55" s="33">
        <f t="shared" si="50"/>
        <v>4.4907075521494776E-2</v>
      </c>
      <c r="V55" s="39">
        <f t="shared" si="45"/>
        <v>1.0595731287142747E-4</v>
      </c>
      <c r="W55" s="32">
        <f t="shared" si="51"/>
        <v>0.45957875877587995</v>
      </c>
      <c r="X55" s="31"/>
      <c r="Y55" s="5">
        <f t="shared" si="56"/>
        <v>0</v>
      </c>
      <c r="Z55" s="5">
        <f t="shared" si="56"/>
        <v>3.0387981006964693</v>
      </c>
      <c r="AA55" s="5">
        <f t="shared" si="52"/>
        <v>0</v>
      </c>
      <c r="AB55" s="5">
        <f t="shared" si="35"/>
        <v>2.7677165631883942</v>
      </c>
      <c r="AC55" s="32"/>
      <c r="AD55" s="5">
        <f t="shared" si="57"/>
        <v>11418.343522986372</v>
      </c>
      <c r="AE55" s="5">
        <f t="shared" si="37"/>
        <v>-114.18343522986372</v>
      </c>
      <c r="AF55" s="5">
        <f t="shared" si="37"/>
        <v>-1254.8217628608529</v>
      </c>
      <c r="AG55" s="5">
        <f t="shared" si="60"/>
        <v>-27044.343184234276</v>
      </c>
      <c r="AH55" s="5">
        <f t="shared" si="61"/>
        <v>-16995.00485933862</v>
      </c>
      <c r="AI55" s="42">
        <f t="shared" si="55"/>
        <v>0</v>
      </c>
      <c r="AJ55" s="42">
        <f t="shared" si="58"/>
        <v>1109.236210702592</v>
      </c>
      <c r="AK55" s="42">
        <f t="shared" si="62"/>
        <v>-15885.768648636029</v>
      </c>
    </row>
    <row r="56" spans="1:37" ht="15" x14ac:dyDescent="0.2">
      <c r="I56" s="2">
        <f t="shared" si="40"/>
        <v>19</v>
      </c>
      <c r="J56" s="11">
        <f t="shared" si="32"/>
        <v>24845.237742057368</v>
      </c>
      <c r="K56" s="11">
        <f t="shared" si="41"/>
        <v>248.4523774205737</v>
      </c>
      <c r="L56" s="24">
        <f t="shared" si="49"/>
        <v>2730.3737148408645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L'!$B$392:$AV$512, 7)</f>
        <v>99.178271458550725</v>
      </c>
      <c r="S56" s="46">
        <f>VLOOKUP(I56, '[1]Lapse Rates'!$A$4:$F$24, 6)</f>
        <v>1.6037285799999999E-2</v>
      </c>
      <c r="T56" s="33">
        <f t="shared" si="59"/>
        <v>0.45957875877587995</v>
      </c>
      <c r="U56" s="33">
        <f t="shared" si="50"/>
        <v>4.5580226894458023E-2</v>
      </c>
      <c r="V56" s="39">
        <f t="shared" si="45"/>
        <v>7.3703959020980439E-3</v>
      </c>
      <c r="W56" s="32">
        <f t="shared" si="51"/>
        <v>0.4066281359793239</v>
      </c>
      <c r="X56" s="31"/>
      <c r="Y56" s="5">
        <f t="shared" si="56"/>
        <v>0</v>
      </c>
      <c r="Z56" s="5">
        <f t="shared" si="56"/>
        <v>2.7677165631883942</v>
      </c>
      <c r="AA56" s="5">
        <f t="shared" si="52"/>
        <v>0</v>
      </c>
      <c r="AB56" s="5">
        <f t="shared" si="35"/>
        <v>2.4488325570269227</v>
      </c>
      <c r="AC56" s="32"/>
      <c r="AD56" s="5">
        <f t="shared" si="57"/>
        <v>10102.772711015934</v>
      </c>
      <c r="AE56" s="5">
        <f t="shared" si="37"/>
        <v>-101.02772711015935</v>
      </c>
      <c r="AF56" s="5">
        <f t="shared" si="37"/>
        <v>-1110.2467741926828</v>
      </c>
      <c r="AG56" s="5">
        <f t="shared" si="60"/>
        <v>-27449.734462422563</v>
      </c>
      <c r="AH56" s="5">
        <f t="shared" si="61"/>
        <v>-18558.23625270947</v>
      </c>
      <c r="AI56" s="42">
        <f t="shared" si="55"/>
        <v>0</v>
      </c>
      <c r="AJ56" s="42">
        <f t="shared" si="58"/>
        <v>981.44269591600539</v>
      </c>
      <c r="AK56" s="42">
        <f t="shared" si="62"/>
        <v>-17576.793556793466</v>
      </c>
    </row>
    <row r="57" spans="1:37" ht="15" x14ac:dyDescent="0.2">
      <c r="I57" s="2">
        <f t="shared" si="40"/>
        <v>20</v>
      </c>
      <c r="J57" s="11">
        <f t="shared" si="32"/>
        <v>24845.237742057368</v>
      </c>
      <c r="K57" s="11">
        <f t="shared" si="41"/>
        <v>248.4523774205737</v>
      </c>
      <c r="L57" s="24">
        <f t="shared" si="49"/>
        <v>2730.3737148408645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L'!$B$392:$AV$512, 7)</f>
        <v>110.59584897443656</v>
      </c>
      <c r="S57" s="46">
        <f>VLOOKUP(I57, '[1]Lapse Rates'!$A$4:$F$24, 6)</f>
        <v>0</v>
      </c>
      <c r="T57" s="33">
        <f t="shared" si="59"/>
        <v>0.4066281359793239</v>
      </c>
      <c r="U57" s="33">
        <f t="shared" si="50"/>
        <v>4.4971383915525964E-2</v>
      </c>
      <c r="V57" s="39">
        <f t="shared" si="45"/>
        <v>0</v>
      </c>
      <c r="W57" s="32">
        <f t="shared" si="51"/>
        <v>0.36165675206379794</v>
      </c>
      <c r="X57" s="31"/>
      <c r="Y57" s="5">
        <f t="shared" si="56"/>
        <v>0</v>
      </c>
      <c r="Z57" s="5">
        <f t="shared" si="56"/>
        <v>2.4488325570269227</v>
      </c>
      <c r="AA57" s="5">
        <f t="shared" si="52"/>
        <v>0</v>
      </c>
      <c r="AB57" s="5">
        <f t="shared" si="35"/>
        <v>2.1780018413862896</v>
      </c>
      <c r="AC57" s="32"/>
      <c r="AD57" s="5">
        <f t="shared" si="57"/>
        <v>8985.4479860453557</v>
      </c>
      <c r="AE57" s="5">
        <f t="shared" si="37"/>
        <v>-89.854479860453566</v>
      </c>
      <c r="AF57" s="5">
        <f t="shared" si="37"/>
        <v>-987.45808962971353</v>
      </c>
      <c r="AG57" s="5">
        <f t="shared" si="60"/>
        <v>-27083.071564063284</v>
      </c>
      <c r="AH57" s="5">
        <f t="shared" si="61"/>
        <v>-19174.936147508095</v>
      </c>
      <c r="AI57" s="42">
        <f t="shared" si="55"/>
        <v>0</v>
      </c>
      <c r="AJ57" s="42">
        <f t="shared" si="58"/>
        <v>872.89795343058324</v>
      </c>
      <c r="AK57" s="42">
        <f t="shared" si="62"/>
        <v>-18302.038194077511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384858.25729304046</v>
      </c>
      <c r="AE60" s="21">
        <f t="shared" ref="AE60:AK60" si="63">SUM(AE37:AE57)</f>
        <v>-13294.005688665951</v>
      </c>
      <c r="AF60" s="21">
        <f t="shared" si="63"/>
        <v>-40355.595569884004</v>
      </c>
      <c r="AG60" s="21">
        <f t="shared" si="63"/>
        <v>-374065.28219153581</v>
      </c>
      <c r="AH60" s="21">
        <f t="shared" si="63"/>
        <v>-42856.626157045306</v>
      </c>
      <c r="AI60" s="21">
        <f t="shared" si="63"/>
        <v>0</v>
      </c>
      <c r="AJ60" s="21">
        <f t="shared" si="63"/>
        <v>34997.000143473269</v>
      </c>
      <c r="AK60" s="21">
        <f t="shared" si="63"/>
        <v>-7859.6260135720513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199899.84438063492</v>
      </c>
      <c r="AE62" s="21">
        <f t="shared" ref="AE62:AK62" si="64">AE37+NPV($D$6,AE38:AE57)</f>
        <v>-11466.23919283551</v>
      </c>
      <c r="AF62" s="21">
        <f t="shared" si="64"/>
        <v>-20269.30922038986</v>
      </c>
      <c r="AG62" s="21">
        <f t="shared" si="64"/>
        <v>-134613.45965277732</v>
      </c>
      <c r="AH62" s="21">
        <f t="shared" si="64"/>
        <v>33550.836314632194</v>
      </c>
      <c r="AI62" s="21">
        <f t="shared" si="64"/>
        <v>0</v>
      </c>
      <c r="AJ62" s="21">
        <f t="shared" si="64"/>
        <v>17027.244741618357</v>
      </c>
      <c r="AK62" s="21">
        <f t="shared" si="64"/>
        <v>50578.08105625055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290599.86748262623</v>
      </c>
      <c r="AE64" s="21">
        <f t="shared" ref="AE64:AK64" si="65">AE37+NPV($D$7,AE38:AE57)</f>
        <v>-12360.004953764723</v>
      </c>
      <c r="AF64" s="21">
        <f t="shared" si="65"/>
        <v>-30091.370760718626</v>
      </c>
      <c r="AG64" s="21">
        <f t="shared" si="65"/>
        <v>-244928.01466635297</v>
      </c>
      <c r="AH64" s="21">
        <f t="shared" si="65"/>
        <v>3220.4771017898529</v>
      </c>
      <c r="AI64" s="21">
        <f t="shared" si="65"/>
        <v>0</v>
      </c>
      <c r="AJ64" s="21">
        <f t="shared" si="65"/>
        <v>25839.506249298476</v>
      </c>
      <c r="AK64" s="21">
        <f t="shared" si="65"/>
        <v>29059.983351088329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24451.036178297891</v>
      </c>
    </row>
    <row r="69" spans="1:39" x14ac:dyDescent="0.15">
      <c r="G69" s="49" t="s">
        <v>111</v>
      </c>
      <c r="I69" s="1">
        <v>0</v>
      </c>
      <c r="J69" s="11">
        <f>H$68</f>
        <v>24451.036178297891</v>
      </c>
      <c r="K69" s="11">
        <f>J69*$C$10</f>
        <v>9780.4144713191563</v>
      </c>
      <c r="L69" s="24">
        <f>$C$78</f>
        <v>3418.5735887036726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24451.036178297891</v>
      </c>
      <c r="AE69" s="5">
        <f>-$W69*K69</f>
        <v>-9780.4144713191563</v>
      </c>
      <c r="AF69" s="5">
        <f>-$W69*L69</f>
        <v>-3418.5735887036726</v>
      </c>
      <c r="AG69" s="5"/>
      <c r="AH69" s="5">
        <f>SUM(AD69:AG69)</f>
        <v>11252.048118275063</v>
      </c>
      <c r="AI69" s="42">
        <f>Y69-AA69</f>
        <v>0</v>
      </c>
      <c r="AJ69" s="42"/>
      <c r="AK69" s="42">
        <f>SUM(AH69:AJ69)</f>
        <v>11252.048118275063</v>
      </c>
      <c r="AL69" s="6" t="s">
        <v>39</v>
      </c>
      <c r="AM69" s="36">
        <f>AK96</f>
        <v>28717.608082127146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24451.036178297891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L'!$B$392:$AV$512, 10)</f>
        <v>15.484483892570562</v>
      </c>
      <c r="S70" s="46">
        <f>AVERAGE(VLOOKUP(I69,'[1]Lapse Rates'!$A$4:$F$24,6),VLOOKUP(I70,'[1]Lapse Rates'!$A$4:$F$24,6))</f>
        <v>1.1402544E-3</v>
      </c>
      <c r="T70" s="33">
        <f>W69</f>
        <v>1</v>
      </c>
      <c r="U70" s="33">
        <f>T70*R70/1000</f>
        <v>1.5484483892570563E-2</v>
      </c>
      <c r="V70" s="39">
        <f>MIN(S70*T70,T70-U70)</f>
        <v>1.1402544E-3</v>
      </c>
      <c r="W70" s="32">
        <f>T70-SUM(U70:V70)</f>
        <v>0.98337526170742939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5.9221710048280345</v>
      </c>
      <c r="AC70" s="32"/>
      <c r="AD70" s="5">
        <f t="shared" ref="AD70:AD72" si="74">$W70*J70</f>
        <v>24044.544100851512</v>
      </c>
      <c r="AE70" s="5">
        <f t="shared" ref="AE70:AF89" si="75">-$W70*K70</f>
        <v>0</v>
      </c>
      <c r="AF70" s="5">
        <f t="shared" si="75"/>
        <v>0</v>
      </c>
      <c r="AG70" s="5">
        <f>-U70*M70</f>
        <v>-9325.2052501388771</v>
      </c>
      <c r="AH70" s="5">
        <f t="shared" ref="AH70:AH78" si="76">SUM(AD70:AG70)</f>
        <v>14719.338850712635</v>
      </c>
      <c r="AI70" s="42">
        <f>-M70*$W69*(N70-N69)/1000</f>
        <v>0</v>
      </c>
      <c r="AJ70" s="42">
        <f>$D$6*SUM(Y70:Z70,AD70:AE70)</f>
        <v>2359.3605629425338</v>
      </c>
      <c r="AK70" s="42">
        <f t="shared" ref="AK70" si="77">SUM(AH70:AJ70)</f>
        <v>17078.699413655169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24451.036178297891</v>
      </c>
      <c r="K71" s="11">
        <f t="shared" ref="K71:K89" si="79">J71*$C$11</f>
        <v>244.51036178297892</v>
      </c>
      <c r="L71" s="24">
        <f>$C$79</f>
        <v>2685.0425033547358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L'!$B$392:$AV$512, 10)</f>
        <v>16.916476923924833</v>
      </c>
      <c r="S71" s="46">
        <f>VLOOKUP(I71, '[1]Lapse Rates'!$A$4:$F$24, 6)</f>
        <v>1.1150343000000001E-3</v>
      </c>
      <c r="T71" s="33">
        <f t="shared" ref="T71:T73" si="80">W70</f>
        <v>0.98337526170742939</v>
      </c>
      <c r="U71" s="33">
        <f>T71*R71/1000</f>
        <v>1.663524492223227E-2</v>
      </c>
      <c r="V71" s="39">
        <f t="shared" ref="V71:V89" si="81">MIN(S71*T71,T71-U71)</f>
        <v>1.0964971465752605E-3</v>
      </c>
      <c r="W71" s="32">
        <f>T71-SUM(U71:V71)</f>
        <v>0.96564351963862183</v>
      </c>
      <c r="X71" s="32"/>
      <c r="Y71" s="5">
        <f t="shared" ref="Y71:Z86" si="82">AA70</f>
        <v>0</v>
      </c>
      <c r="Z71" s="5">
        <f t="shared" si="82"/>
        <v>5.9221710048280345</v>
      </c>
      <c r="AA71" s="5">
        <f>O71*W71</f>
        <v>0</v>
      </c>
      <c r="AB71" s="5">
        <f t="shared" si="73"/>
        <v>5.8153853118844756</v>
      </c>
      <c r="AC71" s="32"/>
      <c r="AD71" s="5">
        <f t="shared" si="74"/>
        <v>23610.984634022851</v>
      </c>
      <c r="AE71" s="5">
        <f t="shared" si="75"/>
        <v>-236.10984634022853</v>
      </c>
      <c r="AF71" s="5">
        <f t="shared" si="75"/>
        <v>-2592.7938933187629</v>
      </c>
      <c r="AG71" s="5">
        <f t="shared" ref="AG71:AG74" si="83">-U71*M71</f>
        <v>-10018.226914271017</v>
      </c>
      <c r="AH71" s="5">
        <f t="shared" si="76"/>
        <v>10763.853980092845</v>
      </c>
      <c r="AI71" s="42">
        <f>-M71*($W70*N71-$W69*N70)/1000</f>
        <v>0</v>
      </c>
      <c r="AJ71" s="42">
        <f t="shared" ref="AJ71:AJ72" si="84">$D$6*SUM(Y71:Z71,AD71:AE71)</f>
        <v>2293.6561816472395</v>
      </c>
      <c r="AK71" s="42">
        <f>SUM(AH71:AJ71)</f>
        <v>13057.510161740083</v>
      </c>
      <c r="AL71" s="48" t="s">
        <v>59</v>
      </c>
      <c r="AM71" s="54">
        <f>AK96/AD96</f>
        <v>0.10000001547983667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24451.036178297891</v>
      </c>
      <c r="K72" s="11">
        <f t="shared" si="79"/>
        <v>244.51036178297892</v>
      </c>
      <c r="L72" s="24">
        <f t="shared" ref="L72:L89" si="85">$C$79</f>
        <v>2685.0425033547358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L'!$B$392:$AV$512, 10)</f>
        <v>18.434778630497057</v>
      </c>
      <c r="S72" s="46">
        <f>VLOOKUP(I72, '[1]Lapse Rates'!$A$4:$F$24, 6)</f>
        <v>9.1335750000000001E-4</v>
      </c>
      <c r="T72" s="33">
        <f t="shared" si="80"/>
        <v>0.96564351963862183</v>
      </c>
      <c r="U72" s="33">
        <f t="shared" ref="U72:U89" si="86">T72*R72/1000</f>
        <v>1.7801424520512033E-2</v>
      </c>
      <c r="V72" s="39">
        <f t="shared" si="81"/>
        <v>8.8197775098833254E-4</v>
      </c>
      <c r="W72" s="32">
        <f t="shared" ref="W72:W89" si="87">T72-SUM(U72:V72)</f>
        <v>0.94696011736712149</v>
      </c>
      <c r="X72" s="32"/>
      <c r="Y72" s="5">
        <f t="shared" si="82"/>
        <v>0</v>
      </c>
      <c r="Z72" s="5">
        <f t="shared" si="82"/>
        <v>5.8153853118844756</v>
      </c>
      <c r="AA72" s="5">
        <f t="shared" ref="AA72:AA89" si="88">O72*W72</f>
        <v>0</v>
      </c>
      <c r="AB72" s="5">
        <f t="shared" si="73"/>
        <v>5.7028684452188418</v>
      </c>
      <c r="AC72" s="32"/>
      <c r="AD72" s="5">
        <f t="shared" si="74"/>
        <v>23154.156089148706</v>
      </c>
      <c r="AE72" s="5">
        <f t="shared" si="75"/>
        <v>-231.54156089148705</v>
      </c>
      <c r="AF72" s="5">
        <f>-$W72*L72</f>
        <v>-2542.6281641125101</v>
      </c>
      <c r="AG72" s="5">
        <f t="shared" si="83"/>
        <v>-10720.534087563441</v>
      </c>
      <c r="AH72" s="5">
        <f t="shared" si="76"/>
        <v>9659.4522765812671</v>
      </c>
      <c r="AI72" s="42">
        <f>-M72*($W71*N72-$W70*N71)/1000</f>
        <v>0</v>
      </c>
      <c r="AJ72" s="42">
        <f t="shared" si="84"/>
        <v>2249.2789745211294</v>
      </c>
      <c r="AK72" s="42">
        <f t="shared" ref="AK72:AK79" si="89">SUM(AH72:AJ72)</f>
        <v>11908.731251102396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24451.036178297891</v>
      </c>
      <c r="K73" s="11">
        <f t="shared" si="79"/>
        <v>244.51036178297892</v>
      </c>
      <c r="L73" s="24">
        <f t="shared" si="85"/>
        <v>2685.0425033547358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L'!$B$392:$AV$512, 10)</f>
        <v>20.038056321886195</v>
      </c>
      <c r="S73" s="46">
        <f>VLOOKUP(I73, '[1]Lapse Rates'!$A$4:$F$24, 6)</f>
        <v>8.7679360000000005E-4</v>
      </c>
      <c r="T73" s="33">
        <f t="shared" si="80"/>
        <v>0.94696011736712149</v>
      </c>
      <c r="U73" s="33">
        <f t="shared" si="86"/>
        <v>1.8975240166382343E-2</v>
      </c>
      <c r="V73" s="39">
        <f t="shared" si="81"/>
        <v>8.3028857036274097E-4</v>
      </c>
      <c r="W73" s="32">
        <f t="shared" si="87"/>
        <v>0.92715458863037636</v>
      </c>
      <c r="X73" s="32"/>
      <c r="Y73" s="5">
        <f>AA72</f>
        <v>0</v>
      </c>
      <c r="Z73" s="5">
        <f t="shared" si="82"/>
        <v>5.7028684452188418</v>
      </c>
      <c r="AA73" s="5">
        <f t="shared" si="88"/>
        <v>0</v>
      </c>
      <c r="AB73" s="5">
        <f t="shared" si="73"/>
        <v>5.5835938075628295</v>
      </c>
      <c r="AC73" s="32"/>
      <c r="AD73" s="5">
        <f>$W73*J73</f>
        <v>22669.89038947623</v>
      </c>
      <c r="AE73" s="5">
        <f t="shared" si="75"/>
        <v>-226.69890389476231</v>
      </c>
      <c r="AF73" s="5">
        <f t="shared" si="75"/>
        <v>-2489.4494776529359</v>
      </c>
      <c r="AG73" s="5">
        <f t="shared" si="83"/>
        <v>-11427.439910160272</v>
      </c>
      <c r="AH73" s="5">
        <f t="shared" si="76"/>
        <v>8526.3020977682609</v>
      </c>
      <c r="AI73" s="42">
        <f t="shared" ref="AI73:AI89" si="91">-M73*($W72*N73-$W71*N72)/1000</f>
        <v>0</v>
      </c>
      <c r="AJ73" s="42">
        <f>$D$6*SUM(Y73:Z73,AD73:AE73)</f>
        <v>2202.2365361300181</v>
      </c>
      <c r="AK73" s="42">
        <f t="shared" si="89"/>
        <v>10728.538633898279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24451.036178297891</v>
      </c>
      <c r="K74" s="11">
        <f t="shared" si="79"/>
        <v>244.51036178297892</v>
      </c>
      <c r="L74" s="24">
        <f t="shared" si="85"/>
        <v>2685.0425033547358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L'!$B$392:$AV$512, 10)</f>
        <v>21.835716202475819</v>
      </c>
      <c r="S74" s="46">
        <f>VLOOKUP(I74, '[1]Lapse Rates'!$A$4:$F$24, 6)</f>
        <v>8.7786349999999995E-4</v>
      </c>
      <c r="T74" s="33">
        <f>W73</f>
        <v>0.92715458863037636</v>
      </c>
      <c r="U74" s="33">
        <f t="shared" si="86"/>
        <v>2.0245084473156112E-2</v>
      </c>
      <c r="V74" s="39">
        <f t="shared" si="81"/>
        <v>8.1391517221612235E-4</v>
      </c>
      <c r="W74" s="32">
        <f t="shared" si="87"/>
        <v>0.90609558898500409</v>
      </c>
      <c r="X74" s="32"/>
      <c r="Y74" s="5">
        <f t="shared" ref="Y74:Z89" si="92">AA73</f>
        <v>0</v>
      </c>
      <c r="Z74" s="5">
        <f t="shared" si="82"/>
        <v>5.5835938075628295</v>
      </c>
      <c r="AA74" s="5">
        <f t="shared" si="88"/>
        <v>0</v>
      </c>
      <c r="AB74" s="5">
        <f t="shared" si="73"/>
        <v>5.4567704045885002</v>
      </c>
      <c r="AC74" s="32"/>
      <c r="AD74" s="5">
        <f t="shared" ref="AD74:AD88" si="93">$W74*J74</f>
        <v>22154.976027268469</v>
      </c>
      <c r="AE74" s="5">
        <f t="shared" si="75"/>
        <v>-221.54976027268472</v>
      </c>
      <c r="AF74" s="5">
        <f t="shared" si="75"/>
        <v>-2432.9051685269792</v>
      </c>
      <c r="AG74" s="5">
        <f t="shared" si="83"/>
        <v>-12192.176977184332</v>
      </c>
      <c r="AH74" s="5">
        <f t="shared" si="76"/>
        <v>7308.34412128447</v>
      </c>
      <c r="AI74" s="42">
        <f t="shared" si="91"/>
        <v>0</v>
      </c>
      <c r="AJ74" s="42">
        <f t="shared" ref="AJ74:AJ89" si="94">$D$6*SUM(Y74:Z74,AD74:AE74)</f>
        <v>2152.2168673448082</v>
      </c>
      <c r="AK74" s="42">
        <f t="shared" si="89"/>
        <v>9460.5609886292787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24451.036178297891</v>
      </c>
      <c r="K75" s="11">
        <f t="shared" si="79"/>
        <v>244.51036178297892</v>
      </c>
      <c r="L75" s="24">
        <f t="shared" si="85"/>
        <v>2685.0425033547358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L'!$B$392:$AV$512, 10)</f>
        <v>24.108054826298481</v>
      </c>
      <c r="S75" s="46">
        <f>VLOOKUP(I75, '[1]Lapse Rates'!$A$4:$F$24, 6)</f>
        <v>8.7081910000000003E-4</v>
      </c>
      <c r="T75" s="33">
        <f t="shared" ref="T75:T89" si="95">W74</f>
        <v>0.90609558898500409</v>
      </c>
      <c r="U75" s="33">
        <f t="shared" si="86"/>
        <v>2.1844202137117696E-2</v>
      </c>
      <c r="V75" s="39">
        <f t="shared" si="81"/>
        <v>7.8904534531389124E-4</v>
      </c>
      <c r="W75" s="32">
        <f t="shared" si="87"/>
        <v>0.88346234150257252</v>
      </c>
      <c r="X75" s="32"/>
      <c r="Y75" s="5">
        <f t="shared" si="92"/>
        <v>0</v>
      </c>
      <c r="Z75" s="5">
        <f t="shared" si="82"/>
        <v>5.4567704045885002</v>
      </c>
      <c r="AA75" s="5">
        <f t="shared" si="88"/>
        <v>0</v>
      </c>
      <c r="AB75" s="5">
        <f t="shared" si="73"/>
        <v>5.3204664246075275</v>
      </c>
      <c r="AC75" s="32"/>
      <c r="AD75" s="5">
        <f t="shared" si="93"/>
        <v>21601.569674243168</v>
      </c>
      <c r="AE75" s="5">
        <f t="shared" si="75"/>
        <v>-216.01569674243169</v>
      </c>
      <c r="AF75" s="5">
        <f t="shared" si="75"/>
        <v>-2372.133937047704</v>
      </c>
      <c r="AG75" s="5">
        <f>-U75*M75</f>
        <v>-13155.212008834253</v>
      </c>
      <c r="AH75" s="5">
        <f t="shared" si="76"/>
        <v>5858.2080316187821</v>
      </c>
      <c r="AI75" s="42">
        <f t="shared" si="91"/>
        <v>0</v>
      </c>
      <c r="AJ75" s="42">
        <f t="shared" si="94"/>
        <v>2098.4581543695126</v>
      </c>
      <c r="AK75" s="42">
        <f t="shared" si="89"/>
        <v>7956.6661859882952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24451.036178297891</v>
      </c>
      <c r="K76" s="11">
        <f t="shared" si="79"/>
        <v>244.51036178297892</v>
      </c>
      <c r="L76" s="24">
        <f t="shared" si="85"/>
        <v>2685.0425033547358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L'!$B$392:$AV$512, 10)</f>
        <v>26.436862019922941</v>
      </c>
      <c r="S76" s="46">
        <f>VLOOKUP(I76, '[1]Lapse Rates'!$A$4:$F$24, 6)</f>
        <v>7.8743759999999998E-4</v>
      </c>
      <c r="T76" s="33">
        <f t="shared" si="95"/>
        <v>0.88346234150257252</v>
      </c>
      <c r="U76" s="33">
        <f t="shared" si="86"/>
        <v>2.3355972022101549E-2</v>
      </c>
      <c r="V76" s="39">
        <f t="shared" si="81"/>
        <v>6.9567146588316606E-4</v>
      </c>
      <c r="W76" s="32">
        <f t="shared" si="87"/>
        <v>0.8594106980145878</v>
      </c>
      <c r="X76" s="32"/>
      <c r="Y76" s="5">
        <f t="shared" si="92"/>
        <v>0</v>
      </c>
      <c r="Z76" s="5">
        <f t="shared" si="82"/>
        <v>5.3204664246075275</v>
      </c>
      <c r="AA76" s="5">
        <f t="shared" si="88"/>
        <v>0</v>
      </c>
      <c r="AB76" s="5">
        <f t="shared" si="73"/>
        <v>5.1756204525462719</v>
      </c>
      <c r="AC76" s="32"/>
      <c r="AD76" s="5">
        <f t="shared" si="93"/>
        <v>21013.482069170928</v>
      </c>
      <c r="AE76" s="5">
        <f t="shared" si="75"/>
        <v>-210.13482069170931</v>
      </c>
      <c r="AF76" s="5">
        <f t="shared" si="75"/>
        <v>-2307.5542520069298</v>
      </c>
      <c r="AG76" s="5">
        <f t="shared" ref="AG76:AG89" si="96">-U76*M76</f>
        <v>-14065.643674898194</v>
      </c>
      <c r="AH76" s="5">
        <f t="shared" si="76"/>
        <v>4430.1493215740957</v>
      </c>
      <c r="AI76" s="42">
        <f t="shared" si="91"/>
        <v>0</v>
      </c>
      <c r="AJ76" s="42">
        <f t="shared" si="94"/>
        <v>2041.3303028320654</v>
      </c>
      <c r="AK76" s="42">
        <f t="shared" si="89"/>
        <v>6471.4796244061608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24451.036178297891</v>
      </c>
      <c r="K77" s="11">
        <f t="shared" si="79"/>
        <v>244.51036178297892</v>
      </c>
      <c r="L77" s="24">
        <f t="shared" si="85"/>
        <v>2685.0425033547358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L'!$B$392:$AV$512, 10)</f>
        <v>29.113612225399518</v>
      </c>
      <c r="S77" s="46">
        <f>VLOOKUP(I77, '[1]Lapse Rates'!$A$4:$F$24, 6)</f>
        <v>7.0183349999999997E-4</v>
      </c>
      <c r="T77" s="33">
        <f t="shared" si="95"/>
        <v>0.8594106980145878</v>
      </c>
      <c r="U77" s="33">
        <f t="shared" si="86"/>
        <v>2.5020549804356636E-2</v>
      </c>
      <c r="V77" s="39">
        <f t="shared" si="81"/>
        <v>6.0316321812502118E-4</v>
      </c>
      <c r="W77" s="32">
        <f t="shared" si="87"/>
        <v>0.83378698499210613</v>
      </c>
      <c r="X77" s="32"/>
      <c r="Y77" s="5">
        <f t="shared" si="92"/>
        <v>0</v>
      </c>
      <c r="Z77" s="5">
        <f t="shared" si="82"/>
        <v>5.1756204525462719</v>
      </c>
      <c r="AA77" s="5">
        <f t="shared" si="88"/>
        <v>0</v>
      </c>
      <c r="AB77" s="5">
        <f t="shared" si="73"/>
        <v>5.0213070218481111</v>
      </c>
      <c r="AC77" s="32"/>
      <c r="AD77" s="5">
        <f t="shared" si="93"/>
        <v>20386.955735035906</v>
      </c>
      <c r="AE77" s="5">
        <f t="shared" si="75"/>
        <v>-203.86955735035909</v>
      </c>
      <c r="AF77" s="5">
        <f t="shared" si="75"/>
        <v>-2238.7534934478022</v>
      </c>
      <c r="AG77" s="5">
        <f t="shared" si="96"/>
        <v>-15068.100688127894</v>
      </c>
      <c r="AH77" s="5">
        <f t="shared" si="76"/>
        <v>2876.2319961098528</v>
      </c>
      <c r="AI77" s="42">
        <f t="shared" si="91"/>
        <v>0</v>
      </c>
      <c r="AJ77" s="42">
        <f t="shared" si="94"/>
        <v>1980.4684823973471</v>
      </c>
      <c r="AK77" s="42">
        <f t="shared" si="89"/>
        <v>4856.7004785072004</v>
      </c>
    </row>
    <row r="78" spans="1:39" ht="15" x14ac:dyDescent="0.2">
      <c r="A78" s="12"/>
      <c r="B78" s="13">
        <v>1</v>
      </c>
      <c r="C78" s="10">
        <f>$H$68*0.14+$B$81</f>
        <v>3418.5735887036726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24451.036178297891</v>
      </c>
      <c r="K78" s="11">
        <f t="shared" si="79"/>
        <v>244.51036178297892</v>
      </c>
      <c r="L78" s="24">
        <f t="shared" si="85"/>
        <v>2685.0425033547358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L'!$B$392:$AV$512, 10)</f>
        <v>32.190498443975294</v>
      </c>
      <c r="S78" s="46">
        <f>VLOOKUP(I78, '[1]Lapse Rates'!$A$4:$F$24, 6)</f>
        <v>6.5742610000000005E-4</v>
      </c>
      <c r="T78" s="33">
        <f t="shared" si="95"/>
        <v>0.83378698499210613</v>
      </c>
      <c r="U78" s="33">
        <f t="shared" si="86"/>
        <v>2.6840018642995244E-2</v>
      </c>
      <c r="V78" s="39">
        <f t="shared" si="81"/>
        <v>5.4815332577411895E-4</v>
      </c>
      <c r="W78" s="32">
        <f t="shared" si="87"/>
        <v>0.80639881302333671</v>
      </c>
      <c r="X78" s="32"/>
      <c r="Y78" s="5">
        <f t="shared" si="92"/>
        <v>0</v>
      </c>
      <c r="Z78" s="5">
        <f t="shared" si="82"/>
        <v>5.0213070218481111</v>
      </c>
      <c r="AA78" s="5">
        <f t="shared" si="88"/>
        <v>0</v>
      </c>
      <c r="AB78" s="5">
        <f t="shared" si="73"/>
        <v>4.8563675076823101</v>
      </c>
      <c r="AC78" s="32"/>
      <c r="AD78" s="5">
        <f t="shared" si="93"/>
        <v>19717.286551370082</v>
      </c>
      <c r="AE78" s="5">
        <f t="shared" si="75"/>
        <v>-197.17286551370083</v>
      </c>
      <c r="AF78" s="5">
        <f t="shared" si="75"/>
        <v>-2165.2150876224673</v>
      </c>
      <c r="AG78" s="5">
        <f t="shared" si="96"/>
        <v>-16163.837587352384</v>
      </c>
      <c r="AH78" s="5">
        <f t="shared" si="76"/>
        <v>1191.0610108815308</v>
      </c>
      <c r="AI78" s="42">
        <f t="shared" si="91"/>
        <v>0</v>
      </c>
      <c r="AJ78" s="42">
        <f t="shared" si="94"/>
        <v>1915.4157428013543</v>
      </c>
      <c r="AK78" s="42">
        <f t="shared" si="89"/>
        <v>3106.4767536828849</v>
      </c>
    </row>
    <row r="79" spans="1:39" ht="15" x14ac:dyDescent="0.2">
      <c r="A79" s="12"/>
      <c r="B79" s="70" t="s">
        <v>49</v>
      </c>
      <c r="C79" s="10">
        <f>$H$68*0.11+$B$81</f>
        <v>2685.0425033547358</v>
      </c>
      <c r="D79" s="1"/>
      <c r="E79" s="1"/>
      <c r="F79" s="1"/>
      <c r="I79" s="2">
        <f t="shared" si="78"/>
        <v>10</v>
      </c>
      <c r="J79" s="11">
        <f t="shared" si="68"/>
        <v>24451.036178297891</v>
      </c>
      <c r="K79" s="11">
        <f t="shared" si="79"/>
        <v>244.51036178297892</v>
      </c>
      <c r="L79" s="24">
        <f t="shared" si="85"/>
        <v>2685.0425033547358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L'!$B$392:$AV$512, 10)</f>
        <v>35.846548830111281</v>
      </c>
      <c r="S79" s="46">
        <f>VLOOKUP(I79, '[1]Lapse Rates'!$A$4:$F$24, 6)</f>
        <v>5.9033320000000003E-4</v>
      </c>
      <c r="T79" s="33">
        <f t="shared" si="95"/>
        <v>0.80639881302333671</v>
      </c>
      <c r="U79" s="33">
        <f t="shared" si="86"/>
        <v>2.8906614427584815E-2</v>
      </c>
      <c r="V79" s="39">
        <f t="shared" si="81"/>
        <v>4.7604399176826804E-4</v>
      </c>
      <c r="W79" s="32">
        <f t="shared" si="87"/>
        <v>0.77701615460398366</v>
      </c>
      <c r="X79" s="32"/>
      <c r="Y79" s="5">
        <f t="shared" si="92"/>
        <v>0</v>
      </c>
      <c r="Z79" s="5">
        <f t="shared" si="82"/>
        <v>4.8563675076823101</v>
      </c>
      <c r="AA79" s="5">
        <f t="shared" si="88"/>
        <v>0</v>
      </c>
      <c r="AB79" s="5">
        <f t="shared" si="73"/>
        <v>4.6794166177100243</v>
      </c>
      <c r="AC79" s="32"/>
      <c r="AD79" s="5">
        <f t="shared" si="93"/>
        <v>18998.850107343911</v>
      </c>
      <c r="AE79" s="5">
        <f t="shared" si="75"/>
        <v>-189.98850107343912</v>
      </c>
      <c r="AF79" s="5">
        <f t="shared" si="75"/>
        <v>-2086.3214009049507</v>
      </c>
      <c r="AG79" s="5">
        <f t="shared" si="96"/>
        <v>-17408.401500109976</v>
      </c>
      <c r="AH79" s="5">
        <f>SUM(AD79:AG79)</f>
        <v>-685.86129474445625</v>
      </c>
      <c r="AI79" s="42">
        <f t="shared" si="91"/>
        <v>0</v>
      </c>
      <c r="AJ79" s="42">
        <f t="shared" si="94"/>
        <v>1845.6257332276371</v>
      </c>
      <c r="AK79" s="42">
        <f t="shared" si="89"/>
        <v>1159.7644384831808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24451.036178297891</v>
      </c>
      <c r="K80" s="11">
        <f t="shared" si="79"/>
        <v>244.51036178297892</v>
      </c>
      <c r="L80" s="24">
        <f t="shared" si="85"/>
        <v>2685.0425033547358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L'!$B$392:$AV$512, 10)</f>
        <v>40.044596233507683</v>
      </c>
      <c r="S80" s="46">
        <f>VLOOKUP(I80, '[1]Lapse Rates'!$A$4:$F$24, 6)</f>
        <v>5.0522920000000001E-4</v>
      </c>
      <c r="T80" s="33">
        <f t="shared" si="95"/>
        <v>0.77701615460398366</v>
      </c>
      <c r="U80" s="33">
        <f t="shared" si="86"/>
        <v>3.1115298178029306E-2</v>
      </c>
      <c r="V80" s="39">
        <f t="shared" si="81"/>
        <v>3.9257125017764697E-4</v>
      </c>
      <c r="W80" s="32">
        <f t="shared" si="87"/>
        <v>0.74550828517577672</v>
      </c>
      <c r="X80" s="31"/>
      <c r="Y80" s="5">
        <f t="shared" si="92"/>
        <v>0</v>
      </c>
      <c r="Z80" s="5">
        <f t="shared" si="82"/>
        <v>4.6794166177100243</v>
      </c>
      <c r="AA80" s="5">
        <f t="shared" si="88"/>
        <v>0</v>
      </c>
      <c r="AB80" s="5">
        <f t="shared" si="73"/>
        <v>4.4896670907312286</v>
      </c>
      <c r="AC80" s="32"/>
      <c r="AD80" s="5">
        <f t="shared" si="93"/>
        <v>18228.450052053737</v>
      </c>
      <c r="AE80" s="5">
        <f t="shared" si="75"/>
        <v>-182.28450052053739</v>
      </c>
      <c r="AF80" s="5">
        <f t="shared" si="75"/>
        <v>-2001.7214323000637</v>
      </c>
      <c r="AG80" s="5">
        <f t="shared" si="96"/>
        <v>-18738.534906456411</v>
      </c>
      <c r="AH80" s="5">
        <f t="shared" ref="AH80:AH89" si="97">SUM(AD80:AG80)</f>
        <v>-2694.0907872232765</v>
      </c>
      <c r="AI80" s="42">
        <f t="shared" si="91"/>
        <v>0</v>
      </c>
      <c r="AJ80" s="42">
        <f t="shared" si="94"/>
        <v>1770.7878913756042</v>
      </c>
      <c r="AK80" s="42">
        <f t="shared" ref="AK80:AK89" si="98">SUM(AH80:AJ80)</f>
        <v>-923.30289584767229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24451.036178297891</v>
      </c>
      <c r="K81" s="11">
        <f t="shared" si="79"/>
        <v>244.51036178297892</v>
      </c>
      <c r="L81" s="24">
        <f t="shared" si="85"/>
        <v>2685.0425033547358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L'!$B$392:$AV$512, 10)</f>
        <v>44.843646832123206</v>
      </c>
      <c r="S81" s="46">
        <f>VLOOKUP(I81, '[1]Lapse Rates'!$A$4:$F$24, 6)</f>
        <v>4.8306569999999999E-4</v>
      </c>
      <c r="T81" s="33">
        <f t="shared" si="95"/>
        <v>0.74550828517577672</v>
      </c>
      <c r="U81" s="33">
        <f t="shared" si="86"/>
        <v>3.3431310250844323E-2</v>
      </c>
      <c r="V81" s="39">
        <f t="shared" si="81"/>
        <v>3.6012948163423618E-4</v>
      </c>
      <c r="W81" s="32">
        <f t="shared" si="87"/>
        <v>0.71171684544329816</v>
      </c>
      <c r="X81" s="31"/>
      <c r="Y81" s="5">
        <f t="shared" si="92"/>
        <v>0</v>
      </c>
      <c r="Z81" s="5">
        <f t="shared" si="82"/>
        <v>4.4896670907312286</v>
      </c>
      <c r="AA81" s="5">
        <f t="shared" si="88"/>
        <v>0</v>
      </c>
      <c r="AB81" s="5">
        <f t="shared" si="73"/>
        <v>4.2861652411447198</v>
      </c>
      <c r="AC81" s="32"/>
      <c r="AD81" s="5">
        <f t="shared" si="93"/>
        <v>17402.214336638131</v>
      </c>
      <c r="AE81" s="5">
        <f t="shared" si="75"/>
        <v>-174.02214336638133</v>
      </c>
      <c r="AF81" s="5">
        <f t="shared" si="75"/>
        <v>-1910.9899803688088</v>
      </c>
      <c r="AG81" s="5">
        <f t="shared" si="96"/>
        <v>-20133.304541055724</v>
      </c>
      <c r="AH81" s="5">
        <f t="shared" si="97"/>
        <v>-4816.102328152785</v>
      </c>
      <c r="AI81" s="42">
        <f t="shared" si="91"/>
        <v>0</v>
      </c>
      <c r="AJ81" s="42">
        <f t="shared" si="94"/>
        <v>1690.5260905015596</v>
      </c>
      <c r="AK81" s="42">
        <f t="shared" si="98"/>
        <v>-3125.5762376512257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24451.036178297891</v>
      </c>
      <c r="K82" s="11">
        <f t="shared" si="79"/>
        <v>244.51036178297892</v>
      </c>
      <c r="L82" s="24">
        <f t="shared" si="85"/>
        <v>2685.0425033547358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L'!$B$392:$AV$512, 10)</f>
        <v>50.361910580417181</v>
      </c>
      <c r="S82" s="46">
        <f>VLOOKUP(I82, '[1]Lapse Rates'!$A$4:$F$24, 6)</f>
        <v>4.5965829999999999E-4</v>
      </c>
      <c r="T82" s="33">
        <f t="shared" si="95"/>
        <v>0.71171684544329816</v>
      </c>
      <c r="U82" s="33">
        <f t="shared" si="86"/>
        <v>3.5843420128791978E-2</v>
      </c>
      <c r="V82" s="39">
        <f t="shared" si="81"/>
        <v>3.2714655525782919E-4</v>
      </c>
      <c r="W82" s="32">
        <f t="shared" si="87"/>
        <v>0.67554627875924833</v>
      </c>
      <c r="X82" s="31"/>
      <c r="Y82" s="5">
        <f t="shared" si="92"/>
        <v>0</v>
      </c>
      <c r="Z82" s="5">
        <f t="shared" si="82"/>
        <v>4.2861652411447198</v>
      </c>
      <c r="AA82" s="5">
        <f t="shared" si="88"/>
        <v>0</v>
      </c>
      <c r="AB82" s="5">
        <f t="shared" si="73"/>
        <v>4.0683355991090338</v>
      </c>
      <c r="AC82" s="32"/>
      <c r="AD82" s="5">
        <f t="shared" si="93"/>
        <v>16517.806502056894</v>
      </c>
      <c r="AE82" s="5">
        <f t="shared" si="75"/>
        <v>-165.17806502056894</v>
      </c>
      <c r="AF82" s="5">
        <f t="shared" si="75"/>
        <v>-1813.8704714517082</v>
      </c>
      <c r="AG82" s="5">
        <f t="shared" si="96"/>
        <v>-21585.947060742263</v>
      </c>
      <c r="AH82" s="5">
        <f t="shared" si="97"/>
        <v>-7047.1890951576461</v>
      </c>
      <c r="AI82" s="42">
        <f t="shared" si="91"/>
        <v>0</v>
      </c>
      <c r="AJ82" s="42">
        <f t="shared" si="94"/>
        <v>1604.6133224834198</v>
      </c>
      <c r="AK82" s="42">
        <f t="shared" si="98"/>
        <v>-5442.5757726742268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24451.036178297891</v>
      </c>
      <c r="K83" s="11">
        <f t="shared" si="79"/>
        <v>244.51036178297892</v>
      </c>
      <c r="L83" s="24">
        <f t="shared" si="85"/>
        <v>2685.0425033547358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L'!$B$392:$AV$512, 10)</f>
        <v>56.494090231682726</v>
      </c>
      <c r="S83" s="46">
        <f>VLOOKUP(I83, '[1]Lapse Rates'!$A$4:$F$24, 6)</f>
        <v>3.6747819999999998E-4</v>
      </c>
      <c r="T83" s="33">
        <f t="shared" si="95"/>
        <v>0.67554627875924833</v>
      </c>
      <c r="U83" s="33">
        <f t="shared" si="86"/>
        <v>3.8164372427902465E-2</v>
      </c>
      <c r="V83" s="39">
        <f t="shared" si="81"/>
        <v>2.4824853053514681E-4</v>
      </c>
      <c r="W83" s="32">
        <f t="shared" si="87"/>
        <v>0.63713365780081066</v>
      </c>
      <c r="X83" s="31"/>
      <c r="Y83" s="5">
        <f t="shared" si="92"/>
        <v>0</v>
      </c>
      <c r="Z83" s="5">
        <f t="shared" si="82"/>
        <v>4.0683355991090338</v>
      </c>
      <c r="AA83" s="5">
        <f t="shared" si="88"/>
        <v>0</v>
      </c>
      <c r="AB83" s="5">
        <f t="shared" si="73"/>
        <v>3.8370036560372438</v>
      </c>
      <c r="AC83" s="32"/>
      <c r="AD83" s="5">
        <f t="shared" si="93"/>
        <v>15578.57811729889</v>
      </c>
      <c r="AE83" s="5">
        <f t="shared" si="75"/>
        <v>-155.78578117298889</v>
      </c>
      <c r="AF83" s="5">
        <f t="shared" si="75"/>
        <v>-1710.7309515130482</v>
      </c>
      <c r="AG83" s="5">
        <f t="shared" si="96"/>
        <v>-22983.691842883272</v>
      </c>
      <c r="AH83" s="5">
        <f t="shared" si="97"/>
        <v>-9271.6304582704179</v>
      </c>
      <c r="AI83" s="42">
        <f t="shared" si="91"/>
        <v>0</v>
      </c>
      <c r="AJ83" s="42">
        <f t="shared" si="94"/>
        <v>1513.3750318962236</v>
      </c>
      <c r="AK83" s="42">
        <f t="shared" si="98"/>
        <v>-7758.255426374194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24451.036178297891</v>
      </c>
      <c r="K84" s="11">
        <f t="shared" si="79"/>
        <v>244.51036178297892</v>
      </c>
      <c r="L84" s="24">
        <f t="shared" si="85"/>
        <v>2685.0425033547358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L'!$B$392:$AV$512, 10)</f>
        <v>63.274416504752253</v>
      </c>
      <c r="S84" s="46">
        <f>VLOOKUP(I84, '[1]Lapse Rates'!$A$4:$F$24, 6)</f>
        <v>3.9775519999999998E-4</v>
      </c>
      <c r="T84" s="33">
        <f t="shared" si="95"/>
        <v>0.63713365780081066</v>
      </c>
      <c r="U84" s="33">
        <f t="shared" si="86"/>
        <v>4.0314260432884788E-2</v>
      </c>
      <c r="V84" s="39">
        <f t="shared" si="81"/>
        <v>2.53423225485293E-4</v>
      </c>
      <c r="W84" s="32">
        <f t="shared" si="87"/>
        <v>0.59656597414244061</v>
      </c>
      <c r="X84" s="31"/>
      <c r="Y84" s="5">
        <f t="shared" si="92"/>
        <v>0</v>
      </c>
      <c r="Z84" s="5">
        <f t="shared" si="82"/>
        <v>3.8370036560372438</v>
      </c>
      <c r="AA84" s="5">
        <f t="shared" si="88"/>
        <v>0</v>
      </c>
      <c r="AB84" s="5">
        <f t="shared" si="73"/>
        <v>3.5926933004182788</v>
      </c>
      <c r="AC84" s="32"/>
      <c r="AD84" s="5">
        <f t="shared" si="93"/>
        <v>14586.656216498339</v>
      </c>
      <c r="AE84" s="5">
        <f t="shared" si="75"/>
        <v>-145.86656216498341</v>
      </c>
      <c r="AF84" s="5">
        <f t="shared" si="75"/>
        <v>-1601.8049966276753</v>
      </c>
      <c r="AG84" s="5">
        <f t="shared" si="96"/>
        <v>-24278.416746235773</v>
      </c>
      <c r="AH84" s="5">
        <f t="shared" si="97"/>
        <v>-11439.432088530093</v>
      </c>
      <c r="AI84" s="42">
        <f t="shared" si="91"/>
        <v>0</v>
      </c>
      <c r="AJ84" s="42">
        <f t="shared" si="94"/>
        <v>1417.0178751487595</v>
      </c>
      <c r="AK84" s="42">
        <f t="shared" si="98"/>
        <v>-10022.414213381333</v>
      </c>
    </row>
    <row r="85" spans="1:37" ht="15" x14ac:dyDescent="0.2">
      <c r="I85" s="2">
        <f t="shared" si="78"/>
        <v>16</v>
      </c>
      <c r="J85" s="11">
        <f t="shared" si="68"/>
        <v>24451.036178297891</v>
      </c>
      <c r="K85" s="11">
        <f t="shared" si="79"/>
        <v>244.51036178297892</v>
      </c>
      <c r="L85" s="24">
        <f t="shared" si="85"/>
        <v>2685.0425033547358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L'!$B$392:$AV$512, 10)</f>
        <v>70.621115945550159</v>
      </c>
      <c r="S85" s="46">
        <f>VLOOKUP(I85, '[1]Lapse Rates'!$A$4:$F$24, 6)</f>
        <v>2.516404E-4</v>
      </c>
      <c r="T85" s="33">
        <f t="shared" si="95"/>
        <v>0.59656597414244061</v>
      </c>
      <c r="U85" s="33">
        <f t="shared" si="86"/>
        <v>4.2130154829083374E-2</v>
      </c>
      <c r="V85" s="39">
        <f t="shared" si="81"/>
        <v>1.5012010035959342E-4</v>
      </c>
      <c r="W85" s="32">
        <f t="shared" si="87"/>
        <v>0.55428569921299764</v>
      </c>
      <c r="X85" s="31"/>
      <c r="Y85" s="5">
        <f t="shared" si="92"/>
        <v>0</v>
      </c>
      <c r="Z85" s="5">
        <f t="shared" si="82"/>
        <v>3.5926933004182788</v>
      </c>
      <c r="AA85" s="5">
        <f t="shared" si="88"/>
        <v>0</v>
      </c>
      <c r="AB85" s="5">
        <f t="shared" si="73"/>
        <v>3.3380692235134437</v>
      </c>
      <c r="AC85" s="32"/>
      <c r="AD85" s="5">
        <f t="shared" si="93"/>
        <v>13552.859684570149</v>
      </c>
      <c r="AE85" s="5">
        <f t="shared" si="75"/>
        <v>-135.52859684570149</v>
      </c>
      <c r="AF85" s="5">
        <f t="shared" si="75"/>
        <v>-1488.2806613885973</v>
      </c>
      <c r="AG85" s="5">
        <f t="shared" si="96"/>
        <v>-25372.001012564051</v>
      </c>
      <c r="AH85" s="5">
        <f t="shared" si="97"/>
        <v>-13442.9505862282</v>
      </c>
      <c r="AI85" s="42">
        <f t="shared" si="91"/>
        <v>0</v>
      </c>
      <c r="AJ85" s="42">
        <f t="shared" si="94"/>
        <v>1316.5926229185393</v>
      </c>
      <c r="AK85" s="42">
        <f t="shared" si="98"/>
        <v>-12126.357963309661</v>
      </c>
    </row>
    <row r="86" spans="1:37" ht="15" x14ac:dyDescent="0.2">
      <c r="I86" s="2">
        <f t="shared" si="78"/>
        <v>17</v>
      </c>
      <c r="J86" s="11">
        <f t="shared" si="68"/>
        <v>24451.036178297891</v>
      </c>
      <c r="K86" s="11">
        <f t="shared" si="79"/>
        <v>244.51036178297892</v>
      </c>
      <c r="L86" s="24">
        <f t="shared" si="85"/>
        <v>2685.0425033547358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L'!$B$392:$AV$512, 10)</f>
        <v>78.641412954422478</v>
      </c>
      <c r="S86" s="46">
        <f>VLOOKUP(I86, '[1]Lapse Rates'!$A$4:$F$24, 6)</f>
        <v>2.7508159999999998E-4</v>
      </c>
      <c r="T86" s="33">
        <f t="shared" si="95"/>
        <v>0.55428569921299764</v>
      </c>
      <c r="U86" s="33">
        <f t="shared" si="86"/>
        <v>4.3589810566540155E-2</v>
      </c>
      <c r="V86" s="39">
        <f t="shared" si="81"/>
        <v>1.5247379699663013E-4</v>
      </c>
      <c r="W86" s="32">
        <f t="shared" si="87"/>
        <v>0.51054341484946086</v>
      </c>
      <c r="X86" s="31"/>
      <c r="Y86" s="5">
        <f t="shared" si="92"/>
        <v>0</v>
      </c>
      <c r="Z86" s="5">
        <f t="shared" si="82"/>
        <v>3.3380692235134437</v>
      </c>
      <c r="AA86" s="5">
        <f t="shared" si="88"/>
        <v>0</v>
      </c>
      <c r="AB86" s="5">
        <f t="shared" si="73"/>
        <v>3.0746405018137595</v>
      </c>
      <c r="AC86" s="32"/>
      <c r="AD86" s="5">
        <f t="shared" si="93"/>
        <v>12483.315507075917</v>
      </c>
      <c r="AE86" s="5">
        <f t="shared" si="75"/>
        <v>-124.83315507075916</v>
      </c>
      <c r="AF86" s="5">
        <f t="shared" si="75"/>
        <v>-1370.8307686786718</v>
      </c>
      <c r="AG86" s="5">
        <f t="shared" si="96"/>
        <v>-26251.048027676912</v>
      </c>
      <c r="AH86" s="5">
        <f t="shared" si="97"/>
        <v>-15263.396444350426</v>
      </c>
      <c r="AI86" s="42">
        <f t="shared" si="91"/>
        <v>0</v>
      </c>
      <c r="AJ86" s="42">
        <f t="shared" si="94"/>
        <v>1212.6945833225327</v>
      </c>
      <c r="AK86" s="42">
        <f t="shared" si="98"/>
        <v>-14050.701861027894</v>
      </c>
    </row>
    <row r="87" spans="1:37" ht="15" x14ac:dyDescent="0.2">
      <c r="I87" s="2">
        <f t="shared" si="78"/>
        <v>18</v>
      </c>
      <c r="J87" s="11">
        <f t="shared" si="68"/>
        <v>24451.036178297891</v>
      </c>
      <c r="K87" s="11">
        <f t="shared" si="79"/>
        <v>244.51036178297892</v>
      </c>
      <c r="L87" s="24">
        <f t="shared" si="85"/>
        <v>2685.0425033547358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L'!$B$392:$AV$512, 10)</f>
        <v>87.613470558203545</v>
      </c>
      <c r="S87" s="46">
        <f>VLOOKUP(I87, '[1]Lapse Rates'!$A$4:$F$24, 6)</f>
        <v>2.0998619999999999E-4</v>
      </c>
      <c r="T87" s="33">
        <f t="shared" si="95"/>
        <v>0.51054341484946086</v>
      </c>
      <c r="U87" s="33">
        <f t="shared" si="86"/>
        <v>4.4730480445597944E-2</v>
      </c>
      <c r="V87" s="39">
        <f t="shared" si="81"/>
        <v>1.0720707161926185E-4</v>
      </c>
      <c r="W87" s="32">
        <f t="shared" si="87"/>
        <v>0.46570572733224364</v>
      </c>
      <c r="X87" s="31"/>
      <c r="Y87" s="5">
        <f t="shared" si="92"/>
        <v>0</v>
      </c>
      <c r="Z87" s="5">
        <f t="shared" si="92"/>
        <v>3.0746405018137595</v>
      </c>
      <c r="AA87" s="5">
        <f t="shared" si="88"/>
        <v>0</v>
      </c>
      <c r="AB87" s="5">
        <f t="shared" si="73"/>
        <v>2.8046149446556976</v>
      </c>
      <c r="AC87" s="32"/>
      <c r="AD87" s="5">
        <f t="shared" si="93"/>
        <v>11386.987587441223</v>
      </c>
      <c r="AE87" s="5">
        <f t="shared" si="75"/>
        <v>-113.86987587441223</v>
      </c>
      <c r="AF87" s="5">
        <f t="shared" si="75"/>
        <v>-1250.4396719428055</v>
      </c>
      <c r="AG87" s="5">
        <f t="shared" si="96"/>
        <v>-26937.992508272004</v>
      </c>
      <c r="AH87" s="5">
        <f t="shared" si="97"/>
        <v>-16915.314468648001</v>
      </c>
      <c r="AI87" s="42">
        <f t="shared" si="91"/>
        <v>0</v>
      </c>
      <c r="AJ87" s="42">
        <f t="shared" si="94"/>
        <v>1106.1944697379322</v>
      </c>
      <c r="AK87" s="42">
        <f t="shared" si="98"/>
        <v>-15809.119998910068</v>
      </c>
    </row>
    <row r="88" spans="1:37" ht="15" x14ac:dyDescent="0.2">
      <c r="I88" s="2">
        <f t="shared" si="78"/>
        <v>19</v>
      </c>
      <c r="J88" s="11">
        <f t="shared" si="68"/>
        <v>24451.036178297891</v>
      </c>
      <c r="K88" s="11">
        <f t="shared" si="79"/>
        <v>244.51036178297892</v>
      </c>
      <c r="L88" s="24">
        <f t="shared" si="85"/>
        <v>2685.0425033547358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L'!$B$392:$AV$512, 10)</f>
        <v>97.636640295982588</v>
      </c>
      <c r="S88" s="46">
        <f>VLOOKUP(I88, '[1]Lapse Rates'!$A$4:$F$24, 6)</f>
        <v>1.6037285799999999E-2</v>
      </c>
      <c r="T88" s="33">
        <f t="shared" si="95"/>
        <v>0.46570572733224364</v>
      </c>
      <c r="U88" s="33">
        <f t="shared" si="86"/>
        <v>4.546994258331722E-2</v>
      </c>
      <c r="V88" s="39">
        <f t="shared" si="81"/>
        <v>7.468655847924062E-3</v>
      </c>
      <c r="W88" s="32">
        <f t="shared" si="87"/>
        <v>0.41276712890100237</v>
      </c>
      <c r="X88" s="31"/>
      <c r="Y88" s="5">
        <f t="shared" si="92"/>
        <v>0</v>
      </c>
      <c r="Z88" s="5">
        <f t="shared" si="92"/>
        <v>2.8046149446556976</v>
      </c>
      <c r="AA88" s="5">
        <f t="shared" si="88"/>
        <v>0</v>
      </c>
      <c r="AB88" s="5">
        <f t="shared" si="73"/>
        <v>2.4858033527092176</v>
      </c>
      <c r="AC88" s="32"/>
      <c r="AD88" s="5">
        <f t="shared" si="93"/>
        <v>10092.584001970557</v>
      </c>
      <c r="AE88" s="5">
        <f t="shared" si="75"/>
        <v>-100.92584001970559</v>
      </c>
      <c r="AF88" s="5">
        <f t="shared" si="75"/>
        <v>-1108.2972850868944</v>
      </c>
      <c r="AG88" s="5">
        <f t="shared" si="96"/>
        <v>-27383.318052008548</v>
      </c>
      <c r="AH88" s="5">
        <f t="shared" si="97"/>
        <v>-18499.957175144591</v>
      </c>
      <c r="AI88" s="42">
        <f t="shared" si="91"/>
        <v>0</v>
      </c>
      <c r="AJ88" s="42">
        <f t="shared" si="94"/>
        <v>980.45679841344952</v>
      </c>
      <c r="AK88" s="42">
        <f t="shared" si="98"/>
        <v>-17519.500376731143</v>
      </c>
    </row>
    <row r="89" spans="1:37" ht="15" x14ac:dyDescent="0.2">
      <c r="I89" s="2">
        <f t="shared" si="78"/>
        <v>20</v>
      </c>
      <c r="J89" s="11">
        <f t="shared" si="68"/>
        <v>24451.036178297891</v>
      </c>
      <c r="K89" s="11">
        <f t="shared" si="79"/>
        <v>244.51036178297892</v>
      </c>
      <c r="L89" s="24">
        <f t="shared" si="85"/>
        <v>2685.0425033547358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L'!$B$392:$AV$512, 10)</f>
        <v>108.87674251369403</v>
      </c>
      <c r="S89" s="46">
        <f>VLOOKUP(I89, '[1]Lapse Rates'!$A$4:$F$24, 6)</f>
        <v>0</v>
      </c>
      <c r="T89" s="33">
        <f t="shared" si="95"/>
        <v>0.41276712890100237</v>
      </c>
      <c r="U89" s="33">
        <f t="shared" si="86"/>
        <v>4.494074041147119E-2</v>
      </c>
      <c r="V89" s="39">
        <f t="shared" si="81"/>
        <v>0</v>
      </c>
      <c r="W89" s="32">
        <f t="shared" si="87"/>
        <v>0.3678263884895312</v>
      </c>
      <c r="X89" s="31"/>
      <c r="Y89" s="5">
        <f t="shared" si="92"/>
        <v>0</v>
      </c>
      <c r="Z89" s="5">
        <f t="shared" si="92"/>
        <v>2.4858033527092176</v>
      </c>
      <c r="AA89" s="5">
        <f t="shared" si="88"/>
        <v>0</v>
      </c>
      <c r="AB89" s="5">
        <f t="shared" si="73"/>
        <v>2.2151571811366186</v>
      </c>
      <c r="AC89" s="32"/>
      <c r="AD89" s="5">
        <f>$W89*J89</f>
        <v>8993.736332290182</v>
      </c>
      <c r="AE89" s="5">
        <f t="shared" si="75"/>
        <v>-89.937363322901831</v>
      </c>
      <c r="AF89" s="5">
        <f t="shared" si="75"/>
        <v>-987.62948694986244</v>
      </c>
      <c r="AG89" s="5">
        <f t="shared" si="96"/>
        <v>-27064.617157259883</v>
      </c>
      <c r="AH89" s="5">
        <f t="shared" si="97"/>
        <v>-19148.447675242467</v>
      </c>
      <c r="AI89" s="42">
        <f t="shared" si="91"/>
        <v>0</v>
      </c>
      <c r="AJ89" s="42">
        <f t="shared" si="94"/>
        <v>873.70653616459094</v>
      </c>
      <c r="AK89" s="42">
        <f t="shared" si="98"/>
        <v>-18274.741139077876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380626.91989412362</v>
      </c>
      <c r="AE92" s="21">
        <f t="shared" ref="AE92:AK92" si="99">SUM(AE69:AE89)</f>
        <v>-13101.727867468901</v>
      </c>
      <c r="AF92" s="21">
        <f t="shared" si="99"/>
        <v>-39890.924169652848</v>
      </c>
      <c r="AG92" s="21">
        <f t="shared" si="99"/>
        <v>-370273.65045379556</v>
      </c>
      <c r="AH92" s="21">
        <f t="shared" si="99"/>
        <v>-42639.38259679357</v>
      </c>
      <c r="AI92" s="21">
        <f t="shared" si="99"/>
        <v>0</v>
      </c>
      <c r="AJ92" s="21">
        <f t="shared" si="99"/>
        <v>34624.012760176251</v>
      </c>
      <c r="AK92" s="21">
        <f t="shared" si="99"/>
        <v>-8015.3698366173194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197336.35402929934</v>
      </c>
      <c r="AE94" s="21">
        <f t="shared" ref="AE94:AK94" si="100">AE69+NPV($D$6,AE70:AE89)</f>
        <v>-11290.302673043345</v>
      </c>
      <c r="AF94" s="21">
        <f t="shared" si="100"/>
        <v>-19999.114255285414</v>
      </c>
      <c r="AG94" s="21">
        <f t="shared" si="100"/>
        <v>-132737.77521966249</v>
      </c>
      <c r="AH94" s="21">
        <f t="shared" si="100"/>
        <v>33309.161881308137</v>
      </c>
      <c r="AI94" s="21">
        <f t="shared" si="100"/>
        <v>0</v>
      </c>
      <c r="AJ94" s="21">
        <f t="shared" si="100"/>
        <v>16816.241286050714</v>
      </c>
      <c r="AK94" s="21">
        <f t="shared" si="100"/>
        <v>50125.403167358847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287176.03636689007</v>
      </c>
      <c r="AE96" s="21">
        <f t="shared" ref="AE96:AK96" si="101">AE69+NPV($D$7,AE70:AE89)</f>
        <v>-12175.669551444753</v>
      </c>
      <c r="AF96" s="21">
        <f t="shared" si="101"/>
        <v>-29721.596698300535</v>
      </c>
      <c r="AG96" s="21">
        <f t="shared" si="101"/>
        <v>-242106.10240963587</v>
      </c>
      <c r="AH96" s="21">
        <f t="shared" si="101"/>
        <v>3172.6677075089719</v>
      </c>
      <c r="AI96" s="21">
        <f t="shared" si="101"/>
        <v>0</v>
      </c>
      <c r="AJ96" s="21">
        <f t="shared" si="101"/>
        <v>25544.940374618185</v>
      </c>
      <c r="AK96" s="21">
        <f t="shared" si="101"/>
        <v>28717.608082127146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23930.099478705419</v>
      </c>
    </row>
    <row r="101" spans="1:39" x14ac:dyDescent="0.15">
      <c r="G101" s="49" t="s">
        <v>112</v>
      </c>
      <c r="I101" s="1">
        <v>0</v>
      </c>
      <c r="J101" s="11">
        <f>H$100</f>
        <v>23930.099478705419</v>
      </c>
      <c r="K101" s="11">
        <f>J101*$C$10</f>
        <v>9572.0397914821679</v>
      </c>
      <c r="L101" s="24">
        <f>$C$110</f>
        <v>3349.094007132253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23930.099478705419</v>
      </c>
      <c r="AE101" s="5">
        <f>-$W101*K101</f>
        <v>-9572.0397914821679</v>
      </c>
      <c r="AF101" s="5">
        <f>-$W101*L101</f>
        <v>-3349.094007132253</v>
      </c>
      <c r="AG101" s="5"/>
      <c r="AH101" s="5">
        <f>SUM(AD101:AG101)</f>
        <v>11008.965680090998</v>
      </c>
      <c r="AI101" s="42">
        <f>Y101-AA101</f>
        <v>0</v>
      </c>
      <c r="AJ101" s="42"/>
      <c r="AK101" s="42">
        <f>SUM(AH101:AJ101)</f>
        <v>11008.965680090998</v>
      </c>
      <c r="AL101" s="6" t="s">
        <v>39</v>
      </c>
      <c r="AM101" s="36">
        <f>AK128</f>
        <v>28244.366702580155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23930.099478705419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L'!$B$392:$AV$512, 13)</f>
        <v>15.237391064497631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1.5237391064497631E-2</v>
      </c>
      <c r="V102" s="39">
        <f>MIN(S102*T102,T102-U102)</f>
        <v>1.1402544E-3</v>
      </c>
      <c r="W102" s="32">
        <f>T102-SUM(U102:V102)</f>
        <v>0.9836223545355024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5.9236590694956108</v>
      </c>
      <c r="AC102" s="32"/>
      <c r="AD102" s="5">
        <f t="shared" ref="AD102:AD104" si="109">$W102*J102</f>
        <v>23538.180793513024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-9176.3987833813444</v>
      </c>
      <c r="AH102" s="5">
        <f t="shared" ref="AH102:AH110" si="111">SUM(AD102:AG102)</f>
        <v>14361.782010131679</v>
      </c>
      <c r="AI102" s="42">
        <f>-M102*$W101*(N102-N101)/1000</f>
        <v>0</v>
      </c>
      <c r="AJ102" s="42">
        <f>$D$6*SUM(Y102:Z102,AD102:AE102)</f>
        <v>2309.6863224926278</v>
      </c>
      <c r="AK102" s="42">
        <f t="shared" ref="AK102" si="112">SUM(AH102:AJ102)</f>
        <v>16671.468332624307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23930.099478705419</v>
      </c>
      <c r="K103" s="11">
        <f t="shared" ref="K103:K121" si="115">J103*$C$11</f>
        <v>239.30099478705418</v>
      </c>
      <c r="L103" s="24">
        <f>$C$111</f>
        <v>2631.19102277109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L'!$B$392:$AV$512, 13)</f>
        <v>16.646533143223905</v>
      </c>
      <c r="S103" s="46">
        <f>VLOOKUP(I103, '[1]Lapse Rates'!$A$4:$F$24, 6)</f>
        <v>1.1150343000000001E-3</v>
      </c>
      <c r="T103" s="33">
        <f t="shared" ref="T103:T105" si="116">W102</f>
        <v>0.9836223545355024</v>
      </c>
      <c r="U103" s="33">
        <f>T103*R103/1000</f>
        <v>1.6373902125191176E-2</v>
      </c>
      <c r="V103" s="39">
        <f t="shared" ref="V103:V121" si="117">MIN(S103*T103,T103-U103)</f>
        <v>1.0967726635538457E-3</v>
      </c>
      <c r="W103" s="32">
        <f>T103-SUM(U103:V103)</f>
        <v>0.96615167974675742</v>
      </c>
      <c r="X103" s="32"/>
      <c r="Y103" s="5">
        <f t="shared" ref="Y103:Z118" si="118">AA102</f>
        <v>0</v>
      </c>
      <c r="Z103" s="5">
        <f t="shared" si="118"/>
        <v>5.9236590694956108</v>
      </c>
      <c r="AA103" s="5">
        <f>O103*W103</f>
        <v>0</v>
      </c>
      <c r="AB103" s="5">
        <f t="shared" si="108"/>
        <v>5.8184455994221</v>
      </c>
      <c r="AC103" s="32"/>
      <c r="AD103" s="5">
        <f t="shared" si="109"/>
        <v>23120.105807858243</v>
      </c>
      <c r="AE103" s="5">
        <f t="shared" si="110"/>
        <v>-231.20105807858243</v>
      </c>
      <c r="AF103" s="5">
        <f t="shared" si="110"/>
        <v>-2542.1296263848772</v>
      </c>
      <c r="AG103" s="5">
        <f t="shared" ref="AG103:AG106" si="119">-U103*M103</f>
        <v>-9860.8387029517562</v>
      </c>
      <c r="AH103" s="5">
        <f t="shared" si="111"/>
        <v>10485.936420443026</v>
      </c>
      <c r="AI103" s="42">
        <f>-M103*($W102*N103-$W101*N102)/1000</f>
        <v>0</v>
      </c>
      <c r="AJ103" s="42">
        <f t="shared" ref="AJ103:AJ104" si="120">$D$6*SUM(Y103:Z103,AD103:AE103)</f>
        <v>2245.9826669081026</v>
      </c>
      <c r="AK103" s="42">
        <f>SUM(AH103:AJ103)</f>
        <v>12731.919087351129</v>
      </c>
      <c r="AL103" s="48" t="s">
        <v>59</v>
      </c>
      <c r="AM103" s="54">
        <f>AK128/AD128</f>
        <v>0.10000001580443608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23930.099478705419</v>
      </c>
      <c r="K104" s="11">
        <f t="shared" si="115"/>
        <v>239.30099478705418</v>
      </c>
      <c r="L104" s="24">
        <f t="shared" ref="L104:L121" si="121">$C$111</f>
        <v>2631.19102277109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L'!$B$392:$AV$512, 13)</f>
        <v>18.140606631074235</v>
      </c>
      <c r="S104" s="46">
        <f>VLOOKUP(I104, '[1]Lapse Rates'!$A$4:$F$24, 6)</f>
        <v>9.1335750000000001E-4</v>
      </c>
      <c r="T104" s="33">
        <f t="shared" si="116"/>
        <v>0.96615167974675742</v>
      </c>
      <c r="U104" s="33">
        <f t="shared" ref="U104:U121" si="122">T104*R104/1000</f>
        <v>1.7526577568237538E-2</v>
      </c>
      <c r="V104" s="39">
        <f t="shared" si="117"/>
        <v>8.8244188283429902E-4</v>
      </c>
      <c r="W104" s="32">
        <f t="shared" ref="W104:W121" si="123">T104-SUM(U104:V104)</f>
        <v>0.94774266029568555</v>
      </c>
      <c r="X104" s="32"/>
      <c r="Y104" s="5">
        <f t="shared" si="118"/>
        <v>0</v>
      </c>
      <c r="Z104" s="5">
        <f t="shared" si="118"/>
        <v>5.8184455994221</v>
      </c>
      <c r="AA104" s="5">
        <f t="shared" ref="AA104:AA121" si="124">O104*W104</f>
        <v>0</v>
      </c>
      <c r="AB104" s="5">
        <f t="shared" si="108"/>
        <v>5.707581145672104</v>
      </c>
      <c r="AC104" s="32"/>
      <c r="AD104" s="5">
        <f t="shared" si="109"/>
        <v>22679.57614108867</v>
      </c>
      <c r="AE104" s="5">
        <f t="shared" si="110"/>
        <v>-226.79576141088671</v>
      </c>
      <c r="AF104" s="5">
        <f>-$W104*L104</f>
        <v>-2493.6919796671987</v>
      </c>
      <c r="AG104" s="5">
        <f t="shared" si="119"/>
        <v>-10555.013282342125</v>
      </c>
      <c r="AH104" s="5">
        <f t="shared" si="111"/>
        <v>9404.0751176684626</v>
      </c>
      <c r="AI104" s="42">
        <f>-M104*($W103*N104-$W102*N103)/1000</f>
        <v>0</v>
      </c>
      <c r="AJ104" s="42">
        <f t="shared" si="120"/>
        <v>2203.1885447596942</v>
      </c>
      <c r="AK104" s="42">
        <f t="shared" ref="AK104:AK111" si="125">SUM(AH104:AJ104)</f>
        <v>11607.263662428157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23930.099478705419</v>
      </c>
      <c r="K105" s="11">
        <f t="shared" si="115"/>
        <v>239.30099478705418</v>
      </c>
      <c r="L105" s="24">
        <f t="shared" si="121"/>
        <v>2631.19102277109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L'!$B$392:$AV$512, 13)</f>
        <v>19.718300103983758</v>
      </c>
      <c r="S105" s="46">
        <f>VLOOKUP(I105, '[1]Lapse Rates'!$A$4:$F$24, 6)</f>
        <v>8.7679360000000005E-4</v>
      </c>
      <c r="T105" s="33">
        <f t="shared" si="116"/>
        <v>0.94774266029568555</v>
      </c>
      <c r="U105" s="33">
        <f t="shared" si="122"/>
        <v>1.8687874197058259E-2</v>
      </c>
      <c r="V105" s="39">
        <f t="shared" si="117"/>
        <v>8.3097469899423126E-4</v>
      </c>
      <c r="W105" s="32">
        <f t="shared" si="123"/>
        <v>0.92822381139963306</v>
      </c>
      <c r="X105" s="32"/>
      <c r="Y105" s="5">
        <f>AA104</f>
        <v>0</v>
      </c>
      <c r="Z105" s="5">
        <f t="shared" si="118"/>
        <v>5.707581145672104</v>
      </c>
      <c r="AA105" s="5">
        <f t="shared" si="124"/>
        <v>0</v>
      </c>
      <c r="AB105" s="5">
        <f t="shared" si="108"/>
        <v>5.5900329771538964</v>
      </c>
      <c r="AC105" s="32"/>
      <c r="AD105" s="5">
        <f>$W105*J105</f>
        <v>22212.488145296316</v>
      </c>
      <c r="AE105" s="5">
        <f t="shared" si="110"/>
        <v>-222.12488145296317</v>
      </c>
      <c r="AF105" s="5">
        <f t="shared" si="110"/>
        <v>-2442.3341596770797</v>
      </c>
      <c r="AG105" s="5">
        <f t="shared" si="119"/>
        <v>-11254.379789820197</v>
      </c>
      <c r="AH105" s="5">
        <f t="shared" si="111"/>
        <v>8293.6493143460739</v>
      </c>
      <c r="AI105" s="42">
        <f t="shared" ref="AI105:AI121" si="127">-M105*($W104*N105-$W103*N104)/1000</f>
        <v>0</v>
      </c>
      <c r="AJ105" s="42">
        <f>$D$6*SUM(Y105:Z105,AD105:AE105)</f>
        <v>2157.8145498934232</v>
      </c>
      <c r="AK105" s="42">
        <f t="shared" si="125"/>
        <v>10451.463864239497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23930.099478705419</v>
      </c>
      <c r="K106" s="11">
        <f t="shared" si="115"/>
        <v>239.30099478705418</v>
      </c>
      <c r="L106" s="24">
        <f t="shared" si="121"/>
        <v>2631.19102277109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L'!$B$392:$AV$512, 13)</f>
        <v>21.487273922649081</v>
      </c>
      <c r="S106" s="46">
        <f>VLOOKUP(I106, '[1]Lapse Rates'!$A$4:$F$24, 6)</f>
        <v>8.7786349999999995E-4</v>
      </c>
      <c r="T106" s="33">
        <f>W105</f>
        <v>0.92822381139963306</v>
      </c>
      <c r="U106" s="33">
        <f t="shared" si="122"/>
        <v>1.9944999297069273E-2</v>
      </c>
      <c r="V106" s="39">
        <f t="shared" si="117"/>
        <v>8.1485380385862174E-4</v>
      </c>
      <c r="W106" s="32">
        <f t="shared" si="123"/>
        <v>0.90746395829870519</v>
      </c>
      <c r="X106" s="32"/>
      <c r="Y106" s="5">
        <f t="shared" ref="Y106:Z121" si="128">AA105</f>
        <v>0</v>
      </c>
      <c r="Z106" s="5">
        <f t="shared" si="118"/>
        <v>5.5900329771538964</v>
      </c>
      <c r="AA106" s="5">
        <f t="shared" si="124"/>
        <v>0</v>
      </c>
      <c r="AB106" s="5">
        <f t="shared" si="108"/>
        <v>5.4650111214227088</v>
      </c>
      <c r="AC106" s="32"/>
      <c r="AD106" s="5">
        <f t="shared" ref="AD106:AD120" si="129">$W106*J106</f>
        <v>21715.702795427802</v>
      </c>
      <c r="AE106" s="5">
        <f t="shared" si="110"/>
        <v>-217.15702795427799</v>
      </c>
      <c r="AF106" s="5">
        <f t="shared" si="110"/>
        <v>-2387.7110205638719</v>
      </c>
      <c r="AG106" s="5">
        <f t="shared" si="119"/>
        <v>-12011.456981674732</v>
      </c>
      <c r="AH106" s="5">
        <f t="shared" si="111"/>
        <v>7099.3777652349199</v>
      </c>
      <c r="AI106" s="42">
        <f t="shared" si="127"/>
        <v>0</v>
      </c>
      <c r="AJ106" s="42">
        <f t="shared" ref="AJ106:AJ121" si="130">$D$6*SUM(Y106:Z106,AD106:AE106)</f>
        <v>2109.5557220242117</v>
      </c>
      <c r="AK106" s="42">
        <f t="shared" si="125"/>
        <v>9208.9334872591317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23930.099478705419</v>
      </c>
      <c r="K107" s="11">
        <f t="shared" si="115"/>
        <v>239.30099478705418</v>
      </c>
      <c r="L107" s="24">
        <f t="shared" si="121"/>
        <v>2631.19102277109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L'!$B$392:$AV$512, 13)</f>
        <v>23.473632330869577</v>
      </c>
      <c r="S107" s="46">
        <f>VLOOKUP(I107, '[1]Lapse Rates'!$A$4:$F$24, 6)</f>
        <v>8.7081910000000003E-4</v>
      </c>
      <c r="T107" s="33">
        <f t="shared" ref="T107:T121" si="131">W106</f>
        <v>0.90746395829870519</v>
      </c>
      <c r="U107" s="33">
        <f t="shared" si="122"/>
        <v>2.1301475310619367E-2</v>
      </c>
      <c r="V107" s="39">
        <f t="shared" si="117"/>
        <v>7.9023694744811599E-4</v>
      </c>
      <c r="W107" s="32">
        <f t="shared" si="123"/>
        <v>0.88537224604063769</v>
      </c>
      <c r="X107" s="32"/>
      <c r="Y107" s="5">
        <f t="shared" si="128"/>
        <v>0</v>
      </c>
      <c r="Z107" s="5">
        <f t="shared" si="118"/>
        <v>5.4650111214227088</v>
      </c>
      <c r="AA107" s="5">
        <f t="shared" si="124"/>
        <v>0</v>
      </c>
      <c r="AB107" s="5">
        <f t="shared" si="108"/>
        <v>5.331968423608072</v>
      </c>
      <c r="AC107" s="32"/>
      <c r="AD107" s="5">
        <f t="shared" si="129"/>
        <v>21187.045923437308</v>
      </c>
      <c r="AE107" s="5">
        <f t="shared" si="110"/>
        <v>-211.8704592343731</v>
      </c>
      <c r="AF107" s="5">
        <f t="shared" si="110"/>
        <v>-2329.5835055928028</v>
      </c>
      <c r="AG107" s="5">
        <f>-U107*M107</f>
        <v>-12828.366174838991</v>
      </c>
      <c r="AH107" s="5">
        <f t="shared" si="111"/>
        <v>5817.2257837711386</v>
      </c>
      <c r="AI107" s="42">
        <f t="shared" si="127"/>
        <v>0</v>
      </c>
      <c r="AJ107" s="42">
        <f t="shared" si="130"/>
        <v>2058.2008306293192</v>
      </c>
      <c r="AK107" s="42">
        <f t="shared" si="125"/>
        <v>7875.4266144004578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23930.099478705419</v>
      </c>
      <c r="K108" s="11">
        <f t="shared" si="115"/>
        <v>239.30099478705418</v>
      </c>
      <c r="L108" s="24">
        <f t="shared" si="121"/>
        <v>2631.19102277109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L'!$B$392:$AV$512, 13)</f>
        <v>25.741155124661809</v>
      </c>
      <c r="S108" s="46">
        <f>VLOOKUP(I108, '[1]Lapse Rates'!$A$4:$F$24, 6)</f>
        <v>7.8743759999999998E-4</v>
      </c>
      <c r="T108" s="33">
        <f t="shared" si="131"/>
        <v>0.88537224604063769</v>
      </c>
      <c r="U108" s="33">
        <f t="shared" si="122"/>
        <v>2.2790504328402295E-2</v>
      </c>
      <c r="V108" s="39">
        <f t="shared" si="117"/>
        <v>6.9717539652884922E-4</v>
      </c>
      <c r="W108" s="32">
        <f t="shared" si="123"/>
        <v>0.86188456631570654</v>
      </c>
      <c r="X108" s="32"/>
      <c r="Y108" s="5">
        <f t="shared" si="128"/>
        <v>0</v>
      </c>
      <c r="Z108" s="5">
        <f t="shared" si="118"/>
        <v>5.331968423608072</v>
      </c>
      <c r="AA108" s="5">
        <f t="shared" si="124"/>
        <v>0</v>
      </c>
      <c r="AB108" s="5">
        <f t="shared" si="108"/>
        <v>5.1905188048774162</v>
      </c>
      <c r="AC108" s="32"/>
      <c r="AD108" s="5">
        <f t="shared" si="129"/>
        <v>20624.983411095734</v>
      </c>
      <c r="AE108" s="5">
        <f t="shared" si="110"/>
        <v>-206.24983411095735</v>
      </c>
      <c r="AF108" s="5">
        <f t="shared" si="110"/>
        <v>-2267.7829335548413</v>
      </c>
      <c r="AG108" s="5">
        <f t="shared" ref="AG108:AG121" si="132">-U108*M108</f>
        <v>-13725.102631189386</v>
      </c>
      <c r="AH108" s="5">
        <f t="shared" si="111"/>
        <v>4425.8480122405508</v>
      </c>
      <c r="AI108" s="42">
        <f t="shared" si="127"/>
        <v>0</v>
      </c>
      <c r="AJ108" s="42">
        <f t="shared" si="130"/>
        <v>2003.6008300045628</v>
      </c>
      <c r="AK108" s="42">
        <f t="shared" si="125"/>
        <v>6429.4488422451141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23930.099478705419</v>
      </c>
      <c r="K109" s="11">
        <f t="shared" si="115"/>
        <v>239.30099478705418</v>
      </c>
      <c r="L109" s="24">
        <f t="shared" si="121"/>
        <v>2631.19102277109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L'!$B$392:$AV$512, 13)</f>
        <v>28.347464535257426</v>
      </c>
      <c r="S109" s="46">
        <f>VLOOKUP(I109, '[1]Lapse Rates'!$A$4:$F$24, 6)</f>
        <v>7.0183349999999997E-4</v>
      </c>
      <c r="T109" s="33">
        <f t="shared" si="131"/>
        <v>0.86188456631570654</v>
      </c>
      <c r="U109" s="33">
        <f t="shared" si="122"/>
        <v>2.4432242177120221E-2</v>
      </c>
      <c r="V109" s="39">
        <f t="shared" si="117"/>
        <v>6.0489946177333441E-4</v>
      </c>
      <c r="W109" s="32">
        <f t="shared" si="123"/>
        <v>0.83684742467681295</v>
      </c>
      <c r="X109" s="32"/>
      <c r="Y109" s="5">
        <f t="shared" si="128"/>
        <v>0</v>
      </c>
      <c r="Z109" s="5">
        <f t="shared" si="118"/>
        <v>5.1905188048774162</v>
      </c>
      <c r="AA109" s="5">
        <f t="shared" si="124"/>
        <v>0</v>
      </c>
      <c r="AB109" s="5">
        <f t="shared" si="108"/>
        <v>5.0397378771569237</v>
      </c>
      <c r="AC109" s="32"/>
      <c r="AD109" s="5">
        <f t="shared" si="129"/>
        <v>20025.842121014575</v>
      </c>
      <c r="AE109" s="5">
        <f t="shared" si="110"/>
        <v>-200.25842121014574</v>
      </c>
      <c r="AF109" s="5">
        <f t="shared" si="110"/>
        <v>-2201.9054312387361</v>
      </c>
      <c r="AG109" s="5">
        <f t="shared" si="132"/>
        <v>-14713.804774084934</v>
      </c>
      <c r="AH109" s="5">
        <f t="shared" si="111"/>
        <v>2909.8734944807602</v>
      </c>
      <c r="AI109" s="42">
        <f t="shared" si="127"/>
        <v>0</v>
      </c>
      <c r="AJ109" s="42">
        <f t="shared" si="130"/>
        <v>1945.3989508455729</v>
      </c>
      <c r="AK109" s="42">
        <f t="shared" si="125"/>
        <v>4855.2724453263327</v>
      </c>
    </row>
    <row r="110" spans="1:39" ht="15" x14ac:dyDescent="0.2">
      <c r="A110" s="12"/>
      <c r="B110" s="13">
        <v>1</v>
      </c>
      <c r="C110" s="10">
        <f>$H$100*0.14+$B$113</f>
        <v>3349.094007132253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23930.099478705419</v>
      </c>
      <c r="K110" s="11">
        <f t="shared" si="115"/>
        <v>239.30099478705418</v>
      </c>
      <c r="L110" s="24">
        <f t="shared" si="121"/>
        <v>2631.19102277109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L'!$B$392:$AV$512, 13)</f>
        <v>31.343380063870683</v>
      </c>
      <c r="S110" s="46">
        <f>VLOOKUP(I110, '[1]Lapse Rates'!$A$4:$F$24, 6)</f>
        <v>6.5742610000000005E-4</v>
      </c>
      <c r="T110" s="33">
        <f t="shared" si="131"/>
        <v>0.83684742467681295</v>
      </c>
      <c r="U110" s="33">
        <f t="shared" si="122"/>
        <v>2.622962688711674E-2</v>
      </c>
      <c r="V110" s="39">
        <f t="shared" si="117"/>
        <v>5.5016533870032097E-4</v>
      </c>
      <c r="W110" s="32">
        <f t="shared" si="123"/>
        <v>0.81006763245099589</v>
      </c>
      <c r="X110" s="32"/>
      <c r="Y110" s="5">
        <f t="shared" si="128"/>
        <v>0</v>
      </c>
      <c r="Z110" s="5">
        <f t="shared" si="118"/>
        <v>5.0397378771569237</v>
      </c>
      <c r="AA110" s="5">
        <f t="shared" si="124"/>
        <v>0</v>
      </c>
      <c r="AB110" s="5">
        <f t="shared" si="108"/>
        <v>4.8784622022333082</v>
      </c>
      <c r="AC110" s="32"/>
      <c r="AD110" s="5">
        <f t="shared" si="129"/>
        <v>19384.999029031711</v>
      </c>
      <c r="AE110" s="5">
        <f t="shared" si="110"/>
        <v>-193.84999029031709</v>
      </c>
      <c r="AF110" s="5">
        <f t="shared" si="110"/>
        <v>-2131.4426823424915</v>
      </c>
      <c r="AG110" s="5">
        <f t="shared" si="132"/>
        <v>-15796.241970601428</v>
      </c>
      <c r="AH110" s="5">
        <f t="shared" si="111"/>
        <v>1263.4643857974752</v>
      </c>
      <c r="AI110" s="42">
        <f t="shared" si="127"/>
        <v>0</v>
      </c>
      <c r="AJ110" s="42">
        <f t="shared" si="130"/>
        <v>1883.1461189862798</v>
      </c>
      <c r="AK110" s="42">
        <f t="shared" si="125"/>
        <v>3146.610504783755</v>
      </c>
    </row>
    <row r="111" spans="1:39" ht="15" x14ac:dyDescent="0.2">
      <c r="A111" s="12"/>
      <c r="B111" s="70" t="s">
        <v>49</v>
      </c>
      <c r="C111" s="10">
        <f>$H$100*0.11+$B$113</f>
        <v>2631.19102277109</v>
      </c>
      <c r="D111" s="1"/>
      <c r="E111" s="1"/>
      <c r="F111" s="1"/>
      <c r="I111" s="2">
        <f t="shared" si="113"/>
        <v>10</v>
      </c>
      <c r="J111" s="11">
        <f t="shared" si="114"/>
        <v>23930.099478705419</v>
      </c>
      <c r="K111" s="11">
        <f t="shared" si="115"/>
        <v>239.30099478705418</v>
      </c>
      <c r="L111" s="24">
        <f t="shared" si="121"/>
        <v>2631.19102277109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L'!$B$392:$AV$512, 13)</f>
        <v>34.903218597739944</v>
      </c>
      <c r="S111" s="46">
        <f>VLOOKUP(I111, '[1]Lapse Rates'!$A$4:$F$24, 6)</f>
        <v>5.9033320000000003E-4</v>
      </c>
      <c r="T111" s="33">
        <f t="shared" si="131"/>
        <v>0.81006763245099589</v>
      </c>
      <c r="U111" s="33">
        <f t="shared" si="122"/>
        <v>2.8273967654390768E-2</v>
      </c>
      <c r="V111" s="39">
        <f t="shared" si="117"/>
        <v>4.7820981768122026E-4</v>
      </c>
      <c r="W111" s="32">
        <f t="shared" si="123"/>
        <v>0.78131545497892385</v>
      </c>
      <c r="X111" s="32"/>
      <c r="Y111" s="5">
        <f t="shared" si="128"/>
        <v>0</v>
      </c>
      <c r="Z111" s="5">
        <f t="shared" si="118"/>
        <v>4.8784622022333082</v>
      </c>
      <c r="AA111" s="5">
        <f t="shared" si="124"/>
        <v>0</v>
      </c>
      <c r="AB111" s="5">
        <f t="shared" si="108"/>
        <v>4.7053082513650235</v>
      </c>
      <c r="AC111" s="32"/>
      <c r="AD111" s="5">
        <f t="shared" si="129"/>
        <v>18696.956561895633</v>
      </c>
      <c r="AE111" s="5">
        <f t="shared" si="110"/>
        <v>-186.96956561895632</v>
      </c>
      <c r="AF111" s="5">
        <f t="shared" si="110"/>
        <v>-2055.7902110928544</v>
      </c>
      <c r="AG111" s="5">
        <f t="shared" si="132"/>
        <v>-17027.403266536097</v>
      </c>
      <c r="AH111" s="5">
        <f>SUM(AD111:AG111)</f>
        <v>-573.20648135227748</v>
      </c>
      <c r="AI111" s="42">
        <f t="shared" si="127"/>
        <v>0</v>
      </c>
      <c r="AJ111" s="42">
        <f t="shared" si="130"/>
        <v>1816.308301476781</v>
      </c>
      <c r="AK111" s="42">
        <f t="shared" si="125"/>
        <v>1243.1018201245035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23930.099478705419</v>
      </c>
      <c r="K112" s="11">
        <f t="shared" si="115"/>
        <v>239.30099478705418</v>
      </c>
      <c r="L112" s="24">
        <f t="shared" si="121"/>
        <v>2631.19102277109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L'!$B$392:$AV$512, 13)</f>
        <v>38.990791069468003</v>
      </c>
      <c r="S112" s="46">
        <f>VLOOKUP(I112, '[1]Lapse Rates'!$A$4:$F$24, 6)</f>
        <v>5.0522920000000001E-4</v>
      </c>
      <c r="T112" s="33">
        <f t="shared" si="131"/>
        <v>0.78131545497892385</v>
      </c>
      <c r="U112" s="33">
        <f t="shared" si="122"/>
        <v>3.046410766442955E-2</v>
      </c>
      <c r="V112" s="39">
        <f t="shared" si="117"/>
        <v>3.9474338226663775E-4</v>
      </c>
      <c r="W112" s="32">
        <f t="shared" si="123"/>
        <v>0.75045660393222768</v>
      </c>
      <c r="X112" s="31"/>
      <c r="Y112" s="5">
        <f t="shared" si="128"/>
        <v>0</v>
      </c>
      <c r="Z112" s="5">
        <f t="shared" si="118"/>
        <v>4.7053082513650235</v>
      </c>
      <c r="AA112" s="5">
        <f t="shared" si="124"/>
        <v>0</v>
      </c>
      <c r="AB112" s="5">
        <f t="shared" si="108"/>
        <v>4.5194673012950153</v>
      </c>
      <c r="AC112" s="32"/>
      <c r="AD112" s="5">
        <f t="shared" si="129"/>
        <v>17958.501186549642</v>
      </c>
      <c r="AE112" s="5">
        <f t="shared" si="110"/>
        <v>-179.5850118654964</v>
      </c>
      <c r="AF112" s="5">
        <f t="shared" si="110"/>
        <v>-1974.5946792457571</v>
      </c>
      <c r="AG112" s="5">
        <f t="shared" si="132"/>
        <v>-18346.369094641745</v>
      </c>
      <c r="AH112" s="5">
        <f t="shared" ref="AH112:AH121" si="133">SUM(AD112:AG112)</f>
        <v>-2542.0475992033571</v>
      </c>
      <c r="AI112" s="42">
        <f t="shared" si="127"/>
        <v>0</v>
      </c>
      <c r="AJ112" s="42">
        <f t="shared" si="130"/>
        <v>1744.5732674759738</v>
      </c>
      <c r="AK112" s="42">
        <f t="shared" ref="AK112:AK121" si="134">SUM(AH112:AJ112)</f>
        <v>-797.47433172738329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23930.099478705419</v>
      </c>
      <c r="K113" s="11">
        <f t="shared" si="115"/>
        <v>239.30099478705418</v>
      </c>
      <c r="L113" s="24">
        <f t="shared" si="121"/>
        <v>2631.19102277109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L'!$B$392:$AV$512, 13)</f>
        <v>43.663550862856809</v>
      </c>
      <c r="S113" s="46">
        <f>VLOOKUP(I113, '[1]Lapse Rates'!$A$4:$F$24, 6)</f>
        <v>4.8306569999999999E-4</v>
      </c>
      <c r="T113" s="33">
        <f t="shared" si="131"/>
        <v>0.75045660393222768</v>
      </c>
      <c r="U113" s="33">
        <f t="shared" si="122"/>
        <v>3.2767600096161607E-2</v>
      </c>
      <c r="V113" s="39">
        <f t="shared" si="117"/>
        <v>3.6251984469814433E-4</v>
      </c>
      <c r="W113" s="32">
        <f t="shared" si="123"/>
        <v>0.71732648399136789</v>
      </c>
      <c r="X113" s="31"/>
      <c r="Y113" s="5">
        <f t="shared" si="128"/>
        <v>0</v>
      </c>
      <c r="Z113" s="5">
        <f t="shared" si="118"/>
        <v>4.5194673012950153</v>
      </c>
      <c r="AA113" s="5">
        <f t="shared" si="124"/>
        <v>0</v>
      </c>
      <c r="AB113" s="5">
        <f t="shared" si="108"/>
        <v>4.3199481112763749</v>
      </c>
      <c r="AC113" s="32"/>
      <c r="AD113" s="5">
        <f t="shared" si="129"/>
        <v>17165.694120623422</v>
      </c>
      <c r="AE113" s="5">
        <f t="shared" si="110"/>
        <v>-171.65694120623422</v>
      </c>
      <c r="AF113" s="5">
        <f t="shared" si="110"/>
        <v>-1887.4230050740373</v>
      </c>
      <c r="AG113" s="5">
        <f t="shared" si="132"/>
        <v>-19733.599038311309</v>
      </c>
      <c r="AH113" s="5">
        <f t="shared" si="133"/>
        <v>-4626.9848639681586</v>
      </c>
      <c r="AI113" s="42">
        <f t="shared" si="127"/>
        <v>0</v>
      </c>
      <c r="AJ113" s="42">
        <f t="shared" si="130"/>
        <v>1667.5584070430834</v>
      </c>
      <c r="AK113" s="42">
        <f t="shared" si="134"/>
        <v>-2959.4264569250754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23930.099478705419</v>
      </c>
      <c r="K114" s="11">
        <f t="shared" si="115"/>
        <v>239.30099478705418</v>
      </c>
      <c r="L114" s="24">
        <f t="shared" si="121"/>
        <v>2631.19102277109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L'!$B$392:$AV$512, 13)</f>
        <v>49.036597144090415</v>
      </c>
      <c r="S114" s="46">
        <f>VLOOKUP(I114, '[1]Lapse Rates'!$A$4:$F$24, 6)</f>
        <v>4.5965829999999999E-4</v>
      </c>
      <c r="T114" s="33">
        <f t="shared" si="131"/>
        <v>0.71732648399136789</v>
      </c>
      <c r="U114" s="33">
        <f t="shared" si="122"/>
        <v>3.5175249816271528E-2</v>
      </c>
      <c r="V114" s="39">
        <f t="shared" si="117"/>
        <v>3.2972507217644939E-4</v>
      </c>
      <c r="W114" s="32">
        <f t="shared" si="123"/>
        <v>0.68182150910291994</v>
      </c>
      <c r="X114" s="31"/>
      <c r="Y114" s="5">
        <f t="shared" si="128"/>
        <v>0</v>
      </c>
      <c r="Z114" s="5">
        <f t="shared" si="118"/>
        <v>4.3199481112763749</v>
      </c>
      <c r="AA114" s="5">
        <f t="shared" si="124"/>
        <v>0</v>
      </c>
      <c r="AB114" s="5">
        <f t="shared" si="108"/>
        <v>4.1061268560554236</v>
      </c>
      <c r="AC114" s="32"/>
      <c r="AD114" s="5">
        <f t="shared" si="129"/>
        <v>16316.056539553927</v>
      </c>
      <c r="AE114" s="5">
        <f t="shared" si="110"/>
        <v>-163.16056539553927</v>
      </c>
      <c r="AF114" s="5">
        <f t="shared" si="110"/>
        <v>-1794.00263388384</v>
      </c>
      <c r="AG114" s="5">
        <f t="shared" si="132"/>
        <v>-21183.555521603386</v>
      </c>
      <c r="AH114" s="5">
        <f t="shared" si="133"/>
        <v>-6824.6621813288384</v>
      </c>
      <c r="AI114" s="42">
        <f t="shared" si="127"/>
        <v>0</v>
      </c>
      <c r="AJ114" s="42">
        <f t="shared" si="130"/>
        <v>1585.0228819746542</v>
      </c>
      <c r="AK114" s="42">
        <f t="shared" si="134"/>
        <v>-5239.639299354184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23930.099478705419</v>
      </c>
      <c r="K115" s="11">
        <f t="shared" si="115"/>
        <v>239.30099478705418</v>
      </c>
      <c r="L115" s="24">
        <f t="shared" si="121"/>
        <v>2631.19102277109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L'!$B$392:$AV$512, 13)</f>
        <v>55.007403646638444</v>
      </c>
      <c r="S115" s="46">
        <f>VLOOKUP(I115, '[1]Lapse Rates'!$A$4:$F$24, 6)</f>
        <v>3.6747819999999998E-4</v>
      </c>
      <c r="T115" s="33">
        <f t="shared" si="131"/>
        <v>0.68182150910291994</v>
      </c>
      <c r="U115" s="33">
        <f t="shared" si="122"/>
        <v>3.7505230966184487E-2</v>
      </c>
      <c r="V115" s="39">
        <f t="shared" si="117"/>
        <v>2.5055454088642463E-4</v>
      </c>
      <c r="W115" s="32">
        <f t="shared" si="123"/>
        <v>0.64406572359584902</v>
      </c>
      <c r="X115" s="31"/>
      <c r="Y115" s="5">
        <f t="shared" si="128"/>
        <v>0</v>
      </c>
      <c r="Z115" s="5">
        <f t="shared" si="118"/>
        <v>4.1061268560554236</v>
      </c>
      <c r="AA115" s="5">
        <f t="shared" si="124"/>
        <v>0</v>
      </c>
      <c r="AB115" s="5">
        <f t="shared" si="108"/>
        <v>3.8787505665540456</v>
      </c>
      <c r="AC115" s="32"/>
      <c r="AD115" s="5">
        <f t="shared" si="129"/>
        <v>15412.556836473055</v>
      </c>
      <c r="AE115" s="5">
        <f t="shared" si="110"/>
        <v>-154.12556836473055</v>
      </c>
      <c r="AF115" s="5">
        <f t="shared" si="110"/>
        <v>-1694.6599499999641</v>
      </c>
      <c r="AG115" s="5">
        <f t="shared" si="132"/>
        <v>-22586.737739534317</v>
      </c>
      <c r="AH115" s="5">
        <f t="shared" si="133"/>
        <v>-9022.9664214259574</v>
      </c>
      <c r="AI115" s="42">
        <f t="shared" si="127"/>
        <v>0</v>
      </c>
      <c r="AJ115" s="42">
        <f t="shared" si="130"/>
        <v>1497.2549184460058</v>
      </c>
      <c r="AK115" s="42">
        <f t="shared" si="134"/>
        <v>-7525.7115029799515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23930.099478705419</v>
      </c>
      <c r="K116" s="11">
        <f t="shared" si="115"/>
        <v>239.30099478705418</v>
      </c>
      <c r="L116" s="24">
        <f t="shared" si="121"/>
        <v>2631.19102277109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L'!$B$392:$AV$512, 13)</f>
        <v>61.609300280942989</v>
      </c>
      <c r="S116" s="46">
        <f>VLOOKUP(I116, '[1]Lapse Rates'!$A$4:$F$24, 6)</f>
        <v>3.9775519999999998E-4</v>
      </c>
      <c r="T116" s="33">
        <f t="shared" si="131"/>
        <v>0.64406572359584902</v>
      </c>
      <c r="U116" s="33">
        <f t="shared" si="122"/>
        <v>3.9680438565679488E-2</v>
      </c>
      <c r="V116" s="39">
        <f t="shared" si="117"/>
        <v>2.5618049070201163E-4</v>
      </c>
      <c r="W116" s="32">
        <f t="shared" si="123"/>
        <v>0.60412910453946755</v>
      </c>
      <c r="X116" s="31"/>
      <c r="Y116" s="5">
        <f t="shared" si="128"/>
        <v>0</v>
      </c>
      <c r="Z116" s="5">
        <f t="shared" si="118"/>
        <v>3.8787505665540456</v>
      </c>
      <c r="AA116" s="5">
        <f t="shared" si="124"/>
        <v>0</v>
      </c>
      <c r="AB116" s="5">
        <f t="shared" si="108"/>
        <v>3.6382406649769901</v>
      </c>
      <c r="AC116" s="32"/>
      <c r="AD116" s="5">
        <f t="shared" si="129"/>
        <v>14456.869569610684</v>
      </c>
      <c r="AE116" s="5">
        <f t="shared" si="110"/>
        <v>-144.56869569610683</v>
      </c>
      <c r="AF116" s="5">
        <f t="shared" si="110"/>
        <v>-1589.5790764589844</v>
      </c>
      <c r="AG116" s="5">
        <f t="shared" si="132"/>
        <v>-23896.710836970593</v>
      </c>
      <c r="AH116" s="5">
        <f t="shared" si="133"/>
        <v>-11173.989039515</v>
      </c>
      <c r="AI116" s="42">
        <f t="shared" si="127"/>
        <v>0</v>
      </c>
      <c r="AJ116" s="42">
        <f t="shared" si="130"/>
        <v>1404.4172211615989</v>
      </c>
      <c r="AK116" s="42">
        <f t="shared" si="134"/>
        <v>-9769.5718183534009</v>
      </c>
    </row>
    <row r="117" spans="1:37" ht="15" x14ac:dyDescent="0.2">
      <c r="I117" s="2">
        <f t="shared" si="113"/>
        <v>16</v>
      </c>
      <c r="J117" s="11">
        <f t="shared" si="114"/>
        <v>23930.099478705419</v>
      </c>
      <c r="K117" s="11">
        <f t="shared" si="115"/>
        <v>239.30099478705418</v>
      </c>
      <c r="L117" s="24">
        <f t="shared" si="121"/>
        <v>2631.19102277109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L'!$B$392:$AV$512, 13)</f>
        <v>68.76266552593043</v>
      </c>
      <c r="S117" s="46">
        <f>VLOOKUP(I117, '[1]Lapse Rates'!$A$4:$F$24, 6)</f>
        <v>2.516404E-4</v>
      </c>
      <c r="T117" s="33">
        <f t="shared" si="131"/>
        <v>0.60412910453946755</v>
      </c>
      <c r="U117" s="33">
        <f t="shared" si="122"/>
        <v>4.1541527549927265E-2</v>
      </c>
      <c r="V117" s="39">
        <f t="shared" si="117"/>
        <v>1.5202328951795344E-4</v>
      </c>
      <c r="W117" s="32">
        <f t="shared" si="123"/>
        <v>0.56243555370002229</v>
      </c>
      <c r="X117" s="31"/>
      <c r="Y117" s="5">
        <f t="shared" si="128"/>
        <v>0</v>
      </c>
      <c r="Z117" s="5">
        <f t="shared" si="118"/>
        <v>3.6382406649769901</v>
      </c>
      <c r="AA117" s="5">
        <f t="shared" si="124"/>
        <v>0</v>
      </c>
      <c r="AB117" s="5">
        <f t="shared" si="108"/>
        <v>3.3871500106921073</v>
      </c>
      <c r="AC117" s="32"/>
      <c r="AD117" s="5">
        <f t="shared" si="129"/>
        <v>13459.138750402297</v>
      </c>
      <c r="AE117" s="5">
        <f t="shared" si="110"/>
        <v>-134.59138750402298</v>
      </c>
      <c r="AF117" s="5">
        <f t="shared" si="110"/>
        <v>-1479.875379782786</v>
      </c>
      <c r="AG117" s="5">
        <f t="shared" si="132"/>
        <v>-25017.512594865148</v>
      </c>
      <c r="AH117" s="5">
        <f t="shared" si="133"/>
        <v>-13172.84061174966</v>
      </c>
      <c r="AI117" s="42">
        <f t="shared" si="127"/>
        <v>0</v>
      </c>
      <c r="AJ117" s="42">
        <f t="shared" si="130"/>
        <v>1307.495007709555</v>
      </c>
      <c r="AK117" s="42">
        <f t="shared" si="134"/>
        <v>-11865.345604040105</v>
      </c>
    </row>
    <row r="118" spans="1:37" ht="15" x14ac:dyDescent="0.2">
      <c r="I118" s="2">
        <f t="shared" si="113"/>
        <v>17</v>
      </c>
      <c r="J118" s="11">
        <f t="shared" si="114"/>
        <v>23930.099478705419</v>
      </c>
      <c r="K118" s="11">
        <f t="shared" si="115"/>
        <v>239.30099478705418</v>
      </c>
      <c r="L118" s="24">
        <f t="shared" si="121"/>
        <v>2631.19102277109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L'!$B$392:$AV$512, 13)</f>
        <v>76.57190208720084</v>
      </c>
      <c r="S118" s="46">
        <f>VLOOKUP(I118, '[1]Lapse Rates'!$A$4:$F$24, 6)</f>
        <v>2.7508159999999998E-4</v>
      </c>
      <c r="T118" s="33">
        <f t="shared" si="131"/>
        <v>0.56243555370002229</v>
      </c>
      <c r="U118" s="33">
        <f t="shared" si="122"/>
        <v>4.3066760148278697E-2</v>
      </c>
      <c r="V118" s="39">
        <f t="shared" si="117"/>
        <v>1.5471567200868805E-4</v>
      </c>
      <c r="W118" s="32">
        <f t="shared" si="123"/>
        <v>0.51921407787973495</v>
      </c>
      <c r="X118" s="31"/>
      <c r="Y118" s="5">
        <f t="shared" si="128"/>
        <v>0</v>
      </c>
      <c r="Z118" s="5">
        <f t="shared" si="118"/>
        <v>3.3871500106921073</v>
      </c>
      <c r="AA118" s="5">
        <f t="shared" si="124"/>
        <v>0</v>
      </c>
      <c r="AB118" s="5">
        <f t="shared" si="108"/>
        <v>3.126857749074349</v>
      </c>
      <c r="AC118" s="32"/>
      <c r="AD118" s="5">
        <f t="shared" si="129"/>
        <v>12424.84453440636</v>
      </c>
      <c r="AE118" s="5">
        <f t="shared" si="110"/>
        <v>-124.2484453440636</v>
      </c>
      <c r="AF118" s="5">
        <f t="shared" si="110"/>
        <v>-1366.1514206135282</v>
      </c>
      <c r="AG118" s="5">
        <f t="shared" si="132"/>
        <v>-25936.051897337733</v>
      </c>
      <c r="AH118" s="5">
        <f t="shared" si="133"/>
        <v>-15001.607228888965</v>
      </c>
      <c r="AI118" s="42">
        <f t="shared" si="127"/>
        <v>0</v>
      </c>
      <c r="AJ118" s="42">
        <f t="shared" si="130"/>
        <v>1207.0207557530605</v>
      </c>
      <c r="AK118" s="42">
        <f t="shared" si="134"/>
        <v>-13794.586473135903</v>
      </c>
    </row>
    <row r="119" spans="1:37" ht="15" x14ac:dyDescent="0.2">
      <c r="I119" s="2">
        <f t="shared" si="113"/>
        <v>18</v>
      </c>
      <c r="J119" s="11">
        <f t="shared" si="114"/>
        <v>23930.099478705419</v>
      </c>
      <c r="K119" s="11">
        <f t="shared" si="115"/>
        <v>239.30099478705418</v>
      </c>
      <c r="L119" s="24">
        <f t="shared" si="121"/>
        <v>2631.19102277109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L'!$B$392:$AV$512, 13)</f>
        <v>85.307852911935043</v>
      </c>
      <c r="S119" s="46">
        <f>VLOOKUP(I119, '[1]Lapse Rates'!$A$4:$F$24, 6)</f>
        <v>2.0998619999999999E-4</v>
      </c>
      <c r="T119" s="33">
        <f t="shared" si="131"/>
        <v>0.51921407787973495</v>
      </c>
      <c r="U119" s="33">
        <f t="shared" si="122"/>
        <v>4.429303818557042E-2</v>
      </c>
      <c r="V119" s="39">
        <f t="shared" si="117"/>
        <v>1.090277912004696E-4</v>
      </c>
      <c r="W119" s="32">
        <f t="shared" si="123"/>
        <v>0.47481201190296407</v>
      </c>
      <c r="X119" s="31"/>
      <c r="Y119" s="5">
        <f t="shared" si="128"/>
        <v>0</v>
      </c>
      <c r="Z119" s="5">
        <f t="shared" si="128"/>
        <v>3.126857749074349</v>
      </c>
      <c r="AA119" s="5">
        <f t="shared" si="124"/>
        <v>0</v>
      </c>
      <c r="AB119" s="5">
        <f t="shared" si="108"/>
        <v>2.8594556311631014</v>
      </c>
      <c r="AC119" s="32"/>
      <c r="AD119" s="5">
        <f t="shared" si="129"/>
        <v>11362.298678522191</v>
      </c>
      <c r="AE119" s="5">
        <f t="shared" si="110"/>
        <v>-113.62298678522191</v>
      </c>
      <c r="AF119" s="5">
        <f t="shared" si="110"/>
        <v>-1249.321103222959</v>
      </c>
      <c r="AG119" s="5">
        <f t="shared" si="132"/>
        <v>-26674.552093457889</v>
      </c>
      <c r="AH119" s="5">
        <f t="shared" si="133"/>
        <v>-16675.197504943877</v>
      </c>
      <c r="AI119" s="42">
        <f t="shared" si="127"/>
        <v>0</v>
      </c>
      <c r="AJ119" s="42">
        <f t="shared" si="130"/>
        <v>1103.8018301045809</v>
      </c>
      <c r="AK119" s="42">
        <f t="shared" si="134"/>
        <v>-15571.395674839296</v>
      </c>
    </row>
    <row r="120" spans="1:37" ht="15" x14ac:dyDescent="0.2">
      <c r="I120" s="2">
        <f t="shared" si="113"/>
        <v>19</v>
      </c>
      <c r="J120" s="11">
        <f t="shared" si="114"/>
        <v>23930.099478705419</v>
      </c>
      <c r="K120" s="11">
        <f t="shared" si="115"/>
        <v>239.30099478705418</v>
      </c>
      <c r="L120" s="24">
        <f t="shared" si="121"/>
        <v>2631.19102277109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L'!$B$392:$AV$512, 13)</f>
        <v>95.067255025035692</v>
      </c>
      <c r="S120" s="46">
        <f>VLOOKUP(I120, '[1]Lapse Rates'!$A$4:$F$24, 6)</f>
        <v>1.6037285799999999E-2</v>
      </c>
      <c r="T120" s="33">
        <f t="shared" si="131"/>
        <v>0.47481201190296407</v>
      </c>
      <c r="U120" s="33">
        <f t="shared" si="122"/>
        <v>4.5139074624529374E-2</v>
      </c>
      <c r="V120" s="39">
        <f t="shared" si="117"/>
        <v>7.6146959361608358E-3</v>
      </c>
      <c r="W120" s="32">
        <f t="shared" si="123"/>
        <v>0.42205824134227388</v>
      </c>
      <c r="X120" s="31"/>
      <c r="Y120" s="5">
        <f t="shared" si="128"/>
        <v>0</v>
      </c>
      <c r="Z120" s="5">
        <f t="shared" si="128"/>
        <v>2.8594556311631014</v>
      </c>
      <c r="AA120" s="5">
        <f t="shared" si="124"/>
        <v>0</v>
      </c>
      <c r="AB120" s="5">
        <f t="shared" si="108"/>
        <v>2.5417571262531626</v>
      </c>
      <c r="AC120" s="32"/>
      <c r="AD120" s="5">
        <f t="shared" si="129"/>
        <v>10099.895701128075</v>
      </c>
      <c r="AE120" s="5">
        <f t="shared" si="110"/>
        <v>-100.99895701128074</v>
      </c>
      <c r="AF120" s="5">
        <f t="shared" si="110"/>
        <v>-1110.5158557063451</v>
      </c>
      <c r="AG120" s="5">
        <f t="shared" si="132"/>
        <v>-27184.059772055702</v>
      </c>
      <c r="AH120" s="5">
        <f t="shared" si="133"/>
        <v>-18295.678883645254</v>
      </c>
      <c r="AI120" s="42">
        <f t="shared" si="127"/>
        <v>0</v>
      </c>
      <c r="AJ120" s="42">
        <f t="shared" si="130"/>
        <v>981.17228319527464</v>
      </c>
      <c r="AK120" s="42">
        <f t="shared" si="134"/>
        <v>-17314.506600449979</v>
      </c>
    </row>
    <row r="121" spans="1:37" ht="15" x14ac:dyDescent="0.2">
      <c r="I121" s="2">
        <f t="shared" si="113"/>
        <v>20</v>
      </c>
      <c r="J121" s="11">
        <f t="shared" si="114"/>
        <v>23930.099478705419</v>
      </c>
      <c r="K121" s="11">
        <f t="shared" si="115"/>
        <v>239.30099478705418</v>
      </c>
      <c r="L121" s="24">
        <f t="shared" si="121"/>
        <v>2631.19102277109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L'!$B$392:$AV$512, 13)</f>
        <v>106.01156507912314</v>
      </c>
      <c r="S121" s="46">
        <f>VLOOKUP(I121, '[1]Lapse Rates'!$A$4:$F$24, 6)</f>
        <v>0</v>
      </c>
      <c r="T121" s="33">
        <f t="shared" si="131"/>
        <v>0.42205824134227388</v>
      </c>
      <c r="U121" s="33">
        <f t="shared" si="122"/>
        <v>4.474305471923673E-2</v>
      </c>
      <c r="V121" s="39">
        <f t="shared" si="117"/>
        <v>0</v>
      </c>
      <c r="W121" s="32">
        <f t="shared" si="123"/>
        <v>0.37731518662303715</v>
      </c>
      <c r="X121" s="31"/>
      <c r="Y121" s="5">
        <f t="shared" si="128"/>
        <v>0</v>
      </c>
      <c r="Z121" s="5">
        <f t="shared" si="128"/>
        <v>2.5417571262531626</v>
      </c>
      <c r="AA121" s="5">
        <f t="shared" si="124"/>
        <v>0</v>
      </c>
      <c r="AB121" s="5">
        <f t="shared" si="108"/>
        <v>2.2723014752480504</v>
      </c>
      <c r="AC121" s="32"/>
      <c r="AD121" s="5">
        <f>$W121*J121</f>
        <v>9029.1899507155795</v>
      </c>
      <c r="AE121" s="5">
        <f t="shared" si="110"/>
        <v>-90.29189950715579</v>
      </c>
      <c r="AF121" s="5">
        <f t="shared" si="110"/>
        <v>-992.7883317977338</v>
      </c>
      <c r="AG121" s="5">
        <f t="shared" si="132"/>
        <v>-26945.565100511216</v>
      </c>
      <c r="AH121" s="5">
        <f t="shared" si="133"/>
        <v>-18999.455381100524</v>
      </c>
      <c r="AI121" s="42">
        <f t="shared" si="127"/>
        <v>0</v>
      </c>
      <c r="AJ121" s="42">
        <f t="shared" si="130"/>
        <v>877.15524519763187</v>
      </c>
      <c r="AK121" s="42">
        <f t="shared" si="134"/>
        <v>-18122.300135902893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374801.02607634966</v>
      </c>
      <c r="AE124" s="21">
        <f t="shared" ref="AE124:AK124" si="135">SUM(AE101:AE121)</f>
        <v>-12845.367249523479</v>
      </c>
      <c r="AF124" s="21">
        <f t="shared" si="135"/>
        <v>-39340.376993032944</v>
      </c>
      <c r="AG124" s="21">
        <f t="shared" si="135"/>
        <v>-364453.72004670999</v>
      </c>
      <c r="AH124" s="21">
        <f t="shared" si="135"/>
        <v>-41838.438212916786</v>
      </c>
      <c r="AI124" s="21">
        <f t="shared" si="135"/>
        <v>0</v>
      </c>
      <c r="AJ124" s="21">
        <f t="shared" si="135"/>
        <v>34108.354656081996</v>
      </c>
      <c r="AK124" s="21">
        <f t="shared" si="135"/>
        <v>-7730.0835568348011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193787.91712249603</v>
      </c>
      <c r="AE126" s="21">
        <f t="shared" ref="AE126:AK126" si="136">AE101+NPV($D$6,AE102:AE121)</f>
        <v>-11056.264258845189</v>
      </c>
      <c r="AF126" s="21">
        <f t="shared" si="136"/>
        <v>-19668.617032007103</v>
      </c>
      <c r="AG126" s="21">
        <f t="shared" si="136"/>
        <v>-130441.29679328114</v>
      </c>
      <c r="AH126" s="21">
        <f t="shared" si="136"/>
        <v>32621.739038362615</v>
      </c>
      <c r="AI126" s="21">
        <f t="shared" si="136"/>
        <v>0</v>
      </c>
      <c r="AJ126" s="21">
        <f t="shared" si="136"/>
        <v>16521.775088203063</v>
      </c>
      <c r="AK126" s="21">
        <f t="shared" si="136"/>
        <v>49143.514126565671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282443.62238717976</v>
      </c>
      <c r="AE128" s="21">
        <f t="shared" ref="AE128:AK128" si="137">AE101+NPV($D$7,AE102:AE121)</f>
        <v>-11930.06576914309</v>
      </c>
      <c r="AF128" s="21">
        <f t="shared" si="137"/>
        <v>-29276.344286235944</v>
      </c>
      <c r="AG128" s="21">
        <f t="shared" si="137"/>
        <v>-238128.32262712144</v>
      </c>
      <c r="AH128" s="21">
        <f t="shared" si="137"/>
        <v>3108.889704679259</v>
      </c>
      <c r="AI128" s="21">
        <f t="shared" si="137"/>
        <v>0</v>
      </c>
      <c r="AJ128" s="21">
        <f t="shared" si="137"/>
        <v>25135.476997900903</v>
      </c>
      <c r="AK128" s="21">
        <f t="shared" si="137"/>
        <v>28244.366702580155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21621.714983647082</v>
      </c>
    </row>
    <row r="132" spans="1:39" ht="15" x14ac:dyDescent="0.2">
      <c r="G132" s="58" t="s">
        <v>113</v>
      </c>
      <c r="H132" s="57"/>
      <c r="I132" s="57"/>
      <c r="J132" s="11">
        <f>H$131</f>
        <v>21621.714983647082</v>
      </c>
      <c r="K132" s="11">
        <f>J132*$C$10</f>
        <v>8648.6859934588338</v>
      </c>
      <c r="L132" s="24">
        <f>$C$141</f>
        <v>3208.5912859251457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21621.714983647082</v>
      </c>
      <c r="AE132" s="5">
        <f>-$W132*K132</f>
        <v>-8648.6859934588338</v>
      </c>
      <c r="AF132" s="5">
        <f>-$W132*L132</f>
        <v>-3208.5912859251457</v>
      </c>
      <c r="AG132" s="5"/>
      <c r="AH132" s="5">
        <f>SUM(AD132:AG132)</f>
        <v>9764.4377042631022</v>
      </c>
      <c r="AI132" s="42">
        <f>Y132-AA132</f>
        <v>0</v>
      </c>
      <c r="AJ132" s="42"/>
      <c r="AK132" s="42">
        <f>SUM(AH132:AJ132)</f>
        <v>9764.4377042631022</v>
      </c>
      <c r="AL132" s="6" t="s">
        <v>39</v>
      </c>
      <c r="AM132" s="36">
        <f>AK159</f>
        <v>26214.514488418557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21621.714983647082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L'!$B$392:$AV$512, 16)</f>
        <v>12.896267267796784</v>
      </c>
      <c r="S133" s="46">
        <f>AVERAGE(VLOOKUP(I132,'[1]Lapse Rates'!$A$4:$F$24,6),VLOOKUP(I133,'[1]Lapse Rates'!$A$4:$F$24,6))</f>
        <v>1.1402544E-3</v>
      </c>
      <c r="T133" s="33">
        <f>W132</f>
        <v>1</v>
      </c>
      <c r="U133" s="33">
        <f>T133*R133/1000</f>
        <v>1.2896267267796784E-2</v>
      </c>
      <c r="V133" s="39">
        <f>MIN(S133*T133,T133-U133)</f>
        <v>1.1402544E-3</v>
      </c>
      <c r="W133" s="32">
        <f>T133-SUM(U133:V133)</f>
        <v>0.98596347833220321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5.937757995925244</v>
      </c>
      <c r="AC133" s="32"/>
      <c r="AD133" s="5">
        <f t="shared" ref="AD133:AD135" si="146">$W133*J133</f>
        <v>21318.221312784193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-7766.5061404179896</v>
      </c>
      <c r="AH133" s="5">
        <f t="shared" ref="AH133:AH141" si="148">SUM(AD133:AG133)</f>
        <v>13551.715172366203</v>
      </c>
      <c r="AI133" s="42">
        <f>-M133*$W132*(N133-N132)/1000</f>
        <v>0</v>
      </c>
      <c r="AJ133" s="42">
        <f>$D$6*SUM(Y133:Z133,AD133:AE133)</f>
        <v>2091.9082974331295</v>
      </c>
      <c r="AK133" s="42">
        <f t="shared" ref="AK133" si="149">SUM(AH133:AJ133)</f>
        <v>15643.623469799331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21621.714983647082</v>
      </c>
      <c r="K134" s="11">
        <f t="shared" ref="K134:K152" si="151">J134*$C$11</f>
        <v>216.21714983647081</v>
      </c>
      <c r="L134" s="24">
        <f>$C$142</f>
        <v>2559.9398364157328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L'!$B$392:$AV$512, 16)</f>
        <v>14.148494568678737</v>
      </c>
      <c r="S134" s="46">
        <f>VLOOKUP(I134, '[1]Lapse Rates'!$A$4:$F$24, 6)</f>
        <v>1.1150343000000001E-3</v>
      </c>
      <c r="T134" s="33">
        <f>W133</f>
        <v>0.98596347833220321</v>
      </c>
      <c r="U134" s="33">
        <f>T134*R134/1000</f>
        <v>1.3949898918098773E-2</v>
      </c>
      <c r="V134" s="39">
        <f t="shared" ref="V134:V152" si="152">MIN(S134*T134,T134-U134)</f>
        <v>1.0993830968877136E-3</v>
      </c>
      <c r="W134" s="32">
        <f>T134-SUM(U134:V134)</f>
        <v>0.97091419631721676</v>
      </c>
      <c r="X134" s="32"/>
      <c r="Y134" s="5">
        <f t="shared" ref="Y134:Z149" si="153">AA133</f>
        <v>0</v>
      </c>
      <c r="Z134" s="5">
        <f t="shared" si="153"/>
        <v>5.937757995925244</v>
      </c>
      <c r="AA134" s="5">
        <f>O134*W134</f>
        <v>0</v>
      </c>
      <c r="AB134" s="5">
        <f t="shared" si="145"/>
        <v>5.8471268553392113</v>
      </c>
      <c r="AC134" s="32"/>
      <c r="AD134" s="5">
        <f t="shared" si="146"/>
        <v>20992.83002634763</v>
      </c>
      <c r="AE134" s="5">
        <f t="shared" si="147"/>
        <v>-209.9283002634763</v>
      </c>
      <c r="AF134" s="5">
        <f t="shared" si="147"/>
        <v>-2485.4819288940084</v>
      </c>
      <c r="AG134" s="5">
        <f t="shared" ref="AG134:AG137" si="154">-U134*M134</f>
        <v>-8401.0336755477056</v>
      </c>
      <c r="AH134" s="5">
        <f t="shared" si="148"/>
        <v>9896.3861216424393</v>
      </c>
      <c r="AI134" s="42">
        <f>-M134*($W133*N134-$W132*N133)/1000</f>
        <v>0</v>
      </c>
      <c r="AJ134" s="42">
        <f t="shared" ref="AJ134:AJ135" si="155">$D$6*SUM(Y134:Z134,AD134:AE134)</f>
        <v>2039.385153388256</v>
      </c>
      <c r="AK134" s="42">
        <f>SUM(AH134:AJ134)</f>
        <v>11935.771275030695</v>
      </c>
      <c r="AL134" s="48" t="s">
        <v>59</v>
      </c>
      <c r="AM134" s="54">
        <f>AK159/AD159</f>
        <v>0.10000000674850487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21621.714983647082</v>
      </c>
      <c r="K135" s="11">
        <f t="shared" si="151"/>
        <v>216.21714983647081</v>
      </c>
      <c r="L135" s="24">
        <f t="shared" ref="L135:L152" si="156">$C$142</f>
        <v>2559.9398364157328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L'!$B$392:$AV$512, 16)</f>
        <v>15.483300970274868</v>
      </c>
      <c r="S135" s="46">
        <f>VLOOKUP(I135, '[1]Lapse Rates'!$A$4:$F$24, 6)</f>
        <v>9.1335750000000001E-4</v>
      </c>
      <c r="T135" s="33">
        <f t="shared" ref="T135:T136" si="157">W134</f>
        <v>0.97091419631721676</v>
      </c>
      <c r="U135" s="33">
        <f t="shared" ref="U135:U152" si="158">T135*R135/1000</f>
        <v>1.5032956717892006E-2</v>
      </c>
      <c r="V135" s="39">
        <f t="shared" si="152"/>
        <v>8.8679176306280234E-4</v>
      </c>
      <c r="W135" s="32">
        <f t="shared" ref="W135:W152" si="159">T135-SUM(U135:V135)</f>
        <v>0.95499444783626197</v>
      </c>
      <c r="X135" s="32"/>
      <c r="Y135" s="5">
        <f t="shared" si="153"/>
        <v>0</v>
      </c>
      <c r="Z135" s="5">
        <f t="shared" si="153"/>
        <v>5.8471268553392113</v>
      </c>
      <c r="AA135" s="5">
        <f t="shared" ref="AA135:AA152" si="160">O135*W135</f>
        <v>0</v>
      </c>
      <c r="AB135" s="5">
        <f t="shared" si="145"/>
        <v>5.7512535132598419</v>
      </c>
      <c r="AC135" s="32"/>
      <c r="AD135" s="5">
        <f t="shared" si="146"/>
        <v>20648.617762081078</v>
      </c>
      <c r="AE135" s="5">
        <f t="shared" si="147"/>
        <v>-206.48617762081076</v>
      </c>
      <c r="AF135" s="5">
        <f>-$W135*L135</f>
        <v>-2444.7283305718934</v>
      </c>
      <c r="AG135" s="5">
        <f t="shared" si="154"/>
        <v>-9053.2824912593842</v>
      </c>
      <c r="AH135" s="5">
        <f t="shared" si="148"/>
        <v>8944.1207626289925</v>
      </c>
      <c r="AI135" s="42">
        <f>-M135*($W134*N135-$W133*N134)/1000</f>
        <v>0</v>
      </c>
      <c r="AJ135" s="42">
        <f t="shared" si="155"/>
        <v>2005.9467115800614</v>
      </c>
      <c r="AK135" s="42">
        <f t="shared" ref="AK135:AK142" si="161">SUM(AH135:AJ135)</f>
        <v>10950.067474209054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21621.714983647082</v>
      </c>
      <c r="K136" s="11">
        <f t="shared" si="151"/>
        <v>216.21714983647081</v>
      </c>
      <c r="L136" s="24">
        <f t="shared" si="156"/>
        <v>2559.9398364157328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L'!$B$392:$AV$512, 16)</f>
        <v>16.90047455759251</v>
      </c>
      <c r="S136" s="46">
        <f>VLOOKUP(I136, '[1]Lapse Rates'!$A$4:$F$24, 6)</f>
        <v>8.7679360000000005E-4</v>
      </c>
      <c r="T136" s="33">
        <f t="shared" si="157"/>
        <v>0.95499444783626197</v>
      </c>
      <c r="U136" s="33">
        <f t="shared" si="158"/>
        <v>1.6139859368298853E-2</v>
      </c>
      <c r="V136" s="39">
        <f t="shared" si="152"/>
        <v>8.3733301989836844E-4</v>
      </c>
      <c r="W136" s="32">
        <f t="shared" si="159"/>
        <v>0.9380172554480648</v>
      </c>
      <c r="X136" s="32"/>
      <c r="Y136" s="5">
        <f>AA135</f>
        <v>0</v>
      </c>
      <c r="Z136" s="5">
        <f t="shared" si="153"/>
        <v>5.7512535132598419</v>
      </c>
      <c r="AA136" s="5">
        <f t="shared" si="160"/>
        <v>0</v>
      </c>
      <c r="AB136" s="5">
        <f t="shared" si="145"/>
        <v>5.6490119373123262</v>
      </c>
      <c r="AC136" s="32"/>
      <c r="AD136" s="5">
        <f>$W136*J136</f>
        <v>20281.541747040934</v>
      </c>
      <c r="AE136" s="5">
        <f t="shared" si="147"/>
        <v>-202.81541747040933</v>
      </c>
      <c r="AF136" s="5">
        <f t="shared" si="147"/>
        <v>-2401.2677394668535</v>
      </c>
      <c r="AG136" s="5">
        <f t="shared" si="154"/>
        <v>-9719.891367511249</v>
      </c>
      <c r="AH136" s="5">
        <f t="shared" si="148"/>
        <v>7957.5672225924209</v>
      </c>
      <c r="AI136" s="42">
        <f t="shared" ref="AI136:AI152" si="163">-M136*($W135*N136-$W134*N135)/1000</f>
        <v>0</v>
      </c>
      <c r="AJ136" s="42">
        <f>$D$6*SUM(Y136:Z136,AD136:AE136)</f>
        <v>1970.2872509005192</v>
      </c>
      <c r="AK136" s="42">
        <f t="shared" si="161"/>
        <v>9927.8544734929401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21621.714983647082</v>
      </c>
      <c r="K137" s="11">
        <f t="shared" si="151"/>
        <v>216.21714983647081</v>
      </c>
      <c r="L137" s="24">
        <f t="shared" si="156"/>
        <v>2559.9398364157328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L'!$B$392:$AV$512, 16)</f>
        <v>18.493574001804308</v>
      </c>
      <c r="S137" s="46">
        <f>VLOOKUP(I137, '[1]Lapse Rates'!$A$4:$F$24, 6)</f>
        <v>8.7786349999999995E-4</v>
      </c>
      <c r="T137" s="33">
        <f>W136</f>
        <v>0.9380172554480648</v>
      </c>
      <c r="U137" s="33">
        <f t="shared" si="158"/>
        <v>1.7347291528598163E-2</v>
      </c>
      <c r="V137" s="39">
        <f t="shared" si="152"/>
        <v>8.2345111092803217E-4</v>
      </c>
      <c r="W137" s="32">
        <f t="shared" si="159"/>
        <v>0.91984651280853857</v>
      </c>
      <c r="X137" s="32"/>
      <c r="Y137" s="5">
        <f t="shared" ref="Y137:Z152" si="164">AA136</f>
        <v>0</v>
      </c>
      <c r="Z137" s="5">
        <f t="shared" si="153"/>
        <v>5.6490119373123262</v>
      </c>
      <c r="AA137" s="5">
        <f t="shared" si="160"/>
        <v>0</v>
      </c>
      <c r="AB137" s="5">
        <f t="shared" si="145"/>
        <v>5.5395824556217335</v>
      </c>
      <c r="AC137" s="32"/>
      <c r="AD137" s="5">
        <f t="shared" ref="AD137:AD151" si="165">$W137*J137</f>
        <v>19888.659128647894</v>
      </c>
      <c r="AE137" s="5">
        <f t="shared" si="147"/>
        <v>-198.88659128647896</v>
      </c>
      <c r="AF137" s="5">
        <f t="shared" si="147"/>
        <v>-2354.7517315266723</v>
      </c>
      <c r="AG137" s="5">
        <f t="shared" si="154"/>
        <v>-10447.042029976143</v>
      </c>
      <c r="AH137" s="5">
        <f t="shared" si="148"/>
        <v>6887.978775858599</v>
      </c>
      <c r="AI137" s="42">
        <f t="shared" si="163"/>
        <v>0</v>
      </c>
      <c r="AJ137" s="42">
        <f t="shared" ref="AJ137:AJ152" si="166">$D$6*SUM(Y137:Z137,AD137:AE137)</f>
        <v>1932.1208539862052</v>
      </c>
      <c r="AK137" s="42">
        <f t="shared" si="161"/>
        <v>8820.0996298448044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21621.714983647082</v>
      </c>
      <c r="K138" s="11">
        <f t="shared" si="151"/>
        <v>216.21714983647081</v>
      </c>
      <c r="L138" s="24">
        <f t="shared" si="156"/>
        <v>2559.9398364157328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L'!$B$392:$AV$512, 16)</f>
        <v>20.287214248435941</v>
      </c>
      <c r="S138" s="46">
        <f>VLOOKUP(I138, '[1]Lapse Rates'!$A$4:$F$24, 6)</f>
        <v>8.7081910000000003E-4</v>
      </c>
      <c r="T138" s="33">
        <f t="shared" ref="T138:T152" si="167">W137</f>
        <v>0.91984651280853857</v>
      </c>
      <c r="U138" s="33">
        <f t="shared" si="158"/>
        <v>1.8661123281023494E-2</v>
      </c>
      <c r="V138" s="39">
        <f t="shared" si="152"/>
        <v>8.0101991242207001E-4</v>
      </c>
      <c r="W138" s="32">
        <f t="shared" si="159"/>
        <v>0.90038436961509305</v>
      </c>
      <c r="X138" s="32"/>
      <c r="Y138" s="5">
        <f t="shared" si="164"/>
        <v>0</v>
      </c>
      <c r="Z138" s="5">
        <f t="shared" si="153"/>
        <v>5.5395824556217335</v>
      </c>
      <c r="AA138" s="5">
        <f t="shared" si="160"/>
        <v>0</v>
      </c>
      <c r="AB138" s="5">
        <f t="shared" si="145"/>
        <v>5.4223757852892787</v>
      </c>
      <c r="AC138" s="32"/>
      <c r="AD138" s="5">
        <f t="shared" si="165"/>
        <v>19467.85421554829</v>
      </c>
      <c r="AE138" s="5">
        <f t="shared" si="147"/>
        <v>-194.67854215548289</v>
      </c>
      <c r="AF138" s="5">
        <f t="shared" si="147"/>
        <v>-2304.9298158637439</v>
      </c>
      <c r="AG138" s="5">
        <f>-U138*M138</f>
        <v>-11238.269612407497</v>
      </c>
      <c r="AH138" s="5">
        <f t="shared" si="148"/>
        <v>5729.9762451215684</v>
      </c>
      <c r="AI138" s="42">
        <f t="shared" si="163"/>
        <v>0</v>
      </c>
      <c r="AJ138" s="42">
        <f t="shared" si="166"/>
        <v>1891.2419665987311</v>
      </c>
      <c r="AK138" s="42">
        <f t="shared" si="161"/>
        <v>7621.2182117202992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21621.714983647082</v>
      </c>
      <c r="K139" s="11">
        <f t="shared" si="151"/>
        <v>216.21714983647081</v>
      </c>
      <c r="L139" s="24">
        <f t="shared" si="156"/>
        <v>2559.9398364157328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L'!$B$392:$AV$512, 16)</f>
        <v>22.339080200276509</v>
      </c>
      <c r="S139" s="46">
        <f>VLOOKUP(I139, '[1]Lapse Rates'!$A$4:$F$24, 6)</f>
        <v>7.8743759999999998E-4</v>
      </c>
      <c r="T139" s="33">
        <f t="shared" si="167"/>
        <v>0.90038436961509305</v>
      </c>
      <c r="U139" s="33">
        <f t="shared" si="158"/>
        <v>2.0113758643906972E-2</v>
      </c>
      <c r="V139" s="39">
        <f t="shared" si="152"/>
        <v>7.0899650708722175E-4</v>
      </c>
      <c r="W139" s="32">
        <f t="shared" si="159"/>
        <v>0.87956161446409886</v>
      </c>
      <c r="X139" s="32"/>
      <c r="Y139" s="5">
        <f t="shared" si="164"/>
        <v>0</v>
      </c>
      <c r="Z139" s="5">
        <f t="shared" si="153"/>
        <v>5.4223757852892787</v>
      </c>
      <c r="AA139" s="5">
        <f t="shared" si="160"/>
        <v>0</v>
      </c>
      <c r="AB139" s="5">
        <f t="shared" si="145"/>
        <v>5.2969751151709978</v>
      </c>
      <c r="AC139" s="32"/>
      <c r="AD139" s="5">
        <f t="shared" si="165"/>
        <v>19017.630538499223</v>
      </c>
      <c r="AE139" s="5">
        <f t="shared" si="147"/>
        <v>-190.17630538499225</v>
      </c>
      <c r="AF139" s="5">
        <f t="shared" si="147"/>
        <v>-2251.624815448783</v>
      </c>
      <c r="AG139" s="5">
        <f t="shared" ref="AG139:AG152" si="168">-U139*M139</f>
        <v>-12113.088754361452</v>
      </c>
      <c r="AH139" s="5">
        <f t="shared" si="148"/>
        <v>4462.7406633039936</v>
      </c>
      <c r="AI139" s="42">
        <f t="shared" si="163"/>
        <v>0</v>
      </c>
      <c r="AJ139" s="42">
        <f t="shared" si="166"/>
        <v>1847.5051953330428</v>
      </c>
      <c r="AK139" s="42">
        <f t="shared" si="161"/>
        <v>6310.2458586370367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21621.714983647082</v>
      </c>
      <c r="K140" s="11">
        <f t="shared" si="151"/>
        <v>216.21714983647081</v>
      </c>
      <c r="L140" s="24">
        <f t="shared" si="156"/>
        <v>2559.9398364157328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L'!$B$392:$AV$512, 16)</f>
        <v>24.702404230628442</v>
      </c>
      <c r="S140" s="46">
        <f>VLOOKUP(I140, '[1]Lapse Rates'!$A$4:$F$24, 6)</f>
        <v>7.0183349999999997E-4</v>
      </c>
      <c r="T140" s="33">
        <f t="shared" si="167"/>
        <v>0.87956161446409886</v>
      </c>
      <c r="U140" s="33">
        <f t="shared" si="158"/>
        <v>2.1727286546236339E-2</v>
      </c>
      <c r="V140" s="39">
        <f t="shared" si="152"/>
        <v>6.1730580634498911E-4</v>
      </c>
      <c r="W140" s="32">
        <f t="shared" si="159"/>
        <v>0.85721702211151751</v>
      </c>
      <c r="X140" s="32"/>
      <c r="Y140" s="5">
        <f t="shared" si="164"/>
        <v>0</v>
      </c>
      <c r="Z140" s="5">
        <f t="shared" si="153"/>
        <v>5.2969751151709978</v>
      </c>
      <c r="AA140" s="5">
        <f t="shared" si="160"/>
        <v>0</v>
      </c>
      <c r="AB140" s="5">
        <f t="shared" si="145"/>
        <v>5.1624095000919707</v>
      </c>
      <c r="AC140" s="32"/>
      <c r="AD140" s="5">
        <f t="shared" si="165"/>
        <v>18534.50213122593</v>
      </c>
      <c r="AE140" s="5">
        <f t="shared" si="147"/>
        <v>-185.34502131225929</v>
      </c>
      <c r="AF140" s="5">
        <f t="shared" si="147"/>
        <v>-2194.4240033569399</v>
      </c>
      <c r="AG140" s="5">
        <f t="shared" si="168"/>
        <v>-13084.802049453365</v>
      </c>
      <c r="AH140" s="5">
        <f t="shared" si="148"/>
        <v>3069.9310571033657</v>
      </c>
      <c r="AI140" s="42">
        <f t="shared" si="163"/>
        <v>0</v>
      </c>
      <c r="AJ140" s="42">
        <f t="shared" si="166"/>
        <v>1800.5719457413297</v>
      </c>
      <c r="AK140" s="42">
        <f t="shared" si="161"/>
        <v>4870.5030028446954</v>
      </c>
    </row>
    <row r="141" spans="1:39" ht="15" x14ac:dyDescent="0.2">
      <c r="A141" s="12"/>
      <c r="B141" s="13">
        <v>1</v>
      </c>
      <c r="C141" s="10">
        <f>$H$131*0.14+$B$144</f>
        <v>3208.5912859251457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21621.714983647082</v>
      </c>
      <c r="K141" s="11">
        <f t="shared" si="151"/>
        <v>216.21714983647081</v>
      </c>
      <c r="L141" s="24">
        <f t="shared" si="156"/>
        <v>2559.9398364157328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L'!$B$392:$AV$512, 16)</f>
        <v>27.425291454243666</v>
      </c>
      <c r="S141" s="46">
        <f>VLOOKUP(I141, '[1]Lapse Rates'!$A$4:$F$24, 6)</f>
        <v>6.5742610000000005E-4</v>
      </c>
      <c r="T141" s="33">
        <f t="shared" si="167"/>
        <v>0.85721702211151751</v>
      </c>
      <c r="U141" s="33">
        <f t="shared" si="158"/>
        <v>2.3509426670947207E-2</v>
      </c>
      <c r="V141" s="39">
        <f t="shared" si="152"/>
        <v>5.6355684370038874E-4</v>
      </c>
      <c r="W141" s="32">
        <f t="shared" si="159"/>
        <v>0.83314403859686992</v>
      </c>
      <c r="X141" s="32"/>
      <c r="Y141" s="5">
        <f t="shared" si="164"/>
        <v>0</v>
      </c>
      <c r="Z141" s="5">
        <f t="shared" si="153"/>
        <v>5.1624095000919707</v>
      </c>
      <c r="AA141" s="5">
        <f t="shared" si="160"/>
        <v>0</v>
      </c>
      <c r="AB141" s="5">
        <f t="shared" si="145"/>
        <v>5.0174350122015436</v>
      </c>
      <c r="AC141" s="32"/>
      <c r="AD141" s="5">
        <f t="shared" si="165"/>
        <v>18014.002942866184</v>
      </c>
      <c r="AE141" s="5">
        <f t="shared" si="147"/>
        <v>-180.14002942866185</v>
      </c>
      <c r="AF141" s="5">
        <f t="shared" si="147"/>
        <v>-2132.798613876414</v>
      </c>
      <c r="AG141" s="5">
        <f t="shared" si="168"/>
        <v>-14158.058514617866</v>
      </c>
      <c r="AH141" s="5">
        <f t="shared" si="148"/>
        <v>1543.0057849432433</v>
      </c>
      <c r="AI141" s="42">
        <f t="shared" si="163"/>
        <v>0</v>
      </c>
      <c r="AJ141" s="42">
        <f t="shared" si="166"/>
        <v>1750.00838418018</v>
      </c>
      <c r="AK141" s="42">
        <f t="shared" si="161"/>
        <v>3293.014169123423</v>
      </c>
    </row>
    <row r="142" spans="1:39" ht="15" x14ac:dyDescent="0.2">
      <c r="A142" s="12"/>
      <c r="B142" s="70" t="s">
        <v>49</v>
      </c>
      <c r="C142" s="10">
        <f>$H$131*0.11+$B$144</f>
        <v>2559.9398364157328</v>
      </c>
      <c r="D142" s="1"/>
      <c r="E142" s="1"/>
      <c r="F142" s="1"/>
      <c r="I142" s="2">
        <f t="shared" si="150"/>
        <v>10</v>
      </c>
      <c r="J142" s="11">
        <f t="shared" si="140"/>
        <v>21621.714983647082</v>
      </c>
      <c r="K142" s="11">
        <f t="shared" si="151"/>
        <v>216.21714983647081</v>
      </c>
      <c r="L142" s="24">
        <f t="shared" si="156"/>
        <v>2559.9398364157328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L'!$B$392:$AV$512, 16)</f>
        <v>30.665076320421335</v>
      </c>
      <c r="S142" s="46">
        <f>VLOOKUP(I142, '[1]Lapse Rates'!$A$4:$F$24, 6)</f>
        <v>5.9033320000000003E-4</v>
      </c>
      <c r="T142" s="33">
        <f t="shared" si="167"/>
        <v>0.83314403859686992</v>
      </c>
      <c r="U142" s="33">
        <f t="shared" si="158"/>
        <v>2.5548425529477076E-2</v>
      </c>
      <c r="V142" s="39">
        <f t="shared" si="152"/>
        <v>4.9183258636581375E-4</v>
      </c>
      <c r="W142" s="32">
        <f t="shared" si="159"/>
        <v>0.80710378048102704</v>
      </c>
      <c r="X142" s="32"/>
      <c r="Y142" s="5">
        <f t="shared" si="164"/>
        <v>0</v>
      </c>
      <c r="Z142" s="5">
        <f t="shared" si="153"/>
        <v>5.0174350122015436</v>
      </c>
      <c r="AA142" s="5">
        <f t="shared" si="160"/>
        <v>0</v>
      </c>
      <c r="AB142" s="5">
        <f t="shared" si="145"/>
        <v>4.860613026153084</v>
      </c>
      <c r="AC142" s="32"/>
      <c r="AD142" s="5">
        <f t="shared" si="165"/>
        <v>17450.967903784829</v>
      </c>
      <c r="AE142" s="5">
        <f t="shared" si="147"/>
        <v>-174.50967903784826</v>
      </c>
      <c r="AF142" s="5">
        <f t="shared" si="147"/>
        <v>-2066.13711977512</v>
      </c>
      <c r="AG142" s="5">
        <f t="shared" si="168"/>
        <v>-15386.002758191451</v>
      </c>
      <c r="AH142" s="5">
        <f>SUM(AD142:AG142)</f>
        <v>-175.68165321958986</v>
      </c>
      <c r="AI142" s="42">
        <f t="shared" si="163"/>
        <v>0</v>
      </c>
      <c r="AJ142" s="42">
        <f t="shared" si="166"/>
        <v>1695.312762222376</v>
      </c>
      <c r="AK142" s="42">
        <f t="shared" si="161"/>
        <v>1519.6311090027862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21621.714983647082</v>
      </c>
      <c r="K143" s="11">
        <f t="shared" si="151"/>
        <v>216.21714983647081</v>
      </c>
      <c r="L143" s="24">
        <f t="shared" si="156"/>
        <v>2559.9398364157328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L'!$B$392:$AV$512, 16)</f>
        <v>34.395890611559686</v>
      </c>
      <c r="S143" s="46">
        <f>VLOOKUP(I143, '[1]Lapse Rates'!$A$4:$F$24, 6)</f>
        <v>5.0522920000000001E-4</v>
      </c>
      <c r="T143" s="33">
        <f t="shared" si="167"/>
        <v>0.80710378048102704</v>
      </c>
      <c r="U143" s="33">
        <f t="shared" si="158"/>
        <v>2.7761053345601687E-2</v>
      </c>
      <c r="V143" s="39">
        <f t="shared" si="152"/>
        <v>4.0777239732940493E-4</v>
      </c>
      <c r="W143" s="32">
        <f t="shared" si="159"/>
        <v>0.77893495473809593</v>
      </c>
      <c r="X143" s="31"/>
      <c r="Y143" s="5">
        <f t="shared" si="164"/>
        <v>0</v>
      </c>
      <c r="Z143" s="5">
        <f t="shared" si="153"/>
        <v>4.860613026153084</v>
      </c>
      <c r="AA143" s="5">
        <f t="shared" si="160"/>
        <v>0</v>
      </c>
      <c r="AB143" s="5">
        <f t="shared" si="145"/>
        <v>4.6909721885696873</v>
      </c>
      <c r="AC143" s="32"/>
      <c r="AD143" s="5">
        <f t="shared" si="165"/>
        <v>16841.909582147149</v>
      </c>
      <c r="AE143" s="5">
        <f t="shared" si="147"/>
        <v>-168.4190958214715</v>
      </c>
      <c r="AF143" s="5">
        <f t="shared" si="147"/>
        <v>-1994.0266206107376</v>
      </c>
      <c r="AG143" s="5">
        <f t="shared" si="168"/>
        <v>-16718.511395268357</v>
      </c>
      <c r="AH143" s="5">
        <f t="shared" ref="AH143:AH152" si="169">SUM(AD143:AG143)</f>
        <v>-2039.0475295534161</v>
      </c>
      <c r="AI143" s="42">
        <f t="shared" si="163"/>
        <v>0</v>
      </c>
      <c r="AJ143" s="42">
        <f t="shared" si="166"/>
        <v>1636.1462428464149</v>
      </c>
      <c r="AK143" s="42">
        <f t="shared" ref="AK143:AK152" si="170">SUM(AH143:AJ143)</f>
        <v>-402.90128670700119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21621.714983647082</v>
      </c>
      <c r="K144" s="11">
        <f t="shared" si="151"/>
        <v>216.21714983647081</v>
      </c>
      <c r="L144" s="24">
        <f t="shared" si="156"/>
        <v>2559.9398364157328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L'!$B$392:$AV$512, 16)</f>
        <v>38.674290217891659</v>
      </c>
      <c r="S144" s="46">
        <f>VLOOKUP(I144, '[1]Lapse Rates'!$A$4:$F$24, 6)</f>
        <v>4.8306569999999999E-4</v>
      </c>
      <c r="T144" s="33">
        <f t="shared" si="167"/>
        <v>0.77893495473809593</v>
      </c>
      <c r="U144" s="33">
        <f t="shared" si="158"/>
        <v>3.0124756500401424E-2</v>
      </c>
      <c r="V144" s="39">
        <f t="shared" si="152"/>
        <v>3.7627675916502662E-4</v>
      </c>
      <c r="W144" s="32">
        <f t="shared" si="159"/>
        <v>0.7484339214785295</v>
      </c>
      <c r="X144" s="31"/>
      <c r="Y144" s="5">
        <f t="shared" si="164"/>
        <v>0</v>
      </c>
      <c r="Z144" s="5">
        <f t="shared" si="153"/>
        <v>4.6909721885696873</v>
      </c>
      <c r="AA144" s="5">
        <f t="shared" si="160"/>
        <v>0</v>
      </c>
      <c r="AB144" s="5">
        <f t="shared" si="145"/>
        <v>4.5072861209809334</v>
      </c>
      <c r="AC144" s="32"/>
      <c r="AD144" s="5">
        <f t="shared" si="165"/>
        <v>16182.424934302064</v>
      </c>
      <c r="AE144" s="5">
        <f t="shared" si="147"/>
        <v>-161.82424934302065</v>
      </c>
      <c r="AF144" s="5">
        <f t="shared" si="147"/>
        <v>-1915.9458105177321</v>
      </c>
      <c r="AG144" s="5">
        <f t="shared" si="168"/>
        <v>-18142.001982480248</v>
      </c>
      <c r="AH144" s="5">
        <f t="shared" si="169"/>
        <v>-4037.3471080389372</v>
      </c>
      <c r="AI144" s="42">
        <f t="shared" si="163"/>
        <v>0</v>
      </c>
      <c r="AJ144" s="42">
        <f t="shared" si="166"/>
        <v>1572.0811115661809</v>
      </c>
      <c r="AK144" s="42">
        <f t="shared" si="170"/>
        <v>-2465.2659964727563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21621.714983647082</v>
      </c>
      <c r="K145" s="11">
        <f t="shared" si="151"/>
        <v>216.21714983647081</v>
      </c>
      <c r="L145" s="24">
        <f t="shared" si="156"/>
        <v>2559.9398364157328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L'!$B$392:$AV$512, 16)</f>
        <v>43.608918891572927</v>
      </c>
      <c r="S145" s="46">
        <f>VLOOKUP(I145, '[1]Lapse Rates'!$A$4:$F$24, 6)</f>
        <v>4.5965829999999999E-4</v>
      </c>
      <c r="T145" s="33">
        <f t="shared" si="167"/>
        <v>0.7484339214785295</v>
      </c>
      <c r="U145" s="33">
        <f t="shared" si="158"/>
        <v>3.2638394177459056E-2</v>
      </c>
      <c r="V145" s="39">
        <f t="shared" si="152"/>
        <v>3.4402386400915437E-4</v>
      </c>
      <c r="W145" s="32">
        <f t="shared" si="159"/>
        <v>0.71545150343706132</v>
      </c>
      <c r="X145" s="31"/>
      <c r="Y145" s="5">
        <f t="shared" si="164"/>
        <v>0</v>
      </c>
      <c r="Z145" s="5">
        <f t="shared" si="153"/>
        <v>4.5072861209809334</v>
      </c>
      <c r="AA145" s="5">
        <f t="shared" si="160"/>
        <v>0</v>
      </c>
      <c r="AB145" s="5">
        <f t="shared" si="145"/>
        <v>4.3086564346339804</v>
      </c>
      <c r="AC145" s="32"/>
      <c r="AD145" s="5">
        <f t="shared" si="165"/>
        <v>15469.288491937939</v>
      </c>
      <c r="AE145" s="5">
        <f t="shared" si="147"/>
        <v>-154.6928849193794</v>
      </c>
      <c r="AF145" s="5">
        <f t="shared" si="147"/>
        <v>-1831.5128046720608</v>
      </c>
      <c r="AG145" s="5">
        <f t="shared" si="168"/>
        <v>-19655.78748709699</v>
      </c>
      <c r="AH145" s="5">
        <f t="shared" si="169"/>
        <v>-6172.7046847504898</v>
      </c>
      <c r="AI145" s="42">
        <f t="shared" si="163"/>
        <v>0</v>
      </c>
      <c r="AJ145" s="42">
        <f t="shared" si="166"/>
        <v>1502.8039938169891</v>
      </c>
      <c r="AK145" s="42">
        <f t="shared" si="170"/>
        <v>-4669.9006909335003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21621.714983647082</v>
      </c>
      <c r="K146" s="11">
        <f t="shared" si="151"/>
        <v>216.21714983647081</v>
      </c>
      <c r="L146" s="24">
        <f t="shared" si="156"/>
        <v>2559.9398364157328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L'!$B$392:$AV$512, 16)</f>
        <v>49.115752162259973</v>
      </c>
      <c r="S146" s="46">
        <f>VLOOKUP(I146, '[1]Lapse Rates'!$A$4:$F$24, 6)</f>
        <v>3.6747819999999998E-4</v>
      </c>
      <c r="T146" s="33">
        <f t="shared" si="167"/>
        <v>0.71545150343706132</v>
      </c>
      <c r="U146" s="33">
        <f t="shared" si="158"/>
        <v>3.513993872693099E-2</v>
      </c>
      <c r="V146" s="39">
        <f t="shared" si="152"/>
        <v>2.6291283067034508E-4</v>
      </c>
      <c r="W146" s="32">
        <f t="shared" si="159"/>
        <v>0.68004865187945995</v>
      </c>
      <c r="X146" s="31"/>
      <c r="Y146" s="5">
        <f t="shared" si="164"/>
        <v>0</v>
      </c>
      <c r="Z146" s="5">
        <f t="shared" si="153"/>
        <v>4.3086564346339804</v>
      </c>
      <c r="AA146" s="5">
        <f t="shared" si="160"/>
        <v>0</v>
      </c>
      <c r="AB146" s="5">
        <f t="shared" si="145"/>
        <v>4.0954501957271532</v>
      </c>
      <c r="AC146" s="32"/>
      <c r="AD146" s="5">
        <f t="shared" si="165"/>
        <v>14703.818125951117</v>
      </c>
      <c r="AE146" s="5">
        <f t="shared" si="147"/>
        <v>-147.03818125951116</v>
      </c>
      <c r="AF146" s="5">
        <f t="shared" si="147"/>
        <v>-1740.8836346470443</v>
      </c>
      <c r="AG146" s="5">
        <f t="shared" si="168"/>
        <v>-21162.290159580924</v>
      </c>
      <c r="AH146" s="5">
        <f t="shared" si="169"/>
        <v>-8346.3938495363618</v>
      </c>
      <c r="AI146" s="42">
        <f t="shared" si="163"/>
        <v>0</v>
      </c>
      <c r="AJ146" s="42">
        <f t="shared" si="166"/>
        <v>1428.4427917704841</v>
      </c>
      <c r="AK146" s="42">
        <f t="shared" si="170"/>
        <v>-6917.9510577658775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21621.714983647082</v>
      </c>
      <c r="K147" s="11">
        <f t="shared" si="151"/>
        <v>216.21714983647081</v>
      </c>
      <c r="L147" s="24">
        <f t="shared" si="156"/>
        <v>2559.9398364157328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L'!$B$392:$AV$512, 16)</f>
        <v>55.23108891031039</v>
      </c>
      <c r="S147" s="46">
        <f>VLOOKUP(I147, '[1]Lapse Rates'!$A$4:$F$24, 6)</f>
        <v>3.9775519999999998E-4</v>
      </c>
      <c r="T147" s="33">
        <f t="shared" si="167"/>
        <v>0.68004865187945995</v>
      </c>
      <c r="U147" s="33">
        <f t="shared" si="158"/>
        <v>3.7559827555291171E-2</v>
      </c>
      <c r="V147" s="39">
        <f t="shared" si="152"/>
        <v>2.7049288753804495E-4</v>
      </c>
      <c r="W147" s="32">
        <f t="shared" si="159"/>
        <v>0.64221833143663076</v>
      </c>
      <c r="X147" s="31"/>
      <c r="Y147" s="5">
        <f t="shared" si="164"/>
        <v>0</v>
      </c>
      <c r="Z147" s="5">
        <f t="shared" si="153"/>
        <v>4.0954501957271532</v>
      </c>
      <c r="AA147" s="5">
        <f t="shared" si="160"/>
        <v>0</v>
      </c>
      <c r="AB147" s="5">
        <f t="shared" si="145"/>
        <v>3.867625035227507</v>
      </c>
      <c r="AC147" s="32"/>
      <c r="AD147" s="5">
        <f t="shared" si="165"/>
        <v>13885.861719596227</v>
      </c>
      <c r="AE147" s="5">
        <f t="shared" si="147"/>
        <v>-138.85861719596227</v>
      </c>
      <c r="AF147" s="5">
        <f t="shared" si="147"/>
        <v>-1644.0402903210734</v>
      </c>
      <c r="AG147" s="5">
        <f t="shared" si="168"/>
        <v>-22619.617388795446</v>
      </c>
      <c r="AH147" s="5">
        <f t="shared" si="169"/>
        <v>-10516.654576716253</v>
      </c>
      <c r="AI147" s="42">
        <f t="shared" si="163"/>
        <v>0</v>
      </c>
      <c r="AJ147" s="42">
        <f t="shared" si="166"/>
        <v>1348.9827680096671</v>
      </c>
      <c r="AK147" s="42">
        <f t="shared" si="170"/>
        <v>-9167.6718087065856</v>
      </c>
    </row>
    <row r="148" spans="1:37" ht="15" x14ac:dyDescent="0.2">
      <c r="I148" s="2">
        <f t="shared" si="150"/>
        <v>16</v>
      </c>
      <c r="J148" s="11">
        <f t="shared" si="140"/>
        <v>21621.714983647082</v>
      </c>
      <c r="K148" s="11">
        <f t="shared" si="151"/>
        <v>216.21714983647081</v>
      </c>
      <c r="L148" s="24">
        <f t="shared" si="156"/>
        <v>2559.9398364157328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L'!$B$392:$AV$512, 16)</f>
        <v>61.890042993767956</v>
      </c>
      <c r="S148" s="46">
        <f>VLOOKUP(I148, '[1]Lapse Rates'!$A$4:$F$24, 6)</f>
        <v>2.516404E-4</v>
      </c>
      <c r="T148" s="33">
        <f t="shared" si="167"/>
        <v>0.64221833143663076</v>
      </c>
      <c r="U148" s="33">
        <f t="shared" si="158"/>
        <v>3.9746920143998998E-2</v>
      </c>
      <c r="V148" s="39">
        <f t="shared" si="152"/>
        <v>1.6160807781004634E-4</v>
      </c>
      <c r="W148" s="32">
        <f t="shared" si="159"/>
        <v>0.60230980321482175</v>
      </c>
      <c r="X148" s="31"/>
      <c r="Y148" s="5">
        <f t="shared" si="164"/>
        <v>0</v>
      </c>
      <c r="Z148" s="5">
        <f t="shared" si="153"/>
        <v>3.867625035227507</v>
      </c>
      <c r="AA148" s="5">
        <f t="shared" si="160"/>
        <v>0</v>
      </c>
      <c r="AB148" s="5">
        <f t="shared" si="145"/>
        <v>3.6272843048025889</v>
      </c>
      <c r="AC148" s="32"/>
      <c r="AD148" s="5">
        <f t="shared" si="165"/>
        <v>13022.970896967438</v>
      </c>
      <c r="AE148" s="5">
        <f t="shared" si="147"/>
        <v>-130.22970896967436</v>
      </c>
      <c r="AF148" s="5">
        <f t="shared" si="147"/>
        <v>-1541.876859113343</v>
      </c>
      <c r="AG148" s="5">
        <f t="shared" si="168"/>
        <v>-23936.747971400371</v>
      </c>
      <c r="AH148" s="5">
        <f t="shared" si="169"/>
        <v>-12585.883642515952</v>
      </c>
      <c r="AI148" s="42">
        <f t="shared" si="163"/>
        <v>0</v>
      </c>
      <c r="AJ148" s="42">
        <f t="shared" si="166"/>
        <v>1265.1573245585364</v>
      </c>
      <c r="AK148" s="42">
        <f t="shared" si="170"/>
        <v>-11320.726317957415</v>
      </c>
    </row>
    <row r="149" spans="1:37" ht="15" x14ac:dyDescent="0.2">
      <c r="I149" s="2">
        <f t="shared" si="150"/>
        <v>17</v>
      </c>
      <c r="J149" s="11">
        <f t="shared" si="140"/>
        <v>21621.714983647082</v>
      </c>
      <c r="K149" s="11">
        <f t="shared" si="151"/>
        <v>216.21714983647081</v>
      </c>
      <c r="L149" s="24">
        <f t="shared" si="156"/>
        <v>2559.9398364157328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L'!$B$392:$AV$512, 16)</f>
        <v>69.192878486221957</v>
      </c>
      <c r="S149" s="46">
        <f>VLOOKUP(I149, '[1]Lapse Rates'!$A$4:$F$24, 6)</f>
        <v>2.7508159999999998E-4</v>
      </c>
      <c r="T149" s="33">
        <f t="shared" si="167"/>
        <v>0.60230980321482175</v>
      </c>
      <c r="U149" s="33">
        <f t="shared" si="158"/>
        <v>4.1675549024903419E-2</v>
      </c>
      <c r="V149" s="39">
        <f t="shared" si="152"/>
        <v>1.6568434436401829E-4</v>
      </c>
      <c r="W149" s="32">
        <f t="shared" si="159"/>
        <v>0.56046856984555427</v>
      </c>
      <c r="X149" s="31"/>
      <c r="Y149" s="5">
        <f t="shared" si="164"/>
        <v>0</v>
      </c>
      <c r="Z149" s="5">
        <f t="shared" si="153"/>
        <v>3.6272843048025889</v>
      </c>
      <c r="AA149" s="5">
        <f t="shared" si="160"/>
        <v>0</v>
      </c>
      <c r="AB149" s="5">
        <f t="shared" si="145"/>
        <v>3.3753042634951829</v>
      </c>
      <c r="AC149" s="32"/>
      <c r="AD149" s="5">
        <f t="shared" si="165"/>
        <v>12118.291674492872</v>
      </c>
      <c r="AE149" s="5">
        <f t="shared" si="147"/>
        <v>-121.18291674492872</v>
      </c>
      <c r="AF149" s="5">
        <f t="shared" si="147"/>
        <v>-1434.7658190065879</v>
      </c>
      <c r="AG149" s="5">
        <f t="shared" si="168"/>
        <v>-25098.22421371856</v>
      </c>
      <c r="AH149" s="5">
        <f t="shared" si="169"/>
        <v>-14535.881274977206</v>
      </c>
      <c r="AI149" s="42">
        <f t="shared" si="163"/>
        <v>0</v>
      </c>
      <c r="AJ149" s="42">
        <f t="shared" si="166"/>
        <v>1177.2722057253745</v>
      </c>
      <c r="AK149" s="42">
        <f t="shared" si="170"/>
        <v>-13358.609069251832</v>
      </c>
    </row>
    <row r="150" spans="1:37" ht="15" x14ac:dyDescent="0.2">
      <c r="I150" s="2">
        <f t="shared" si="150"/>
        <v>18</v>
      </c>
      <c r="J150" s="11">
        <f t="shared" si="140"/>
        <v>21621.714983647082</v>
      </c>
      <c r="K150" s="11">
        <f t="shared" si="151"/>
        <v>216.21714983647081</v>
      </c>
      <c r="L150" s="24">
        <f t="shared" si="156"/>
        <v>2559.9398364157328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L'!$B$392:$AV$512, 16)</f>
        <v>77.39235107497116</v>
      </c>
      <c r="S150" s="46">
        <f>VLOOKUP(I150, '[1]Lapse Rates'!$A$4:$F$24, 6)</f>
        <v>2.0998619999999999E-4</v>
      </c>
      <c r="T150" s="33">
        <f t="shared" si="167"/>
        <v>0.56046856984555427</v>
      </c>
      <c r="U150" s="33">
        <f t="shared" si="158"/>
        <v>4.3375980323974134E-2</v>
      </c>
      <c r="V150" s="39">
        <f t="shared" si="152"/>
        <v>1.1769066520130252E-4</v>
      </c>
      <c r="W150" s="32">
        <f t="shared" si="159"/>
        <v>0.51697489885637882</v>
      </c>
      <c r="X150" s="31"/>
      <c r="Y150" s="5">
        <f t="shared" si="164"/>
        <v>0</v>
      </c>
      <c r="Z150" s="5">
        <f t="shared" si="164"/>
        <v>3.3753042634951829</v>
      </c>
      <c r="AA150" s="5">
        <f t="shared" si="160"/>
        <v>0</v>
      </c>
      <c r="AB150" s="5">
        <f t="shared" si="145"/>
        <v>3.1133727636337816</v>
      </c>
      <c r="AC150" s="32"/>
      <c r="AD150" s="5">
        <f t="shared" si="165"/>
        <v>11177.8839167724</v>
      </c>
      <c r="AE150" s="5">
        <f t="shared" si="147"/>
        <v>-111.778839167724</v>
      </c>
      <c r="AF150" s="5">
        <f t="shared" si="147"/>
        <v>-1323.4246380094385</v>
      </c>
      <c r="AG150" s="5">
        <f t="shared" si="168"/>
        <v>-26122.273254526619</v>
      </c>
      <c r="AH150" s="5">
        <f t="shared" si="169"/>
        <v>-16379.592814931382</v>
      </c>
      <c r="AI150" s="42">
        <f t="shared" si="163"/>
        <v>0</v>
      </c>
      <c r="AJ150" s="42">
        <f t="shared" si="166"/>
        <v>1085.9160254612675</v>
      </c>
      <c r="AK150" s="42">
        <f t="shared" si="170"/>
        <v>-15293.676789470115</v>
      </c>
    </row>
    <row r="151" spans="1:37" ht="15" x14ac:dyDescent="0.2">
      <c r="I151" s="2">
        <f t="shared" si="150"/>
        <v>19</v>
      </c>
      <c r="J151" s="11">
        <f t="shared" si="140"/>
        <v>21621.714983647082</v>
      </c>
      <c r="K151" s="11">
        <f t="shared" si="151"/>
        <v>216.21714983647081</v>
      </c>
      <c r="L151" s="24">
        <f t="shared" si="156"/>
        <v>2559.9398364157328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L'!$B$392:$AV$512, 16)</f>
        <v>86.586520327293471</v>
      </c>
      <c r="S151" s="46">
        <f>VLOOKUP(I151, '[1]Lapse Rates'!$A$4:$F$24, 6)</f>
        <v>1.6037285799999999E-2</v>
      </c>
      <c r="T151" s="33">
        <f t="shared" si="167"/>
        <v>0.51697489885637882</v>
      </c>
      <c r="U151" s="33">
        <f t="shared" si="158"/>
        <v>4.4763057588528332E-2</v>
      </c>
      <c r="V151" s="39">
        <f t="shared" si="152"/>
        <v>8.29087420438584E-3</v>
      </c>
      <c r="W151" s="32">
        <f t="shared" si="159"/>
        <v>0.46392096706346464</v>
      </c>
      <c r="X151" s="31"/>
      <c r="Y151" s="5">
        <f t="shared" si="164"/>
        <v>0</v>
      </c>
      <c r="Z151" s="5">
        <f t="shared" si="164"/>
        <v>3.1133727636337816</v>
      </c>
      <c r="AA151" s="5">
        <f t="shared" si="160"/>
        <v>0</v>
      </c>
      <c r="AB151" s="5">
        <f t="shared" si="145"/>
        <v>2.7938666007366324</v>
      </c>
      <c r="AC151" s="32"/>
      <c r="AD151" s="5">
        <f t="shared" si="165"/>
        <v>10030.766924784157</v>
      </c>
      <c r="AE151" s="5">
        <f t="shared" si="147"/>
        <v>-100.30766924784157</v>
      </c>
      <c r="AF151" s="5">
        <f t="shared" si="147"/>
        <v>-1187.6097645342743</v>
      </c>
      <c r="AG151" s="5">
        <f t="shared" si="168"/>
        <v>-26957.611408481829</v>
      </c>
      <c r="AH151" s="5">
        <f t="shared" si="169"/>
        <v>-18214.761917479787</v>
      </c>
      <c r="AI151" s="42">
        <f t="shared" si="163"/>
        <v>0</v>
      </c>
      <c r="AJ151" s="42">
        <f t="shared" si="166"/>
        <v>974.48347483622513</v>
      </c>
      <c r="AK151" s="42">
        <f t="shared" si="170"/>
        <v>-17240.278442643561</v>
      </c>
    </row>
    <row r="152" spans="1:37" ht="15" x14ac:dyDescent="0.2">
      <c r="I152" s="2">
        <f t="shared" si="150"/>
        <v>20</v>
      </c>
      <c r="J152" s="11">
        <f t="shared" si="140"/>
        <v>21621.714983647082</v>
      </c>
      <c r="K152" s="11">
        <f t="shared" si="151"/>
        <v>216.21714983647081</v>
      </c>
      <c r="L152" s="24">
        <f t="shared" si="156"/>
        <v>2559.9398364157328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L'!$B$392:$AV$512, 16)</f>
        <v>96.93400880700608</v>
      </c>
      <c r="S152" s="46">
        <f>VLOOKUP(I152, '[1]Lapse Rates'!$A$4:$F$24, 6)</f>
        <v>0</v>
      </c>
      <c r="T152" s="33">
        <f t="shared" si="167"/>
        <v>0.46392096706346464</v>
      </c>
      <c r="U152" s="33">
        <f t="shared" si="158"/>
        <v>4.4969719107084659E-2</v>
      </c>
      <c r="V152" s="39">
        <f t="shared" si="152"/>
        <v>0</v>
      </c>
      <c r="W152" s="32">
        <f t="shared" si="159"/>
        <v>0.41895124795638</v>
      </c>
      <c r="X152" s="31"/>
      <c r="Y152" s="5">
        <f t="shared" si="164"/>
        <v>0</v>
      </c>
      <c r="Z152" s="5">
        <f t="shared" si="164"/>
        <v>2.7938666007366324</v>
      </c>
      <c r="AA152" s="5">
        <f t="shared" si="160"/>
        <v>0</v>
      </c>
      <c r="AB152" s="5">
        <f t="shared" si="145"/>
        <v>2.5230459110552279</v>
      </c>
      <c r="AC152" s="32"/>
      <c r="AD152" s="5">
        <f>$W152*J152</f>
        <v>9058.4444753561056</v>
      </c>
      <c r="AE152" s="5">
        <f t="shared" si="147"/>
        <v>-90.584444753561044</v>
      </c>
      <c r="AF152" s="5">
        <f t="shared" si="147"/>
        <v>-1072.4899891596226</v>
      </c>
      <c r="AG152" s="5">
        <f t="shared" si="168"/>
        <v>-27082.068968140487</v>
      </c>
      <c r="AH152" s="5">
        <f t="shared" si="169"/>
        <v>-19186.698926697565</v>
      </c>
      <c r="AI152" s="42">
        <f t="shared" si="163"/>
        <v>0</v>
      </c>
      <c r="AJ152" s="42">
        <f t="shared" si="166"/>
        <v>880.02114731564177</v>
      </c>
      <c r="AK152" s="42">
        <f t="shared" si="170"/>
        <v>-18306.677779381924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349728.20343478065</v>
      </c>
      <c r="AE155" s="21">
        <f t="shared" ref="AE155:AK155" si="171">SUM(AE132:AE152)</f>
        <v>-11716.568664842327</v>
      </c>
      <c r="AF155" s="21">
        <f t="shared" si="171"/>
        <v>-39531.311615297491</v>
      </c>
      <c r="AG155" s="21">
        <f t="shared" si="171"/>
        <v>-338863.11162323388</v>
      </c>
      <c r="AH155" s="21">
        <f t="shared" si="171"/>
        <v>-40382.788468593018</v>
      </c>
      <c r="AI155" s="21">
        <f t="shared" si="171"/>
        <v>0</v>
      </c>
      <c r="AJ155" s="21">
        <f t="shared" si="171"/>
        <v>31895.595607270614</v>
      </c>
      <c r="AK155" s="21">
        <f t="shared" si="171"/>
        <v>-8487.1928613224009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178584.91947613441</v>
      </c>
      <c r="AE157" s="21">
        <f t="shared" ref="AE157:AK157" si="172">AE132+NPV($D$6,AE133:AE152)</f>
        <v>-10024.180698316462</v>
      </c>
      <c r="AF157" s="21">
        <f t="shared" si="172"/>
        <v>-19493.995530718323</v>
      </c>
      <c r="AG157" s="21">
        <f t="shared" si="172"/>
        <v>-118131.02606788614</v>
      </c>
      <c r="AH157" s="21">
        <f t="shared" si="172"/>
        <v>30935.717179213498</v>
      </c>
      <c r="AI157" s="21">
        <f t="shared" si="172"/>
        <v>0</v>
      </c>
      <c r="AJ157" s="21">
        <f t="shared" si="172"/>
        <v>15267.563333973943</v>
      </c>
      <c r="AK157" s="21">
        <f t="shared" si="172"/>
        <v>46203.280513187456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262145.1271933089</v>
      </c>
      <c r="AE159" s="21">
        <f t="shared" ref="AE159:AK159" si="173">AE132+NPV($D$7,AE133:AE152)</f>
        <v>-10848.230248249816</v>
      </c>
      <c r="AF159" s="21">
        <f t="shared" si="173"/>
        <v>-29250.470776323586</v>
      </c>
      <c r="AG159" s="21">
        <f t="shared" si="173"/>
        <v>-219218.27742001895</v>
      </c>
      <c r="AH159" s="21">
        <f t="shared" si="173"/>
        <v>2828.148748716605</v>
      </c>
      <c r="AI159" s="21">
        <f t="shared" si="173"/>
        <v>0</v>
      </c>
      <c r="AJ159" s="21">
        <f t="shared" si="173"/>
        <v>23386.365739701941</v>
      </c>
      <c r="AK159" s="21">
        <f t="shared" si="173"/>
        <v>26214.514488418557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21280.986020387711</v>
      </c>
    </row>
    <row r="162" spans="1:39" ht="15" x14ac:dyDescent="0.2">
      <c r="G162" s="58" t="s">
        <v>114</v>
      </c>
      <c r="H162" s="57"/>
      <c r="I162" s="57"/>
      <c r="J162" s="11">
        <f>H$161</f>
        <v>21280.986020387711</v>
      </c>
      <c r="K162" s="11">
        <f>J162*$C$10</f>
        <v>8512.3944081550853</v>
      </c>
      <c r="L162" s="24">
        <f>$C$171</f>
        <v>3158.9201915962476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21280.986020387711</v>
      </c>
      <c r="AE162" s="5">
        <f>-$W162*K162</f>
        <v>-8512.3944081550853</v>
      </c>
      <c r="AF162" s="5">
        <f>-$W162*L162</f>
        <v>-3158.9201915962476</v>
      </c>
      <c r="AG162" s="5"/>
      <c r="AH162" s="5">
        <f>SUM(AD162:AG162)</f>
        <v>9609.6714206363777</v>
      </c>
      <c r="AI162" s="42">
        <f>Y162-AA162</f>
        <v>0</v>
      </c>
      <c r="AJ162" s="42"/>
      <c r="AK162" s="42">
        <f>SUM(AH162:AJ162)</f>
        <v>9609.6714206363777</v>
      </c>
      <c r="AL162" s="6" t="s">
        <v>39</v>
      </c>
      <c r="AM162" s="36">
        <f>AK189</f>
        <v>25893.208689881263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21280.986020387711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L'!$B$392:$AV$512, 19)</f>
        <v>12.562167079511894</v>
      </c>
      <c r="S163" s="46">
        <f>AVERAGE(VLOOKUP(I162,'[1]Lapse Rates'!$A$4:$F$24,6),VLOOKUP(I163,'[1]Lapse Rates'!$A$4:$F$24,6))</f>
        <v>1.1402544E-3</v>
      </c>
      <c r="T163" s="33">
        <f>W162</f>
        <v>1</v>
      </c>
      <c r="U163" s="33">
        <f>T163*R163/1000</f>
        <v>1.2562167079511894E-2</v>
      </c>
      <c r="V163" s="39">
        <f>MIN(S163*T163,T163-U163)</f>
        <v>1.1402544E-3</v>
      </c>
      <c r="W163" s="32">
        <f>T163-SUM(U163:V163)</f>
        <v>0.98629757852048816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5.9397700441481502</v>
      </c>
      <c r="AC163" s="32"/>
      <c r="AD163" s="5">
        <f t="shared" ref="AD163:AD165" si="182">$W163*J163</f>
        <v>20989.38498043676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-7565.3013181273691</v>
      </c>
      <c r="AH163" s="5">
        <f t="shared" ref="AH163:AH171" si="184">SUM(AD163:AG163)</f>
        <v>13424.083662309391</v>
      </c>
      <c r="AI163" s="42">
        <f>-M163*$W162*(N163-N162)/1000</f>
        <v>0</v>
      </c>
      <c r="AJ163" s="42">
        <f>$D$6*SUM(Y163:Z163,AD163:AE163)</f>
        <v>2059.6494532298466</v>
      </c>
      <c r="AK163" s="42">
        <f t="shared" ref="AK163" si="185">SUM(AH163:AJ163)</f>
        <v>15483.733115539238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21280.986020387711</v>
      </c>
      <c r="K164" s="11">
        <f t="shared" ref="K164:K182" si="187">J164*$C$11</f>
        <v>212.80986020387712</v>
      </c>
      <c r="L164" s="24">
        <f>$C$172</f>
        <v>2520.4906109846161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L'!$B$392:$AV$512, 19)</f>
        <v>13.781953258609338</v>
      </c>
      <c r="S164" s="46">
        <f>VLOOKUP(I164, '[1]Lapse Rates'!$A$4:$F$24, 6)</f>
        <v>1.1150343000000001E-3</v>
      </c>
      <c r="T164" s="33">
        <f t="shared" ref="T164:T166" si="188">W163</f>
        <v>0.98629757852048816</v>
      </c>
      <c r="U164" s="33">
        <f>T164*R164/1000</f>
        <v>1.3593107126248942E-2</v>
      </c>
      <c r="V164" s="39">
        <f t="shared" ref="V164:V182" si="189">MIN(S164*T164,T164-U164)</f>
        <v>1.0997556300572876E-3</v>
      </c>
      <c r="W164" s="32">
        <f>T164-SUM(U164:V164)</f>
        <v>0.97160471576418195</v>
      </c>
      <c r="X164" s="32"/>
      <c r="Y164" s="5">
        <f t="shared" ref="Y164:Z179" si="190">AA163</f>
        <v>0</v>
      </c>
      <c r="Z164" s="5">
        <f t="shared" si="190"/>
        <v>5.9397700441481502</v>
      </c>
      <c r="AA164" s="5">
        <f>O164*W164</f>
        <v>0</v>
      </c>
      <c r="AB164" s="5">
        <f t="shared" si="181"/>
        <v>5.8512853636994748</v>
      </c>
      <c r="AC164" s="32"/>
      <c r="AD164" s="5">
        <f t="shared" si="182"/>
        <v>20676.70637352033</v>
      </c>
      <c r="AE164" s="5">
        <f t="shared" si="183"/>
        <v>-206.76706373520332</v>
      </c>
      <c r="AF164" s="5">
        <f t="shared" si="183"/>
        <v>-2448.9205636719971</v>
      </c>
      <c r="AG164" s="5">
        <f t="shared" ref="AG164:AG167" si="191">-U164*M164</f>
        <v>-8186.1633115337745</v>
      </c>
      <c r="AH164" s="5">
        <f t="shared" si="184"/>
        <v>9834.8554345793564</v>
      </c>
      <c r="AI164" s="42">
        <f>-M164*($W163*N164-$W162*N163)/1000</f>
        <v>0</v>
      </c>
      <c r="AJ164" s="42">
        <f t="shared" ref="AJ164:AJ165" si="192">$D$6*SUM(Y164:Z164,AD164:AE164)</f>
        <v>2008.683737731252</v>
      </c>
      <c r="AK164" s="42">
        <f>SUM(AH164:AJ164)</f>
        <v>11843.539172310608</v>
      </c>
      <c r="AL164" s="48" t="s">
        <v>59</v>
      </c>
      <c r="AM164" s="54">
        <f>AK189/AD189</f>
        <v>0.10000001385497513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21280.986020387711</v>
      </c>
      <c r="K165" s="11">
        <f t="shared" si="187"/>
        <v>212.80986020387712</v>
      </c>
      <c r="L165" s="24">
        <f t="shared" ref="L165:L182" si="193">$C$172</f>
        <v>2520.4906109846161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L'!$B$392:$AV$512, 19)</f>
        <v>15.08217918348018</v>
      </c>
      <c r="S165" s="46">
        <f>VLOOKUP(I165, '[1]Lapse Rates'!$A$4:$F$24, 6)</f>
        <v>9.1335750000000001E-4</v>
      </c>
      <c r="T165" s="33">
        <f t="shared" si="188"/>
        <v>0.97160471576418195</v>
      </c>
      <c r="U165" s="33">
        <f t="shared" ref="U165:U182" si="194">T165*R165/1000</f>
        <v>1.4653916418669722E-2</v>
      </c>
      <c r="V165" s="39">
        <f t="shared" si="189"/>
        <v>8.8742245417858386E-4</v>
      </c>
      <c r="W165" s="32">
        <f t="shared" ref="W165:W182" si="195">T165-SUM(U165:V165)</f>
        <v>0.95606337689133369</v>
      </c>
      <c r="X165" s="32"/>
      <c r="Y165" s="5">
        <f t="shared" si="190"/>
        <v>0</v>
      </c>
      <c r="Z165" s="5">
        <f t="shared" si="190"/>
        <v>5.8512853636994748</v>
      </c>
      <c r="AA165" s="5">
        <f t="shared" ref="AA165:AA182" si="196">O165*W165</f>
        <v>0</v>
      </c>
      <c r="AB165" s="5">
        <f t="shared" si="181"/>
        <v>5.7576909140189096</v>
      </c>
      <c r="AC165" s="32"/>
      <c r="AD165" s="5">
        <f t="shared" si="182"/>
        <v>20345.971358229141</v>
      </c>
      <c r="AE165" s="5">
        <f t="shared" si="183"/>
        <v>-203.45971358229141</v>
      </c>
      <c r="AF165" s="5">
        <f>-$W165*L165</f>
        <v>-2409.7487649608529</v>
      </c>
      <c r="AG165" s="5">
        <f t="shared" si="191"/>
        <v>-8825.0134308990473</v>
      </c>
      <c r="AH165" s="5">
        <f t="shared" si="184"/>
        <v>8907.7494487869499</v>
      </c>
      <c r="AI165" s="42">
        <f>-M165*($W164*N165-$W163*N164)/1000</f>
        <v>0</v>
      </c>
      <c r="AJ165" s="42">
        <f t="shared" si="192"/>
        <v>1976.5544034340351</v>
      </c>
      <c r="AK165" s="42">
        <f t="shared" ref="AK165:AK172" si="197">SUM(AH165:AJ165)</f>
        <v>10884.303852220984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21280.986020387711</v>
      </c>
      <c r="K166" s="11">
        <f t="shared" si="187"/>
        <v>212.80986020387712</v>
      </c>
      <c r="L166" s="24">
        <f t="shared" si="193"/>
        <v>2520.4906109846161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L'!$B$392:$AV$512, 19)</f>
        <v>16.462638429157472</v>
      </c>
      <c r="S166" s="46">
        <f>VLOOKUP(I166, '[1]Lapse Rates'!$A$4:$F$24, 6)</f>
        <v>8.7679360000000005E-4</v>
      </c>
      <c r="T166" s="33">
        <f t="shared" si="188"/>
        <v>0.95606337689133369</v>
      </c>
      <c r="U166" s="33">
        <f t="shared" si="194"/>
        <v>1.5739325689121335E-2</v>
      </c>
      <c r="V166" s="39">
        <f t="shared" si="189"/>
        <v>8.3827025005270934E-4</v>
      </c>
      <c r="W166" s="32">
        <f t="shared" si="195"/>
        <v>0.93948578095215962</v>
      </c>
      <c r="X166" s="32"/>
      <c r="Y166" s="5">
        <f>AA165</f>
        <v>0</v>
      </c>
      <c r="Z166" s="5">
        <f t="shared" si="190"/>
        <v>5.7576909140189096</v>
      </c>
      <c r="AA166" s="5">
        <f t="shared" si="196"/>
        <v>0</v>
      </c>
      <c r="AB166" s="5">
        <f t="shared" si="181"/>
        <v>5.6578558237703813</v>
      </c>
      <c r="AC166" s="32"/>
      <c r="AD166" s="5">
        <f>$W166*J166</f>
        <v>19993.183770795938</v>
      </c>
      <c r="AE166" s="5">
        <f t="shared" si="183"/>
        <v>-199.9318377079594</v>
      </c>
      <c r="AF166" s="5">
        <f t="shared" si="183"/>
        <v>-2367.9650900434681</v>
      </c>
      <c r="AG166" s="5">
        <f t="shared" si="191"/>
        <v>-9478.6783704338523</v>
      </c>
      <c r="AH166" s="5">
        <f t="shared" si="184"/>
        <v>7946.6084726106601</v>
      </c>
      <c r="AI166" s="42">
        <f t="shared" ref="AI166:AI182" si="199">-M166*($W165*N166-$W164*N165)/1000</f>
        <v>0</v>
      </c>
      <c r="AJ166" s="42">
        <f>$D$6*SUM(Y166:Z166,AD166:AE166)</f>
        <v>1942.2828441145962</v>
      </c>
      <c r="AK166" s="42">
        <f t="shared" si="197"/>
        <v>9888.8913167252558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21280.986020387711</v>
      </c>
      <c r="K167" s="11">
        <f t="shared" si="187"/>
        <v>212.80986020387712</v>
      </c>
      <c r="L167" s="24">
        <f t="shared" si="193"/>
        <v>2520.4906109846161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L'!$B$392:$AV$512, 19)</f>
        <v>18.014465867042539</v>
      </c>
      <c r="S167" s="46">
        <f>VLOOKUP(I167, '[1]Lapse Rates'!$A$4:$F$24, 6)</f>
        <v>8.7786349999999995E-4</v>
      </c>
      <c r="T167" s="33">
        <f>W166</f>
        <v>0.93948578095215962</v>
      </c>
      <c r="U167" s="33">
        <f t="shared" si="194"/>
        <v>1.6924334533534483E-2</v>
      </c>
      <c r="V167" s="39">
        <f t="shared" si="189"/>
        <v>8.2474027586689608E-4</v>
      </c>
      <c r="W167" s="32">
        <f t="shared" si="195"/>
        <v>0.92173670614275827</v>
      </c>
      <c r="X167" s="32"/>
      <c r="Y167" s="5">
        <f t="shared" ref="Y167:Z182" si="200">AA166</f>
        <v>0</v>
      </c>
      <c r="Z167" s="5">
        <f t="shared" si="190"/>
        <v>5.6578558237703813</v>
      </c>
      <c r="AA167" s="5">
        <f t="shared" si="196"/>
        <v>0</v>
      </c>
      <c r="AB167" s="5">
        <f t="shared" si="181"/>
        <v>5.5509657480364716</v>
      </c>
      <c r="AC167" s="32"/>
      <c r="AD167" s="5">
        <f t="shared" ref="AD167:AD181" si="201">$W167*J167</f>
        <v>19615.465957902255</v>
      </c>
      <c r="AE167" s="5">
        <f t="shared" si="183"/>
        <v>-196.15465957902256</v>
      </c>
      <c r="AF167" s="5">
        <f t="shared" si="183"/>
        <v>-2323.2287136327081</v>
      </c>
      <c r="AG167" s="5">
        <f t="shared" si="191"/>
        <v>-10192.325061795938</v>
      </c>
      <c r="AH167" s="5">
        <f t="shared" si="184"/>
        <v>6903.7575228945861</v>
      </c>
      <c r="AI167" s="42">
        <f t="shared" si="199"/>
        <v>0</v>
      </c>
      <c r="AJ167" s="42">
        <f t="shared" ref="AJ167:AJ182" si="202">$D$6*SUM(Y167:Z167,AD167:AE167)</f>
        <v>1905.5894740218209</v>
      </c>
      <c r="AK167" s="42">
        <f t="shared" si="197"/>
        <v>8809.3469969164071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21280.986020387711</v>
      </c>
      <c r="K168" s="11">
        <f t="shared" si="187"/>
        <v>212.80986020387712</v>
      </c>
      <c r="L168" s="24">
        <f t="shared" si="193"/>
        <v>2520.4906109846161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L'!$B$392:$AV$512, 19)</f>
        <v>19.971868949237457</v>
      </c>
      <c r="S168" s="46">
        <f>VLOOKUP(I168, '[1]Lapse Rates'!$A$4:$F$24, 6)</f>
        <v>8.7081910000000003E-4</v>
      </c>
      <c r="T168" s="33">
        <f t="shared" ref="T168:T182" si="203">W167</f>
        <v>0.92173670614275827</v>
      </c>
      <c r="U168" s="33">
        <f t="shared" si="194"/>
        <v>1.8408804700784966E-2</v>
      </c>
      <c r="V168" s="39">
        <f t="shared" si="189"/>
        <v>8.026659288802012E-4</v>
      </c>
      <c r="W168" s="32">
        <f t="shared" si="195"/>
        <v>0.90252523551309305</v>
      </c>
      <c r="X168" s="32"/>
      <c r="Y168" s="5">
        <f t="shared" si="200"/>
        <v>0</v>
      </c>
      <c r="Z168" s="5">
        <f t="shared" si="190"/>
        <v>5.5509657480364716</v>
      </c>
      <c r="AA168" s="5">
        <f t="shared" si="196"/>
        <v>0</v>
      </c>
      <c r="AB168" s="5">
        <f t="shared" si="181"/>
        <v>5.4352687005781455</v>
      </c>
      <c r="AC168" s="32"/>
      <c r="AD168" s="5">
        <f t="shared" si="201"/>
        <v>19206.626920001258</v>
      </c>
      <c r="AE168" s="5">
        <f t="shared" si="183"/>
        <v>-192.06626920001261</v>
      </c>
      <c r="AF168" s="5">
        <f t="shared" si="183"/>
        <v>-2274.8063822874306</v>
      </c>
      <c r="AG168" s="5">
        <f>-U168*M168</f>
        <v>-11086.31604614903</v>
      </c>
      <c r="AH168" s="5">
        <f t="shared" si="184"/>
        <v>5653.4382223647845</v>
      </c>
      <c r="AI168" s="42">
        <f t="shared" si="199"/>
        <v>0</v>
      </c>
      <c r="AJ168" s="42">
        <f t="shared" si="202"/>
        <v>1865.8729495834848</v>
      </c>
      <c r="AK168" s="42">
        <f t="shared" si="197"/>
        <v>7519.3111719482695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21280.986020387711</v>
      </c>
      <c r="K169" s="11">
        <f t="shared" si="187"/>
        <v>212.80986020387712</v>
      </c>
      <c r="L169" s="24">
        <f t="shared" si="193"/>
        <v>2520.4906109846161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L'!$B$392:$AV$512, 19)</f>
        <v>21.991840611671176</v>
      </c>
      <c r="S169" s="46">
        <f>VLOOKUP(I169, '[1]Lapse Rates'!$A$4:$F$24, 6)</f>
        <v>7.8743759999999998E-4</v>
      </c>
      <c r="T169" s="33">
        <f t="shared" si="203"/>
        <v>0.90252523551309305</v>
      </c>
      <c r="U169" s="33">
        <f t="shared" si="194"/>
        <v>1.984819112741493E-2</v>
      </c>
      <c r="V169" s="39">
        <f t="shared" si="189"/>
        <v>7.1068230539186471E-4</v>
      </c>
      <c r="W169" s="32">
        <f t="shared" si="195"/>
        <v>0.88196636208028623</v>
      </c>
      <c r="X169" s="32"/>
      <c r="Y169" s="5">
        <f t="shared" si="200"/>
        <v>0</v>
      </c>
      <c r="Z169" s="5">
        <f t="shared" si="190"/>
        <v>5.4352687005781455</v>
      </c>
      <c r="AA169" s="5">
        <f t="shared" si="196"/>
        <v>0</v>
      </c>
      <c r="AB169" s="5">
        <f t="shared" si="181"/>
        <v>5.3114572026924867</v>
      </c>
      <c r="AC169" s="32"/>
      <c r="AD169" s="5">
        <f t="shared" si="201"/>
        <v>18769.113821882776</v>
      </c>
      <c r="AE169" s="5">
        <f t="shared" si="183"/>
        <v>-187.69113821882777</v>
      </c>
      <c r="AF169" s="5">
        <f t="shared" si="183"/>
        <v>-2222.9879348276199</v>
      </c>
      <c r="AG169" s="5">
        <f t="shared" ref="AG169:AG182" si="204">-U169*M169</f>
        <v>-11953.156294471966</v>
      </c>
      <c r="AH169" s="5">
        <f t="shared" si="184"/>
        <v>4405.2784543643647</v>
      </c>
      <c r="AI169" s="42">
        <f t="shared" si="199"/>
        <v>0</v>
      </c>
      <c r="AJ169" s="42">
        <f t="shared" si="202"/>
        <v>1823.3707651269604</v>
      </c>
      <c r="AK169" s="42">
        <f t="shared" si="197"/>
        <v>6228.6492194913253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21280.986020387711</v>
      </c>
      <c r="K170" s="11">
        <f t="shared" si="187"/>
        <v>212.80986020387712</v>
      </c>
      <c r="L170" s="24">
        <f t="shared" si="193"/>
        <v>2520.4906109846161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L'!$B$392:$AV$512, 19)</f>
        <v>24.318429035333697</v>
      </c>
      <c r="S170" s="46">
        <f>VLOOKUP(I170, '[1]Lapse Rates'!$A$4:$F$24, 6)</f>
        <v>7.0183349999999997E-4</v>
      </c>
      <c r="T170" s="33">
        <f t="shared" si="203"/>
        <v>0.88196636208028623</v>
      </c>
      <c r="U170" s="33">
        <f t="shared" si="194"/>
        <v>2.1448036387800865E-2</v>
      </c>
      <c r="V170" s="39">
        <f t="shared" si="189"/>
        <v>6.1899353878107452E-4</v>
      </c>
      <c r="W170" s="32">
        <f t="shared" si="195"/>
        <v>0.85989933215370429</v>
      </c>
      <c r="X170" s="32"/>
      <c r="Y170" s="5">
        <f t="shared" si="200"/>
        <v>0</v>
      </c>
      <c r="Z170" s="5">
        <f t="shared" si="190"/>
        <v>5.3114572026924867</v>
      </c>
      <c r="AA170" s="5">
        <f t="shared" si="196"/>
        <v>0</v>
      </c>
      <c r="AB170" s="5">
        <f t="shared" si="181"/>
        <v>5.1785631490359316</v>
      </c>
      <c r="AC170" s="32"/>
      <c r="AD170" s="5">
        <f t="shared" si="201"/>
        <v>18299.505666503708</v>
      </c>
      <c r="AE170" s="5">
        <f t="shared" si="183"/>
        <v>-182.99505666503711</v>
      </c>
      <c r="AF170" s="5">
        <f t="shared" si="183"/>
        <v>-2167.3681930853536</v>
      </c>
      <c r="AG170" s="5">
        <f t="shared" si="204"/>
        <v>-12916.629505788927</v>
      </c>
      <c r="AH170" s="5">
        <f t="shared" si="184"/>
        <v>3032.5129109643913</v>
      </c>
      <c r="AI170" s="42">
        <f t="shared" si="199"/>
        <v>0</v>
      </c>
      <c r="AJ170" s="42">
        <f t="shared" si="202"/>
        <v>1777.750744776758</v>
      </c>
      <c r="AK170" s="42">
        <f t="shared" si="197"/>
        <v>4810.2636557411497</v>
      </c>
    </row>
    <row r="171" spans="1:39" ht="15" x14ac:dyDescent="0.2">
      <c r="A171" s="12"/>
      <c r="B171" s="13">
        <v>1</v>
      </c>
      <c r="C171" s="10">
        <f>$H$161*0.14+$B$174</f>
        <v>3158.9201915962476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21280.986020387711</v>
      </c>
      <c r="K171" s="11">
        <f t="shared" si="187"/>
        <v>212.80986020387712</v>
      </c>
      <c r="L171" s="24">
        <f t="shared" si="193"/>
        <v>2520.4906109846161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L'!$B$392:$AV$512, 19)</f>
        <v>26.998991587079257</v>
      </c>
      <c r="S171" s="46">
        <f>VLOOKUP(I171, '[1]Lapse Rates'!$A$4:$F$24, 6)</f>
        <v>6.5742610000000005E-4</v>
      </c>
      <c r="T171" s="33">
        <f t="shared" si="203"/>
        <v>0.85989933215370429</v>
      </c>
      <c r="U171" s="33">
        <f t="shared" si="194"/>
        <v>2.3216414834552931E-2</v>
      </c>
      <c r="V171" s="39">
        <f t="shared" si="189"/>
        <v>5.6532026433041445E-4</v>
      </c>
      <c r="W171" s="32">
        <f t="shared" si="195"/>
        <v>0.83611759705482092</v>
      </c>
      <c r="X171" s="32"/>
      <c r="Y171" s="5">
        <f t="shared" si="200"/>
        <v>0</v>
      </c>
      <c r="Z171" s="5">
        <f t="shared" si="190"/>
        <v>5.1785631490359316</v>
      </c>
      <c r="AA171" s="5">
        <f t="shared" si="196"/>
        <v>0</v>
      </c>
      <c r="AB171" s="5">
        <f t="shared" si="181"/>
        <v>5.0353426435672777</v>
      </c>
      <c r="AC171" s="32"/>
      <c r="AD171" s="5">
        <f t="shared" si="201"/>
        <v>17793.406894323809</v>
      </c>
      <c r="AE171" s="5">
        <f t="shared" si="183"/>
        <v>-177.93406894323809</v>
      </c>
      <c r="AF171" s="5">
        <f t="shared" si="183"/>
        <v>-2107.4265530556945</v>
      </c>
      <c r="AG171" s="5">
        <f t="shared" si="204"/>
        <v>-13981.598289397978</v>
      </c>
      <c r="AH171" s="5">
        <f t="shared" si="184"/>
        <v>1526.4479829268967</v>
      </c>
      <c r="AI171" s="42">
        <f t="shared" si="199"/>
        <v>0</v>
      </c>
      <c r="AJ171" s="42">
        <f t="shared" si="202"/>
        <v>1728.5859012147544</v>
      </c>
      <c r="AK171" s="42">
        <f t="shared" si="197"/>
        <v>3255.033884141651</v>
      </c>
    </row>
    <row r="172" spans="1:39" ht="15" x14ac:dyDescent="0.2">
      <c r="A172" s="12"/>
      <c r="B172" s="70" t="s">
        <v>49</v>
      </c>
      <c r="C172" s="10">
        <f>$H$161*0.11+$B$174</f>
        <v>2520.4906109846161</v>
      </c>
      <c r="D172" s="1"/>
      <c r="E172" s="1"/>
      <c r="F172" s="1"/>
      <c r="I172" s="2">
        <f t="shared" si="186"/>
        <v>10</v>
      </c>
      <c r="J172" s="11">
        <f t="shared" si="176"/>
        <v>21280.986020387711</v>
      </c>
      <c r="K172" s="11">
        <f t="shared" si="187"/>
        <v>212.80986020387712</v>
      </c>
      <c r="L172" s="24">
        <f t="shared" si="193"/>
        <v>2520.4906109846161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L'!$B$392:$AV$512, 19)</f>
        <v>30.18841710300546</v>
      </c>
      <c r="S172" s="46">
        <f>VLOOKUP(I172, '[1]Lapse Rates'!$A$4:$F$24, 6)</f>
        <v>5.9033320000000003E-4</v>
      </c>
      <c r="T172" s="33">
        <f t="shared" si="203"/>
        <v>0.83611759705482092</v>
      </c>
      <c r="U172" s="33">
        <f t="shared" si="194"/>
        <v>2.524106676705358E-2</v>
      </c>
      <c r="V172" s="39">
        <f t="shared" si="189"/>
        <v>4.9358797664568303E-4</v>
      </c>
      <c r="W172" s="32">
        <f t="shared" si="195"/>
        <v>0.81038294231112162</v>
      </c>
      <c r="X172" s="32"/>
      <c r="Y172" s="5">
        <f t="shared" si="200"/>
        <v>0</v>
      </c>
      <c r="Z172" s="5">
        <f t="shared" si="190"/>
        <v>5.0353426435672777</v>
      </c>
      <c r="AA172" s="5">
        <f t="shared" si="196"/>
        <v>0</v>
      </c>
      <c r="AB172" s="5">
        <f t="shared" si="181"/>
        <v>4.8803610896508447</v>
      </c>
      <c r="AC172" s="32"/>
      <c r="AD172" s="5">
        <f t="shared" si="201"/>
        <v>17245.74806648364</v>
      </c>
      <c r="AE172" s="5">
        <f t="shared" si="183"/>
        <v>-172.45748066483642</v>
      </c>
      <c r="AF172" s="5">
        <f t="shared" si="183"/>
        <v>-2042.5625973972699</v>
      </c>
      <c r="AG172" s="5">
        <f t="shared" si="204"/>
        <v>-15200.90239805591</v>
      </c>
      <c r="AH172" s="5">
        <f>SUM(AD172:AG172)</f>
        <v>-170.1744096343773</v>
      </c>
      <c r="AI172" s="42">
        <f t="shared" si="199"/>
        <v>0</v>
      </c>
      <c r="AJ172" s="42">
        <f t="shared" si="202"/>
        <v>1675.3837735821587</v>
      </c>
      <c r="AK172" s="42">
        <f t="shared" si="197"/>
        <v>1505.2093639477814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21280.986020387711</v>
      </c>
      <c r="K173" s="11">
        <f t="shared" si="187"/>
        <v>212.80986020387712</v>
      </c>
      <c r="L173" s="24">
        <f t="shared" si="193"/>
        <v>2520.4906109846161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L'!$B$392:$AV$512, 19)</f>
        <v>33.861239462157201</v>
      </c>
      <c r="S173" s="46">
        <f>VLOOKUP(I173, '[1]Lapse Rates'!$A$4:$F$24, 6)</f>
        <v>5.0522920000000001E-4</v>
      </c>
      <c r="T173" s="33">
        <f t="shared" si="203"/>
        <v>0.81038294231112162</v>
      </c>
      <c r="U173" s="33">
        <f t="shared" si="194"/>
        <v>2.7440570865644415E-2</v>
      </c>
      <c r="V173" s="39">
        <f t="shared" si="189"/>
        <v>4.0942912563749411E-4</v>
      </c>
      <c r="W173" s="32">
        <f t="shared" si="195"/>
        <v>0.78253294231983972</v>
      </c>
      <c r="X173" s="31"/>
      <c r="Y173" s="5">
        <f t="shared" si="200"/>
        <v>0</v>
      </c>
      <c r="Z173" s="5">
        <f t="shared" si="190"/>
        <v>4.8803610896508447</v>
      </c>
      <c r="AA173" s="5">
        <f t="shared" si="196"/>
        <v>0</v>
      </c>
      <c r="AB173" s="5">
        <f t="shared" si="181"/>
        <v>4.7126403132033472</v>
      </c>
      <c r="AC173" s="32"/>
      <c r="AD173" s="5">
        <f t="shared" si="201"/>
        <v>16653.072606001373</v>
      </c>
      <c r="AE173" s="5">
        <f t="shared" si="183"/>
        <v>-166.53072606001373</v>
      </c>
      <c r="AF173" s="5">
        <f t="shared" si="183"/>
        <v>-1972.3669339033222</v>
      </c>
      <c r="AG173" s="5">
        <f t="shared" si="204"/>
        <v>-16525.507551846171</v>
      </c>
      <c r="AH173" s="5">
        <f t="shared" ref="AH173:AH182" si="205">SUM(AD173:AG173)</f>
        <v>-2011.3326058081329</v>
      </c>
      <c r="AI173" s="42">
        <f t="shared" si="199"/>
        <v>0</v>
      </c>
      <c r="AJ173" s="42">
        <f t="shared" si="202"/>
        <v>1617.8085218451422</v>
      </c>
      <c r="AK173" s="42">
        <f t="shared" ref="AK173:AK182" si="206">SUM(AH173:AJ173)</f>
        <v>-393.52408396299074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21280.986020387711</v>
      </c>
      <c r="K174" s="11">
        <f t="shared" si="187"/>
        <v>212.80986020387712</v>
      </c>
      <c r="L174" s="24">
        <f t="shared" si="193"/>
        <v>2520.4906109846161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L'!$B$392:$AV$512, 19)</f>
        <v>38.073135447665358</v>
      </c>
      <c r="S174" s="46">
        <f>VLOOKUP(I174, '[1]Lapse Rates'!$A$4:$F$24, 6)</f>
        <v>4.8306569999999999E-4</v>
      </c>
      <c r="T174" s="33">
        <f t="shared" si="203"/>
        <v>0.78253294231983972</v>
      </c>
      <c r="U174" s="33">
        <f t="shared" si="194"/>
        <v>2.9793482705203361E-2</v>
      </c>
      <c r="V174" s="39">
        <f t="shared" si="189"/>
        <v>3.7801482355479297E-4</v>
      </c>
      <c r="W174" s="32">
        <f t="shared" si="195"/>
        <v>0.75236144479108158</v>
      </c>
      <c r="X174" s="31"/>
      <c r="Y174" s="5">
        <f t="shared" si="200"/>
        <v>0</v>
      </c>
      <c r="Z174" s="5">
        <f t="shared" si="190"/>
        <v>4.7126403132033472</v>
      </c>
      <c r="AA174" s="5">
        <f t="shared" si="196"/>
        <v>0</v>
      </c>
      <c r="AB174" s="5">
        <f t="shared" si="181"/>
        <v>4.5309388053508828</v>
      </c>
      <c r="AC174" s="32"/>
      <c r="AD174" s="5">
        <f t="shared" si="201"/>
        <v>16010.993388877707</v>
      </c>
      <c r="AE174" s="5">
        <f t="shared" si="183"/>
        <v>-160.10993388877708</v>
      </c>
      <c r="AF174" s="5">
        <f t="shared" si="183"/>
        <v>-1896.3199576627417</v>
      </c>
      <c r="AG174" s="5">
        <f t="shared" si="204"/>
        <v>-17942.499296071914</v>
      </c>
      <c r="AH174" s="5">
        <f t="shared" si="205"/>
        <v>-3987.9357987457261</v>
      </c>
      <c r="AI174" s="42">
        <f t="shared" si="199"/>
        <v>0</v>
      </c>
      <c r="AJ174" s="42">
        <f t="shared" si="202"/>
        <v>1555.4339769491394</v>
      </c>
      <c r="AK174" s="42">
        <f t="shared" si="206"/>
        <v>-2432.5018217965867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21280.986020387711</v>
      </c>
      <c r="K175" s="11">
        <f t="shared" si="187"/>
        <v>212.80986020387712</v>
      </c>
      <c r="L175" s="24">
        <f t="shared" si="193"/>
        <v>2520.4906109846161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L'!$B$392:$AV$512, 19)</f>
        <v>42.931060048698725</v>
      </c>
      <c r="S175" s="46">
        <f>VLOOKUP(I175, '[1]Lapse Rates'!$A$4:$F$24, 6)</f>
        <v>4.5965829999999999E-4</v>
      </c>
      <c r="T175" s="33">
        <f t="shared" si="203"/>
        <v>0.75236144479108158</v>
      </c>
      <c r="U175" s="33">
        <f t="shared" si="194"/>
        <v>3.2299674364651657E-2</v>
      </c>
      <c r="V175" s="39">
        <f t="shared" si="189"/>
        <v>3.4582918269821243E-4</v>
      </c>
      <c r="W175" s="32">
        <f t="shared" si="195"/>
        <v>0.71971594124373173</v>
      </c>
      <c r="X175" s="31"/>
      <c r="Y175" s="5">
        <f t="shared" si="200"/>
        <v>0</v>
      </c>
      <c r="Z175" s="5">
        <f t="shared" si="190"/>
        <v>4.5309388053508828</v>
      </c>
      <c r="AA175" s="5">
        <f t="shared" si="196"/>
        <v>0</v>
      </c>
      <c r="AB175" s="5">
        <f t="shared" si="181"/>
        <v>4.334338115792713</v>
      </c>
      <c r="AC175" s="32"/>
      <c r="AD175" s="5">
        <f t="shared" si="201"/>
        <v>15316.264884258038</v>
      </c>
      <c r="AE175" s="5">
        <f t="shared" si="183"/>
        <v>-153.16264884258038</v>
      </c>
      <c r="AF175" s="5">
        <f t="shared" si="183"/>
        <v>-1814.0372724807814</v>
      </c>
      <c r="AG175" s="5">
        <f t="shared" si="204"/>
        <v>-19451.800592949803</v>
      </c>
      <c r="AH175" s="5">
        <f t="shared" si="205"/>
        <v>-6102.7356300151278</v>
      </c>
      <c r="AI175" s="42">
        <f t="shared" si="199"/>
        <v>0</v>
      </c>
      <c r="AJ175" s="42">
        <f t="shared" si="202"/>
        <v>1487.9448143910613</v>
      </c>
      <c r="AK175" s="42">
        <f t="shared" si="206"/>
        <v>-4614.7908156240665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21280.986020387711</v>
      </c>
      <c r="K176" s="11">
        <f t="shared" si="187"/>
        <v>212.80986020387712</v>
      </c>
      <c r="L176" s="24">
        <f t="shared" si="193"/>
        <v>2520.4906109846161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L'!$B$392:$AV$512, 19)</f>
        <v>48.3522948747637</v>
      </c>
      <c r="S176" s="46">
        <f>VLOOKUP(I176, '[1]Lapse Rates'!$A$4:$F$24, 6)</f>
        <v>3.6747819999999998E-4</v>
      </c>
      <c r="T176" s="33">
        <f t="shared" si="203"/>
        <v>0.71971594124373173</v>
      </c>
      <c r="U176" s="33">
        <f t="shared" si="194"/>
        <v>3.4799917417085019E-2</v>
      </c>
      <c r="V176" s="39">
        <f t="shared" si="189"/>
        <v>2.644799185995523E-4</v>
      </c>
      <c r="W176" s="32">
        <f t="shared" si="195"/>
        <v>0.68465154390804717</v>
      </c>
      <c r="X176" s="31"/>
      <c r="Y176" s="5">
        <f t="shared" si="200"/>
        <v>0</v>
      </c>
      <c r="Z176" s="5">
        <f t="shared" si="190"/>
        <v>4.334338115792713</v>
      </c>
      <c r="AA176" s="5">
        <f t="shared" si="196"/>
        <v>0</v>
      </c>
      <c r="AB176" s="5">
        <f t="shared" si="181"/>
        <v>4.1231701463619936</v>
      </c>
      <c r="AC176" s="32"/>
      <c r="AD176" s="5">
        <f t="shared" si="201"/>
        <v>14570.059934744015</v>
      </c>
      <c r="AE176" s="5">
        <f t="shared" si="183"/>
        <v>-145.70059934744015</v>
      </c>
      <c r="AF176" s="5">
        <f t="shared" si="183"/>
        <v>-1725.6577882163544</v>
      </c>
      <c r="AG176" s="5">
        <f t="shared" si="204"/>
        <v>-20957.519466173693</v>
      </c>
      <c r="AH176" s="5">
        <f t="shared" si="205"/>
        <v>-8258.8179189934726</v>
      </c>
      <c r="AI176" s="42">
        <f t="shared" si="199"/>
        <v>0</v>
      </c>
      <c r="AJ176" s="42">
        <f t="shared" si="202"/>
        <v>1415.4548493715633</v>
      </c>
      <c r="AK176" s="42">
        <f t="shared" si="206"/>
        <v>-6843.3630696219097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21280.986020387711</v>
      </c>
      <c r="K177" s="11">
        <f t="shared" si="187"/>
        <v>212.80986020387712</v>
      </c>
      <c r="L177" s="24">
        <f t="shared" si="193"/>
        <v>2520.4906109846161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L'!$B$392:$AV$512, 19)</f>
        <v>54.37257457491696</v>
      </c>
      <c r="S177" s="46">
        <f>VLOOKUP(I177, '[1]Lapse Rates'!$A$4:$F$24, 6)</f>
        <v>3.9775519999999998E-4</v>
      </c>
      <c r="T177" s="33">
        <f t="shared" si="203"/>
        <v>0.68465154390804717</v>
      </c>
      <c r="U177" s="33">
        <f t="shared" si="194"/>
        <v>3.7226267128972333E-2</v>
      </c>
      <c r="V177" s="39">
        <f t="shared" si="189"/>
        <v>2.7232371177745408E-4</v>
      </c>
      <c r="W177" s="32">
        <f t="shared" si="195"/>
        <v>0.64715295306729737</v>
      </c>
      <c r="X177" s="31"/>
      <c r="Y177" s="5">
        <f t="shared" si="200"/>
        <v>0</v>
      </c>
      <c r="Z177" s="5">
        <f t="shared" si="190"/>
        <v>4.1231701463619936</v>
      </c>
      <c r="AA177" s="5">
        <f t="shared" si="196"/>
        <v>0</v>
      </c>
      <c r="AB177" s="5">
        <f t="shared" si="181"/>
        <v>3.897342757727654</v>
      </c>
      <c r="AC177" s="32"/>
      <c r="AD177" s="5">
        <f t="shared" si="201"/>
        <v>13772.05294727778</v>
      </c>
      <c r="AE177" s="5">
        <f t="shared" si="183"/>
        <v>-137.7205294727778</v>
      </c>
      <c r="AF177" s="5">
        <f t="shared" si="183"/>
        <v>-1631.142942077091</v>
      </c>
      <c r="AG177" s="5">
        <f t="shared" si="204"/>
        <v>-22418.73762681388</v>
      </c>
      <c r="AH177" s="5">
        <f t="shared" si="205"/>
        <v>-10415.548151085968</v>
      </c>
      <c r="AI177" s="42">
        <f t="shared" si="199"/>
        <v>0</v>
      </c>
      <c r="AJ177" s="42">
        <f t="shared" si="202"/>
        <v>1337.9324931780291</v>
      </c>
      <c r="AK177" s="42">
        <f t="shared" si="206"/>
        <v>-9077.6156579079397</v>
      </c>
    </row>
    <row r="178" spans="1:39" ht="15" x14ac:dyDescent="0.2">
      <c r="I178" s="2">
        <f t="shared" si="186"/>
        <v>16</v>
      </c>
      <c r="J178" s="11">
        <f t="shared" si="176"/>
        <v>21280.986020387711</v>
      </c>
      <c r="K178" s="11">
        <f t="shared" si="187"/>
        <v>212.80986020387712</v>
      </c>
      <c r="L178" s="24">
        <f t="shared" si="193"/>
        <v>2520.4906109846161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L'!$B$392:$AV$512, 19)</f>
        <v>60.928021600082438</v>
      </c>
      <c r="S178" s="46">
        <f>VLOOKUP(I178, '[1]Lapse Rates'!$A$4:$F$24, 6)</f>
        <v>2.516404E-4</v>
      </c>
      <c r="T178" s="33">
        <f t="shared" si="203"/>
        <v>0.64715295306729737</v>
      </c>
      <c r="U178" s="33">
        <f t="shared" si="194"/>
        <v>3.942974910304143E-2</v>
      </c>
      <c r="V178" s="39">
        <f t="shared" si="189"/>
        <v>1.6284982797103593E-4</v>
      </c>
      <c r="W178" s="32">
        <f t="shared" si="195"/>
        <v>0.60756035413628484</v>
      </c>
      <c r="X178" s="31"/>
      <c r="Y178" s="5">
        <f t="shared" si="200"/>
        <v>0</v>
      </c>
      <c r="Z178" s="5">
        <f t="shared" si="190"/>
        <v>3.897342757727654</v>
      </c>
      <c r="AA178" s="5">
        <f t="shared" si="196"/>
        <v>0</v>
      </c>
      <c r="AB178" s="5">
        <f t="shared" si="181"/>
        <v>3.6589046451114067</v>
      </c>
      <c r="AC178" s="32"/>
      <c r="AD178" s="5">
        <f t="shared" si="201"/>
        <v>12929.483402916085</v>
      </c>
      <c r="AE178" s="5">
        <f t="shared" si="183"/>
        <v>-129.29483402916085</v>
      </c>
      <c r="AF178" s="5">
        <f t="shared" si="183"/>
        <v>-1531.3501682069943</v>
      </c>
      <c r="AG178" s="5">
        <f t="shared" si="204"/>
        <v>-23745.738372575535</v>
      </c>
      <c r="AH178" s="5">
        <f t="shared" si="205"/>
        <v>-12476.899971895606</v>
      </c>
      <c r="AI178" s="42">
        <f t="shared" si="199"/>
        <v>0</v>
      </c>
      <c r="AJ178" s="42">
        <f t="shared" si="202"/>
        <v>1256.0808279323405</v>
      </c>
      <c r="AK178" s="42">
        <f t="shared" si="206"/>
        <v>-11220.819143963265</v>
      </c>
    </row>
    <row r="179" spans="1:39" ht="15" x14ac:dyDescent="0.2">
      <c r="I179" s="2">
        <f t="shared" si="186"/>
        <v>17</v>
      </c>
      <c r="J179" s="11">
        <f t="shared" si="176"/>
        <v>21280.986020387711</v>
      </c>
      <c r="K179" s="11">
        <f t="shared" si="187"/>
        <v>212.80986020387712</v>
      </c>
      <c r="L179" s="24">
        <f t="shared" si="193"/>
        <v>2520.4906109846161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L'!$B$392:$AV$512, 19)</f>
        <v>68.117341514933528</v>
      </c>
      <c r="S179" s="46">
        <f>VLOOKUP(I179, '[1]Lapse Rates'!$A$4:$F$24, 6)</f>
        <v>2.7508159999999998E-4</v>
      </c>
      <c r="T179" s="33">
        <f t="shared" si="203"/>
        <v>0.60756035413628484</v>
      </c>
      <c r="U179" s="33">
        <f t="shared" si="194"/>
        <v>4.1385396133635274E-2</v>
      </c>
      <c r="V179" s="39">
        <f t="shared" si="189"/>
        <v>1.6712867431237585E-4</v>
      </c>
      <c r="W179" s="32">
        <f t="shared" si="195"/>
        <v>0.56600782932833715</v>
      </c>
      <c r="X179" s="31"/>
      <c r="Y179" s="5">
        <f t="shared" si="200"/>
        <v>0</v>
      </c>
      <c r="Z179" s="5">
        <f t="shared" si="190"/>
        <v>3.6589046451114067</v>
      </c>
      <c r="AA179" s="5">
        <f t="shared" si="196"/>
        <v>0</v>
      </c>
      <c r="AB179" s="5">
        <f t="shared" si="181"/>
        <v>3.4086632904857517</v>
      </c>
      <c r="AC179" s="32"/>
      <c r="AD179" s="5">
        <f t="shared" si="201"/>
        <v>12045.204703366337</v>
      </c>
      <c r="AE179" s="5">
        <f t="shared" si="183"/>
        <v>-120.45204703366338</v>
      </c>
      <c r="AF179" s="5">
        <f t="shared" si="183"/>
        <v>-1426.6174195658568</v>
      </c>
      <c r="AG179" s="5">
        <f t="shared" si="204"/>
        <v>-24923.485728163039</v>
      </c>
      <c r="AH179" s="5">
        <f t="shared" si="205"/>
        <v>-14425.350491396222</v>
      </c>
      <c r="AI179" s="42">
        <f t="shared" si="199"/>
        <v>0</v>
      </c>
      <c r="AJ179" s="42">
        <f t="shared" si="202"/>
        <v>1170.1771741319208</v>
      </c>
      <c r="AK179" s="42">
        <f t="shared" si="206"/>
        <v>-13255.173317264302</v>
      </c>
    </row>
    <row r="180" spans="1:39" ht="15" x14ac:dyDescent="0.2">
      <c r="I180" s="2">
        <f t="shared" si="186"/>
        <v>18</v>
      </c>
      <c r="J180" s="11">
        <f t="shared" si="176"/>
        <v>21280.986020387711</v>
      </c>
      <c r="K180" s="11">
        <f t="shared" si="187"/>
        <v>212.80986020387712</v>
      </c>
      <c r="L180" s="24">
        <f t="shared" si="193"/>
        <v>2520.4906109846161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L'!$B$392:$AV$512, 19)</f>
        <v>76.189361161888712</v>
      </c>
      <c r="S180" s="46">
        <f>VLOOKUP(I180, '[1]Lapse Rates'!$A$4:$F$24, 6)</f>
        <v>2.0998619999999999E-4</v>
      </c>
      <c r="T180" s="33">
        <f t="shared" si="203"/>
        <v>0.56600782932833715</v>
      </c>
      <c r="U180" s="33">
        <f t="shared" si="194"/>
        <v>4.3123774929153341E-2</v>
      </c>
      <c r="V180" s="39">
        <f t="shared" si="189"/>
        <v>1.1885383325090607E-4</v>
      </c>
      <c r="W180" s="32">
        <f t="shared" si="195"/>
        <v>0.5227652005659329</v>
      </c>
      <c r="X180" s="31"/>
      <c r="Y180" s="5">
        <f t="shared" si="200"/>
        <v>0</v>
      </c>
      <c r="Z180" s="5">
        <f t="shared" si="200"/>
        <v>3.4086632904857517</v>
      </c>
      <c r="AA180" s="5">
        <f t="shared" si="196"/>
        <v>0</v>
      </c>
      <c r="AB180" s="5">
        <f t="shared" si="181"/>
        <v>3.1482436397162119</v>
      </c>
      <c r="AC180" s="32"/>
      <c r="AD180" s="5">
        <f t="shared" si="201"/>
        <v>11124.958925188796</v>
      </c>
      <c r="AE180" s="5">
        <f t="shared" si="183"/>
        <v>-111.24958925188797</v>
      </c>
      <c r="AF180" s="5">
        <f t="shared" si="183"/>
        <v>-1317.6247797759236</v>
      </c>
      <c r="AG180" s="5">
        <f t="shared" si="204"/>
        <v>-25970.387851809086</v>
      </c>
      <c r="AH180" s="5">
        <f t="shared" si="205"/>
        <v>-16274.303295648102</v>
      </c>
      <c r="AI180" s="42">
        <f t="shared" si="199"/>
        <v>0</v>
      </c>
      <c r="AJ180" s="42">
        <f t="shared" si="202"/>
        <v>1080.7792757242073</v>
      </c>
      <c r="AK180" s="42">
        <f t="shared" si="206"/>
        <v>-15193.524019923894</v>
      </c>
    </row>
    <row r="181" spans="1:39" ht="15" x14ac:dyDescent="0.2">
      <c r="I181" s="2">
        <f t="shared" si="186"/>
        <v>19</v>
      </c>
      <c r="J181" s="11">
        <f t="shared" si="176"/>
        <v>21280.986020387711</v>
      </c>
      <c r="K181" s="11">
        <f t="shared" si="187"/>
        <v>212.80986020387712</v>
      </c>
      <c r="L181" s="24">
        <f t="shared" si="193"/>
        <v>2520.4906109846161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L'!$B$392:$AV$512, 19)</f>
        <v>85.240615866247452</v>
      </c>
      <c r="S181" s="46">
        <f>VLOOKUP(I181, '[1]Lapse Rates'!$A$4:$F$24, 6)</f>
        <v>1.6037285799999999E-2</v>
      </c>
      <c r="T181" s="33">
        <f t="shared" si="203"/>
        <v>0.5227652005659329</v>
      </c>
      <c r="U181" s="33">
        <f t="shared" si="194"/>
        <v>4.4560827649682493E-2</v>
      </c>
      <c r="V181" s="39">
        <f t="shared" si="189"/>
        <v>8.3837349277701874E-3</v>
      </c>
      <c r="W181" s="32">
        <f t="shared" si="195"/>
        <v>0.46982063798848023</v>
      </c>
      <c r="X181" s="31"/>
      <c r="Y181" s="5">
        <f t="shared" si="200"/>
        <v>0</v>
      </c>
      <c r="Z181" s="5">
        <f t="shared" si="200"/>
        <v>3.1482436397162119</v>
      </c>
      <c r="AA181" s="5">
        <f t="shared" si="196"/>
        <v>0</v>
      </c>
      <c r="AB181" s="5">
        <f t="shared" si="181"/>
        <v>2.8293961299516446</v>
      </c>
      <c r="AC181" s="32"/>
      <c r="AD181" s="5">
        <f t="shared" si="201"/>
        <v>9998.2464291224824</v>
      </c>
      <c r="AE181" s="5">
        <f t="shared" si="183"/>
        <v>-99.982464291224844</v>
      </c>
      <c r="AF181" s="5">
        <f t="shared" si="183"/>
        <v>-1184.1785068967667</v>
      </c>
      <c r="AG181" s="5">
        <f t="shared" si="204"/>
        <v>-26835.822674640636</v>
      </c>
      <c r="AH181" s="5">
        <f t="shared" si="205"/>
        <v>-18121.737216706148</v>
      </c>
      <c r="AI181" s="42">
        <f t="shared" si="199"/>
        <v>0</v>
      </c>
      <c r="AJ181" s="42">
        <f t="shared" si="202"/>
        <v>971.32853765100265</v>
      </c>
      <c r="AK181" s="42">
        <f t="shared" si="206"/>
        <v>-17150.408679055145</v>
      </c>
    </row>
    <row r="182" spans="1:39" ht="15" x14ac:dyDescent="0.2">
      <c r="I182" s="2">
        <f t="shared" si="186"/>
        <v>20</v>
      </c>
      <c r="J182" s="11">
        <f t="shared" si="176"/>
        <v>21280.986020387711</v>
      </c>
      <c r="K182" s="11">
        <f t="shared" si="187"/>
        <v>212.80986020387712</v>
      </c>
      <c r="L182" s="24">
        <f t="shared" si="193"/>
        <v>2520.4906109846161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L'!$B$392:$AV$512, 19)</f>
        <v>95.42726255611997</v>
      </c>
      <c r="S182" s="46">
        <f>VLOOKUP(I182, '[1]Lapse Rates'!$A$4:$F$24, 6)</f>
        <v>0</v>
      </c>
      <c r="T182" s="33">
        <f t="shared" si="203"/>
        <v>0.46982063798848023</v>
      </c>
      <c r="U182" s="33">
        <f t="shared" si="194"/>
        <v>4.48336973756105E-2</v>
      </c>
      <c r="V182" s="39">
        <f t="shared" si="189"/>
        <v>0</v>
      </c>
      <c r="W182" s="32">
        <f t="shared" si="195"/>
        <v>0.42498694061286973</v>
      </c>
      <c r="X182" s="31"/>
      <c r="Y182" s="5">
        <f t="shared" si="200"/>
        <v>0</v>
      </c>
      <c r="Z182" s="5">
        <f t="shared" si="200"/>
        <v>2.8293961299516446</v>
      </c>
      <c r="AA182" s="5">
        <f t="shared" si="196"/>
        <v>0</v>
      </c>
      <c r="AB182" s="5">
        <f t="shared" si="181"/>
        <v>2.5593946025834793</v>
      </c>
      <c r="AC182" s="32"/>
      <c r="AD182" s="5">
        <f>$W182*J182</f>
        <v>9044.1411420298227</v>
      </c>
      <c r="AE182" s="5">
        <f t="shared" si="183"/>
        <v>-90.441411420298238</v>
      </c>
      <c r="AF182" s="5">
        <f t="shared" si="183"/>
        <v>-1071.1755936058148</v>
      </c>
      <c r="AG182" s="5">
        <f t="shared" si="204"/>
        <v>-27000.152736816537</v>
      </c>
      <c r="AH182" s="5">
        <f t="shared" si="205"/>
        <v>-19117.62859981283</v>
      </c>
      <c r="AI182" s="42">
        <f t="shared" si="199"/>
        <v>0</v>
      </c>
      <c r="AJ182" s="42">
        <f t="shared" si="202"/>
        <v>878.63550733314253</v>
      </c>
      <c r="AK182" s="42">
        <f t="shared" si="206"/>
        <v>-18238.993092479686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345680.57819424977</v>
      </c>
      <c r="AE185" s="21">
        <f t="shared" ref="AE185:AK185" si="207">SUM(AE162:AE182)</f>
        <v>-11546.496480089338</v>
      </c>
      <c r="AF185" s="21">
        <f t="shared" si="207"/>
        <v>-39094.406346950287</v>
      </c>
      <c r="AG185" s="21">
        <f t="shared" si="207"/>
        <v>-335157.73592451407</v>
      </c>
      <c r="AH185" s="21">
        <f t="shared" si="207"/>
        <v>-40118.060557303965</v>
      </c>
      <c r="AI185" s="21">
        <f t="shared" si="207"/>
        <v>0</v>
      </c>
      <c r="AJ185" s="21">
        <f t="shared" si="207"/>
        <v>31535.300025323213</v>
      </c>
      <c r="AK185" s="21">
        <f t="shared" si="207"/>
        <v>-8582.760531980708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176233.9005163711</v>
      </c>
      <c r="AE187" s="21">
        <f t="shared" ref="AE187:AK187" si="208">AE162+NPV($D$6,AE163:AE182)</f>
        <v>-9870.7808067308306</v>
      </c>
      <c r="AF187" s="21">
        <f t="shared" si="208"/>
        <v>-19247.461203837353</v>
      </c>
      <c r="AG187" s="21">
        <f t="shared" si="208"/>
        <v>-116435.30474415081</v>
      </c>
      <c r="AH187" s="21">
        <f t="shared" si="208"/>
        <v>30680.353761652128</v>
      </c>
      <c r="AI187" s="21">
        <f t="shared" si="208"/>
        <v>0</v>
      </c>
      <c r="AJ187" s="21">
        <f t="shared" si="208"/>
        <v>15072.043421685486</v>
      </c>
      <c r="AK187" s="21">
        <f t="shared" si="208"/>
        <v>45752.397183337598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258932.05102384137</v>
      </c>
      <c r="AE189" s="21">
        <f t="shared" ref="AE189:AK189" si="209">AE162+NPV($D$7,AE163:AE182)</f>
        <v>-10686.387983800123</v>
      </c>
      <c r="AF189" s="21">
        <f t="shared" si="209"/>
        <v>-28907.400034140501</v>
      </c>
      <c r="AG189" s="21">
        <f t="shared" si="209"/>
        <v>-216552.17222280573</v>
      </c>
      <c r="AH189" s="21">
        <f t="shared" si="209"/>
        <v>2786.0907830950573</v>
      </c>
      <c r="AI189" s="21">
        <f t="shared" si="209"/>
        <v>0</v>
      </c>
      <c r="AJ189" s="21">
        <f t="shared" si="209"/>
        <v>23107.117906786189</v>
      </c>
      <c r="AK189" s="21">
        <f t="shared" si="209"/>
        <v>25893.208689881263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20823.059897265328</v>
      </c>
    </row>
    <row r="192" spans="1:39" ht="15" x14ac:dyDescent="0.2">
      <c r="G192" s="58" t="s">
        <v>115</v>
      </c>
      <c r="H192" s="57"/>
      <c r="I192" s="57"/>
      <c r="J192" s="11">
        <f>H$191</f>
        <v>20823.059897265328</v>
      </c>
      <c r="K192" s="11">
        <f>J192*$C$10</f>
        <v>8329.2239589061319</v>
      </c>
      <c r="L192" s="24">
        <f>$C$201</f>
        <v>3098.2620907306405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20823.059897265328</v>
      </c>
      <c r="AE192" s="5">
        <f>-$W192*K192</f>
        <v>-8329.2239589061319</v>
      </c>
      <c r="AF192" s="5">
        <f>-$W192*L192</f>
        <v>-3098.2620907306405</v>
      </c>
      <c r="AG192" s="5"/>
      <c r="AH192" s="5">
        <f>SUM(AD192:AG192)</f>
        <v>9395.5738476285551</v>
      </c>
      <c r="AI192" s="42">
        <f>Y192-AA192</f>
        <v>0</v>
      </c>
      <c r="AJ192" s="42"/>
      <c r="AK192" s="42">
        <f>SUM(AH192:AJ192)</f>
        <v>9395.5738476285551</v>
      </c>
      <c r="AL192" s="6" t="s">
        <v>39</v>
      </c>
      <c r="AM192" s="36">
        <f>AK219</f>
        <v>25444.791672962379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20823.059897265328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L'!$B$392:$AV$512, 22)</f>
        <v>12.361706966540961</v>
      </c>
      <c r="S193" s="46">
        <f>AVERAGE(VLOOKUP(I192,'[1]Lapse Rates'!$A$4:$F$24,6),VLOOKUP(I193,'[1]Lapse Rates'!$A$4:$F$24,6))</f>
        <v>1.1402544E-3</v>
      </c>
      <c r="T193" s="33">
        <f>W192</f>
        <v>1</v>
      </c>
      <c r="U193" s="33">
        <f>T193*R193/1000</f>
        <v>1.236170696654096E-2</v>
      </c>
      <c r="V193" s="39">
        <f>MIN(S193*T193,T193-U193)</f>
        <v>1.1402544E-3</v>
      </c>
      <c r="W193" s="32">
        <f>T193-SUM(U193:V193)</f>
        <v>0.98649803863345908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5.9409772730818942</v>
      </c>
      <c r="AC193" s="32"/>
      <c r="AD193" s="5">
        <f t="shared" ref="AD193:AD195" si="218">$W193*J193</f>
        <v>20541.907746999284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-7444.5784247529955</v>
      </c>
      <c r="AH193" s="5">
        <f t="shared" ref="AH193:AH201" si="220">SUM(AD193:AG193)</f>
        <v>13097.329322246289</v>
      </c>
      <c r="AI193" s="42">
        <f>-M193*$W192*(N193-N192)/1000</f>
        <v>0</v>
      </c>
      <c r="AJ193" s="42">
        <f>$D$6*SUM(Y193:Z193,AD193:AE193)</f>
        <v>2015.7519366296301</v>
      </c>
      <c r="AK193" s="42">
        <f t="shared" ref="AK193" si="221">SUM(AH193:AJ193)</f>
        <v>15113.081258875918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20823.059897265328</v>
      </c>
      <c r="K194" s="11">
        <f t="shared" ref="K194:K212" si="223">J194*$C$11</f>
        <v>208.2305989726533</v>
      </c>
      <c r="L194" s="24">
        <f>$C$202</f>
        <v>2473.5702938126806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L'!$B$392:$AV$512, 22)</f>
        <v>13.562028472567702</v>
      </c>
      <c r="S194" s="46">
        <f>VLOOKUP(I194, '[1]Lapse Rates'!$A$4:$F$24, 6)</f>
        <v>1.1150343000000001E-3</v>
      </c>
      <c r="T194" s="33">
        <f t="shared" ref="T194:T196" si="224">W193</f>
        <v>0.98649803863345908</v>
      </c>
      <c r="U194" s="33">
        <f>T194*R194/1000</f>
        <v>1.3378914488079164E-2</v>
      </c>
      <c r="V194" s="39">
        <f t="shared" ref="V194:V212" si="225">MIN(S194*T194,T194-U194)</f>
        <v>1.099979149959032E-3</v>
      </c>
      <c r="W194" s="32">
        <f>T194-SUM(U194:V194)</f>
        <v>0.97201914499542086</v>
      </c>
      <c r="X194" s="32"/>
      <c r="Y194" s="5">
        <f t="shared" ref="Y194:Z209" si="226">AA193</f>
        <v>0</v>
      </c>
      <c r="Z194" s="5">
        <f t="shared" si="226"/>
        <v>5.9409772730818942</v>
      </c>
      <c r="AA194" s="5">
        <f>O194*W194</f>
        <v>0</v>
      </c>
      <c r="AB194" s="5">
        <f t="shared" si="217"/>
        <v>5.853781176714473</v>
      </c>
      <c r="AC194" s="32"/>
      <c r="AD194" s="5">
        <f t="shared" si="218"/>
        <v>20240.412877528281</v>
      </c>
      <c r="AE194" s="5">
        <f t="shared" si="219"/>
        <v>-202.40412877528283</v>
      </c>
      <c r="AF194" s="5">
        <f t="shared" si="219"/>
        <v>-2404.357682077874</v>
      </c>
      <c r="AG194" s="5">
        <f t="shared" ref="AG194:AG197" si="227">-U194*M194</f>
        <v>-8057.1702932414273</v>
      </c>
      <c r="AH194" s="5">
        <f t="shared" si="220"/>
        <v>9576.4807734336973</v>
      </c>
      <c r="AI194" s="42">
        <f>-M194*($W193*N194-$W192*N193)/1000</f>
        <v>0</v>
      </c>
      <c r="AJ194" s="42">
        <f t="shared" ref="AJ194:AJ195" si="228">$D$6*SUM(Y194:Z194,AD194:AE194)</f>
        <v>1966.3114681231586</v>
      </c>
      <c r="AK194" s="42">
        <f>SUM(AH194:AJ194)</f>
        <v>11542.792241556856</v>
      </c>
      <c r="AL194" s="48" t="s">
        <v>59</v>
      </c>
      <c r="AM194" s="54">
        <f>AK219/AD219</f>
        <v>9.9999999002007359E-2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20823.059897265328</v>
      </c>
      <c r="K195" s="11">
        <f t="shared" si="223"/>
        <v>208.2305989726533</v>
      </c>
      <c r="L195" s="24">
        <f t="shared" ref="L195:L212" si="229">$C$202</f>
        <v>2473.5702938126806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L'!$B$392:$AV$512, 22)</f>
        <v>14.841506111403371</v>
      </c>
      <c r="S195" s="46">
        <f>VLOOKUP(I195, '[1]Lapse Rates'!$A$4:$F$24, 6)</f>
        <v>9.1335750000000001E-4</v>
      </c>
      <c r="T195" s="33">
        <f t="shared" si="224"/>
        <v>0.97201914499542086</v>
      </c>
      <c r="U195" s="33">
        <f t="shared" ref="U195:U212" si="230">T195*R195/1000</f>
        <v>1.4426228080850619E-2</v>
      </c>
      <c r="V195" s="39">
        <f t="shared" si="225"/>
        <v>8.8780097622515508E-4</v>
      </c>
      <c r="W195" s="32">
        <f t="shared" ref="W195:W212" si="231">T195-SUM(U195:V195)</f>
        <v>0.95670511593834506</v>
      </c>
      <c r="X195" s="32"/>
      <c r="Y195" s="5">
        <f t="shared" si="226"/>
        <v>0</v>
      </c>
      <c r="Z195" s="5">
        <f t="shared" si="226"/>
        <v>5.853781176714473</v>
      </c>
      <c r="AA195" s="5">
        <f t="shared" ref="AA195:AA212" si="232">O195*W195</f>
        <v>0</v>
      </c>
      <c r="AB195" s="5">
        <f t="shared" si="217"/>
        <v>5.7615556526643363</v>
      </c>
      <c r="AC195" s="32"/>
      <c r="AD195" s="5">
        <f t="shared" si="218"/>
        <v>19921.527933204328</v>
      </c>
      <c r="AE195" s="5">
        <f t="shared" si="219"/>
        <v>-199.21527933204331</v>
      </c>
      <c r="AF195" s="5">
        <f>-$W195*L195</f>
        <v>-2366.4773547237069</v>
      </c>
      <c r="AG195" s="5">
        <f t="shared" si="227"/>
        <v>-8687.8929109025867</v>
      </c>
      <c r="AH195" s="5">
        <f t="shared" si="220"/>
        <v>8667.9423882459942</v>
      </c>
      <c r="AI195" s="42">
        <f>-M195*($W194*N195-$W193*N194)/1000</f>
        <v>0</v>
      </c>
      <c r="AJ195" s="42">
        <f t="shared" si="228"/>
        <v>1935.3331272783068</v>
      </c>
      <c r="AK195" s="42">
        <f t="shared" ref="AK195:AK202" si="233">SUM(AH195:AJ195)</f>
        <v>10603.275515524301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20823.059897265328</v>
      </c>
      <c r="K196" s="11">
        <f t="shared" si="223"/>
        <v>208.2305989726533</v>
      </c>
      <c r="L196" s="24">
        <f t="shared" si="229"/>
        <v>2473.5702938126806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L'!$B$392:$AV$512, 22)</f>
        <v>16.199936752096448</v>
      </c>
      <c r="S196" s="46">
        <f>VLOOKUP(I196, '[1]Lapse Rates'!$A$4:$F$24, 6)</f>
        <v>8.7679360000000005E-4</v>
      </c>
      <c r="T196" s="33">
        <f t="shared" si="224"/>
        <v>0.95670511593834506</v>
      </c>
      <c r="U196" s="33">
        <f t="shared" si="230"/>
        <v>1.549856236860829E-2</v>
      </c>
      <c r="V196" s="39">
        <f t="shared" si="225"/>
        <v>8.3883292274199899E-4</v>
      </c>
      <c r="W196" s="32">
        <f t="shared" si="231"/>
        <v>0.94036772064699481</v>
      </c>
      <c r="X196" s="32"/>
      <c r="Y196" s="5">
        <f>AA195</f>
        <v>0</v>
      </c>
      <c r="Z196" s="5">
        <f t="shared" si="226"/>
        <v>5.7615556526643363</v>
      </c>
      <c r="AA196" s="5">
        <f t="shared" si="232"/>
        <v>0</v>
      </c>
      <c r="AB196" s="5">
        <f t="shared" si="217"/>
        <v>5.6631671203751903</v>
      </c>
      <c r="AC196" s="32"/>
      <c r="AD196" s="5">
        <f>$W196*J196</f>
        <v>19581.333372487243</v>
      </c>
      <c r="AE196" s="5">
        <f t="shared" si="219"/>
        <v>-195.81333372487245</v>
      </c>
      <c r="AF196" s="5">
        <f t="shared" si="219"/>
        <v>-2326.0656590527478</v>
      </c>
      <c r="AG196" s="5">
        <f t="shared" si="227"/>
        <v>-9333.6837166846017</v>
      </c>
      <c r="AH196" s="5">
        <f t="shared" si="220"/>
        <v>7725.7706630250213</v>
      </c>
      <c r="AI196" s="42">
        <f t="shared" ref="AI196:AI212" si="235">-M196*($W195*N196-$W194*N195)/1000</f>
        <v>0</v>
      </c>
      <c r="AJ196" s="42">
        <f>$D$6*SUM(Y196:Z196,AD196:AE196)</f>
        <v>1902.2847244121151</v>
      </c>
      <c r="AK196" s="42">
        <f t="shared" si="233"/>
        <v>9628.0553874371362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20823.059897265328</v>
      </c>
      <c r="K197" s="11">
        <f t="shared" si="223"/>
        <v>208.2305989726533</v>
      </c>
      <c r="L197" s="24">
        <f t="shared" si="229"/>
        <v>2473.5702938126806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L'!$B$392:$AV$512, 22)</f>
        <v>17.72700098618548</v>
      </c>
      <c r="S197" s="46">
        <f>VLOOKUP(I197, '[1]Lapse Rates'!$A$4:$F$24, 6)</f>
        <v>8.7786349999999995E-4</v>
      </c>
      <c r="T197" s="33">
        <f>W196</f>
        <v>0.94036772064699481</v>
      </c>
      <c r="U197" s="33">
        <f t="shared" si="230"/>
        <v>1.6669899511286269E-2</v>
      </c>
      <c r="V197" s="39">
        <f t="shared" si="225"/>
        <v>8.2551449853419305E-4</v>
      </c>
      <c r="W197" s="32">
        <f t="shared" si="231"/>
        <v>0.92287230663717434</v>
      </c>
      <c r="X197" s="32"/>
      <c r="Y197" s="5">
        <f t="shared" ref="Y197:Z212" si="236">AA196</f>
        <v>0</v>
      </c>
      <c r="Z197" s="5">
        <f t="shared" si="226"/>
        <v>5.6631671203751903</v>
      </c>
      <c r="AA197" s="5">
        <f t="shared" si="232"/>
        <v>0</v>
      </c>
      <c r="AB197" s="5">
        <f t="shared" si="217"/>
        <v>5.557804663537989</v>
      </c>
      <c r="AC197" s="32"/>
      <c r="AD197" s="5">
        <f t="shared" ref="AD197:AD211" si="237">$W197*J197</f>
        <v>19217.025318633296</v>
      </c>
      <c r="AE197" s="5">
        <f t="shared" si="219"/>
        <v>-192.17025318633299</v>
      </c>
      <c r="AF197" s="5">
        <f t="shared" si="219"/>
        <v>-2282.7895226801015</v>
      </c>
      <c r="AG197" s="5">
        <f t="shared" si="227"/>
        <v>-10039.096912782419</v>
      </c>
      <c r="AH197" s="5">
        <f t="shared" si="220"/>
        <v>6702.9686299844416</v>
      </c>
      <c r="AI197" s="42">
        <f t="shared" si="235"/>
        <v>0</v>
      </c>
      <c r="AJ197" s="42">
        <f t="shared" ref="AJ197:AJ212" si="238">$D$6*SUM(Y197:Z197,AD197:AE197)</f>
        <v>1866.8938386148559</v>
      </c>
      <c r="AK197" s="42">
        <f t="shared" si="233"/>
        <v>8569.8624685992982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20823.059897265328</v>
      </c>
      <c r="K198" s="11">
        <f t="shared" si="223"/>
        <v>208.2305989726533</v>
      </c>
      <c r="L198" s="24">
        <f t="shared" si="229"/>
        <v>2473.5702938126806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L'!$B$392:$AV$512, 22)</f>
        <v>19.446293450573311</v>
      </c>
      <c r="S198" s="46">
        <f>VLOOKUP(I198, '[1]Lapse Rates'!$A$4:$F$24, 6)</f>
        <v>8.7081910000000003E-4</v>
      </c>
      <c r="T198" s="33">
        <f t="shared" ref="T198:T212" si="239">W197</f>
        <v>0.92287230663717434</v>
      </c>
      <c r="U198" s="33">
        <f t="shared" si="230"/>
        <v>1.7946445692273969E-2</v>
      </c>
      <c r="V198" s="39">
        <f t="shared" si="225"/>
        <v>8.0365483148070818E-4</v>
      </c>
      <c r="W198" s="32">
        <f t="shared" si="231"/>
        <v>0.90412220611341965</v>
      </c>
      <c r="X198" s="32"/>
      <c r="Y198" s="5">
        <f t="shared" si="236"/>
        <v>0</v>
      </c>
      <c r="Z198" s="5">
        <f t="shared" si="226"/>
        <v>5.557804663537989</v>
      </c>
      <c r="AA198" s="5">
        <f t="shared" si="232"/>
        <v>0</v>
      </c>
      <c r="AB198" s="5">
        <f t="shared" si="217"/>
        <v>5.4448861206547861</v>
      </c>
      <c r="AC198" s="32"/>
      <c r="AD198" s="5">
        <f t="shared" si="237"/>
        <v>18826.590852347406</v>
      </c>
      <c r="AE198" s="5">
        <f t="shared" si="219"/>
        <v>-188.26590852347408</v>
      </c>
      <c r="AF198" s="5">
        <f t="shared" si="219"/>
        <v>-2236.4098310185404</v>
      </c>
      <c r="AG198" s="5">
        <f>-U198*M198</f>
        <v>-10807.870042812459</v>
      </c>
      <c r="AH198" s="5">
        <f t="shared" si="220"/>
        <v>5594.0450699929333</v>
      </c>
      <c r="AI198" s="42">
        <f t="shared" si="235"/>
        <v>0</v>
      </c>
      <c r="AJ198" s="42">
        <f t="shared" si="238"/>
        <v>1828.964897626621</v>
      </c>
      <c r="AK198" s="42">
        <f t="shared" si="233"/>
        <v>7423.0099676195541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20823.059897265328</v>
      </c>
      <c r="K199" s="11">
        <f t="shared" si="223"/>
        <v>208.2305989726533</v>
      </c>
      <c r="L199" s="24">
        <f t="shared" si="229"/>
        <v>2473.5702938126806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L'!$B$392:$AV$512, 22)</f>
        <v>21.413107963995621</v>
      </c>
      <c r="S199" s="46">
        <f>VLOOKUP(I199, '[1]Lapse Rates'!$A$4:$F$24, 6)</f>
        <v>7.8743759999999998E-4</v>
      </c>
      <c r="T199" s="33">
        <f t="shared" si="239"/>
        <v>0.90412220611341965</v>
      </c>
      <c r="U199" s="33">
        <f t="shared" si="230"/>
        <v>1.9360066412152554E-2</v>
      </c>
      <c r="V199" s="39">
        <f t="shared" si="225"/>
        <v>7.1193982008865646E-4</v>
      </c>
      <c r="W199" s="32">
        <f t="shared" si="231"/>
        <v>0.88405019988117839</v>
      </c>
      <c r="X199" s="32"/>
      <c r="Y199" s="5">
        <f t="shared" si="236"/>
        <v>0</v>
      </c>
      <c r="Z199" s="5">
        <f t="shared" si="226"/>
        <v>5.4448861206547861</v>
      </c>
      <c r="AA199" s="5">
        <f t="shared" si="232"/>
        <v>0</v>
      </c>
      <c r="AB199" s="5">
        <f t="shared" si="217"/>
        <v>5.324006678242422</v>
      </c>
      <c r="AC199" s="32"/>
      <c r="AD199" s="5">
        <f t="shared" si="237"/>
        <v>18408.630264315165</v>
      </c>
      <c r="AE199" s="5">
        <f t="shared" si="219"/>
        <v>-184.08630264315164</v>
      </c>
      <c r="AF199" s="5">
        <f t="shared" si="219"/>
        <v>-2186.7603126652452</v>
      </c>
      <c r="AG199" s="5">
        <f t="shared" ref="AG199:AG212" si="240">-U199*M199</f>
        <v>-11659.19343532422</v>
      </c>
      <c r="AH199" s="5">
        <f t="shared" si="220"/>
        <v>4378.5902136825498</v>
      </c>
      <c r="AI199" s="42">
        <f t="shared" si="235"/>
        <v>0</v>
      </c>
      <c r="AJ199" s="42">
        <f t="shared" si="238"/>
        <v>1788.3619059684609</v>
      </c>
      <c r="AK199" s="42">
        <f t="shared" si="233"/>
        <v>6166.9521196510104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20823.059897265328</v>
      </c>
      <c r="K200" s="11">
        <f t="shared" si="223"/>
        <v>208.2305989726533</v>
      </c>
      <c r="L200" s="24">
        <f t="shared" si="229"/>
        <v>2473.5702938126806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L'!$B$392:$AV$512, 22)</f>
        <v>23.678470376509129</v>
      </c>
      <c r="S200" s="46">
        <f>VLOOKUP(I200, '[1]Lapse Rates'!$A$4:$F$24, 6)</f>
        <v>7.0183349999999997E-4</v>
      </c>
      <c r="T200" s="33">
        <f t="shared" si="239"/>
        <v>0.88405019988117839</v>
      </c>
      <c r="U200" s="33">
        <f t="shared" si="230"/>
        <v>2.0932956469233457E-2</v>
      </c>
      <c r="V200" s="39">
        <f t="shared" si="225"/>
        <v>6.2045604595830695E-4</v>
      </c>
      <c r="W200" s="32">
        <f t="shared" si="231"/>
        <v>0.86249678736598667</v>
      </c>
      <c r="X200" s="32"/>
      <c r="Y200" s="5">
        <f t="shared" si="236"/>
        <v>0</v>
      </c>
      <c r="Z200" s="5">
        <f t="shared" si="226"/>
        <v>5.324006678242422</v>
      </c>
      <c r="AA200" s="5">
        <f t="shared" si="232"/>
        <v>0</v>
      </c>
      <c r="AB200" s="5">
        <f t="shared" si="217"/>
        <v>5.1942057775863075</v>
      </c>
      <c r="AC200" s="32"/>
      <c r="AD200" s="5">
        <f t="shared" si="237"/>
        <v>17959.822264520859</v>
      </c>
      <c r="AE200" s="5">
        <f t="shared" si="219"/>
        <v>-179.59822264520858</v>
      </c>
      <c r="AF200" s="5">
        <f t="shared" si="219"/>
        <v>-2133.4464317373768</v>
      </c>
      <c r="AG200" s="5">
        <f t="shared" si="240"/>
        <v>-12606.433441509995</v>
      </c>
      <c r="AH200" s="5">
        <f t="shared" si="220"/>
        <v>3040.3441686282804</v>
      </c>
      <c r="AI200" s="42">
        <f t="shared" si="235"/>
        <v>0</v>
      </c>
      <c r="AJ200" s="42">
        <f t="shared" si="238"/>
        <v>1744.7622635631371</v>
      </c>
      <c r="AK200" s="42">
        <f t="shared" si="233"/>
        <v>4785.1064321914173</v>
      </c>
    </row>
    <row r="201" spans="1:39" ht="15" x14ac:dyDescent="0.2">
      <c r="A201" s="12"/>
      <c r="B201" s="13">
        <v>1</v>
      </c>
      <c r="C201" s="10">
        <f>$H$191*0.14+$B$204</f>
        <v>3098.2620907306405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20823.059897265328</v>
      </c>
      <c r="K201" s="11">
        <f t="shared" si="223"/>
        <v>208.2305989726533</v>
      </c>
      <c r="L201" s="24">
        <f t="shared" si="229"/>
        <v>2473.5702938126806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L'!$B$392:$AV$512, 22)</f>
        <v>26.28849180847191</v>
      </c>
      <c r="S201" s="46">
        <f>VLOOKUP(I201, '[1]Lapse Rates'!$A$4:$F$24, 6)</f>
        <v>6.5742610000000005E-4</v>
      </c>
      <c r="T201" s="33">
        <f t="shared" si="239"/>
        <v>0.86249678736598667</v>
      </c>
      <c r="U201" s="33">
        <f t="shared" si="230"/>
        <v>2.267373972950408E-2</v>
      </c>
      <c r="V201" s="39">
        <f t="shared" si="225"/>
        <v>5.670278991805499E-4</v>
      </c>
      <c r="W201" s="32">
        <f t="shared" si="231"/>
        <v>0.83925601973730202</v>
      </c>
      <c r="X201" s="32"/>
      <c r="Y201" s="5">
        <f t="shared" si="236"/>
        <v>0</v>
      </c>
      <c r="Z201" s="5">
        <f t="shared" si="226"/>
        <v>5.1942057775863075</v>
      </c>
      <c r="AA201" s="5">
        <f t="shared" si="232"/>
        <v>0</v>
      </c>
      <c r="AB201" s="5">
        <f t="shared" si="217"/>
        <v>5.0542431351037562</v>
      </c>
      <c r="AC201" s="32"/>
      <c r="AD201" s="5">
        <f t="shared" si="237"/>
        <v>17475.878368130332</v>
      </c>
      <c r="AE201" s="5">
        <f t="shared" si="219"/>
        <v>-174.75878368130333</v>
      </c>
      <c r="AF201" s="5">
        <f t="shared" si="219"/>
        <v>-2075.9587593256588</v>
      </c>
      <c r="AG201" s="5">
        <f t="shared" si="240"/>
        <v>-13654.783603559514</v>
      </c>
      <c r="AH201" s="5">
        <f t="shared" si="220"/>
        <v>1570.3772215638564</v>
      </c>
      <c r="AI201" s="42">
        <f t="shared" si="235"/>
        <v>0</v>
      </c>
      <c r="AJ201" s="42">
        <f t="shared" si="238"/>
        <v>1697.7493828212309</v>
      </c>
      <c r="AK201" s="42">
        <f t="shared" si="233"/>
        <v>3268.1266043850874</v>
      </c>
    </row>
    <row r="202" spans="1:39" ht="15" x14ac:dyDescent="0.2">
      <c r="A202" s="12"/>
      <c r="B202" s="70" t="s">
        <v>49</v>
      </c>
      <c r="C202" s="10">
        <f>$H$191*0.11+$B$204</f>
        <v>2473.5702938126806</v>
      </c>
      <c r="D202" s="1"/>
      <c r="E202" s="1"/>
      <c r="F202" s="1"/>
      <c r="I202" s="2">
        <f t="shared" si="222"/>
        <v>10</v>
      </c>
      <c r="J202" s="11">
        <f t="shared" si="212"/>
        <v>20823.059897265328</v>
      </c>
      <c r="K202" s="11">
        <f t="shared" si="223"/>
        <v>208.2305989726533</v>
      </c>
      <c r="L202" s="24">
        <f t="shared" si="229"/>
        <v>2473.5702938126806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L'!$B$392:$AV$512, 22)</f>
        <v>29.393985073979</v>
      </c>
      <c r="S202" s="46">
        <f>VLOOKUP(I202, '[1]Lapse Rates'!$A$4:$F$24, 6)</f>
        <v>5.9033320000000003E-4</v>
      </c>
      <c r="T202" s="33">
        <f t="shared" si="239"/>
        <v>0.83925601973730202</v>
      </c>
      <c r="U202" s="33">
        <f t="shared" si="230"/>
        <v>2.4669078917405281E-2</v>
      </c>
      <c r="V202" s="39">
        <f t="shared" si="225"/>
        <v>4.9544069175078468E-4</v>
      </c>
      <c r="W202" s="32">
        <f t="shared" si="231"/>
        <v>0.81409150012814591</v>
      </c>
      <c r="X202" s="32"/>
      <c r="Y202" s="5">
        <f t="shared" si="236"/>
        <v>0</v>
      </c>
      <c r="Z202" s="5">
        <f t="shared" si="226"/>
        <v>5.0542431351037562</v>
      </c>
      <c r="AA202" s="5">
        <f t="shared" si="232"/>
        <v>0</v>
      </c>
      <c r="AB202" s="5">
        <f t="shared" si="217"/>
        <v>4.9026951003067314</v>
      </c>
      <c r="AC202" s="32"/>
      <c r="AD202" s="5">
        <f t="shared" si="237"/>
        <v>16951.876069022968</v>
      </c>
      <c r="AE202" s="5">
        <f t="shared" si="219"/>
        <v>-169.51876069022967</v>
      </c>
      <c r="AF202" s="5">
        <f t="shared" si="219"/>
        <v>-2013.7125511623838</v>
      </c>
      <c r="AG202" s="5">
        <f t="shared" si="240"/>
        <v>-14856.434727350064</v>
      </c>
      <c r="AH202" s="5">
        <f>SUM(AD202:AG202)</f>
        <v>-87.789970179708689</v>
      </c>
      <c r="AI202" s="42">
        <f t="shared" si="235"/>
        <v>0</v>
      </c>
      <c r="AJ202" s="42">
        <f t="shared" si="238"/>
        <v>1646.8450731989954</v>
      </c>
      <c r="AK202" s="42">
        <f t="shared" si="233"/>
        <v>1559.0551030192867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20823.059897265328</v>
      </c>
      <c r="K203" s="11">
        <f t="shared" si="223"/>
        <v>208.2305989726533</v>
      </c>
      <c r="L203" s="24">
        <f t="shared" si="229"/>
        <v>2473.5702938126806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L'!$B$392:$AV$512, 22)</f>
        <v>32.970154213153066</v>
      </c>
      <c r="S203" s="46">
        <f>VLOOKUP(I203, '[1]Lapse Rates'!$A$4:$F$24, 6)</f>
        <v>5.0522920000000001E-4</v>
      </c>
      <c r="T203" s="33">
        <f t="shared" si="239"/>
        <v>0.81409150012814591</v>
      </c>
      <c r="U203" s="33">
        <f t="shared" si="230"/>
        <v>2.6840722302842089E-2</v>
      </c>
      <c r="V203" s="39">
        <f t="shared" si="225"/>
        <v>4.1130279733654304E-4</v>
      </c>
      <c r="W203" s="32">
        <f t="shared" si="231"/>
        <v>0.78683947502796725</v>
      </c>
      <c r="X203" s="31"/>
      <c r="Y203" s="5">
        <f t="shared" si="236"/>
        <v>0</v>
      </c>
      <c r="Z203" s="5">
        <f t="shared" si="226"/>
        <v>4.9026951003067314</v>
      </c>
      <c r="AA203" s="5">
        <f t="shared" si="232"/>
        <v>0</v>
      </c>
      <c r="AB203" s="5">
        <f t="shared" si="217"/>
        <v>4.7385755020661771</v>
      </c>
      <c r="AC203" s="32"/>
      <c r="AD203" s="5">
        <f t="shared" si="237"/>
        <v>16384.405518040166</v>
      </c>
      <c r="AE203" s="5">
        <f t="shared" si="219"/>
        <v>-163.84405518040171</v>
      </c>
      <c r="AF203" s="5">
        <f t="shared" si="219"/>
        <v>-1946.3027514283442</v>
      </c>
      <c r="AG203" s="5">
        <f t="shared" si="240"/>
        <v>-16164.261351718289</v>
      </c>
      <c r="AH203" s="5">
        <f t="shared" ref="AH203:AH212" si="241">SUM(AD203:AG203)</f>
        <v>-1890.002640286868</v>
      </c>
      <c r="AI203" s="42">
        <f t="shared" si="235"/>
        <v>0</v>
      </c>
      <c r="AJ203" s="42">
        <f t="shared" si="238"/>
        <v>1591.7180338958831</v>
      </c>
      <c r="AK203" s="42">
        <f t="shared" ref="AK203:AK212" si="242">SUM(AH203:AJ203)</f>
        <v>-298.28460639098489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20823.059897265328</v>
      </c>
      <c r="K204" s="11">
        <f t="shared" si="223"/>
        <v>208.2305989726533</v>
      </c>
      <c r="L204" s="24">
        <f t="shared" si="229"/>
        <v>2473.5702938126806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L'!$B$392:$AV$512, 22)</f>
        <v>37.071210830621538</v>
      </c>
      <c r="S204" s="46">
        <f>VLOOKUP(I204, '[1]Lapse Rates'!$A$4:$F$24, 6)</f>
        <v>4.8306569999999999E-4</v>
      </c>
      <c r="T204" s="33">
        <f t="shared" si="239"/>
        <v>0.78683947502796725</v>
      </c>
      <c r="U204" s="33">
        <f t="shared" si="230"/>
        <v>2.9169092068617345E-2</v>
      </c>
      <c r="V204" s="39">
        <f t="shared" si="225"/>
        <v>3.800951617920175E-4</v>
      </c>
      <c r="W204" s="32">
        <f t="shared" si="231"/>
        <v>0.75729028779755792</v>
      </c>
      <c r="X204" s="31"/>
      <c r="Y204" s="5">
        <f t="shared" si="236"/>
        <v>0</v>
      </c>
      <c r="Z204" s="5">
        <f t="shared" si="226"/>
        <v>4.7385755020661771</v>
      </c>
      <c r="AA204" s="5">
        <f t="shared" si="232"/>
        <v>0</v>
      </c>
      <c r="AB204" s="5">
        <f t="shared" si="217"/>
        <v>4.5606217273003553</v>
      </c>
      <c r="AC204" s="32"/>
      <c r="AD204" s="5">
        <f t="shared" si="237"/>
        <v>15769.101022425846</v>
      </c>
      <c r="AE204" s="5">
        <f t="shared" si="219"/>
        <v>-157.69101022425849</v>
      </c>
      <c r="AF204" s="5">
        <f t="shared" si="219"/>
        <v>-1873.2107596888948</v>
      </c>
      <c r="AG204" s="5">
        <f t="shared" si="240"/>
        <v>-17566.473147391356</v>
      </c>
      <c r="AH204" s="5">
        <f t="shared" si="241"/>
        <v>-3828.2738948786628</v>
      </c>
      <c r="AI204" s="42">
        <f t="shared" si="235"/>
        <v>0</v>
      </c>
      <c r="AJ204" s="42">
        <f t="shared" si="238"/>
        <v>1531.9441764537285</v>
      </c>
      <c r="AK204" s="42">
        <f t="shared" si="242"/>
        <v>-2296.3297184249341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20823.059897265328</v>
      </c>
      <c r="K205" s="11">
        <f t="shared" si="223"/>
        <v>208.2305989726533</v>
      </c>
      <c r="L205" s="24">
        <f t="shared" si="229"/>
        <v>2473.5702938126806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L'!$B$392:$AV$512, 22)</f>
        <v>41.801295310575085</v>
      </c>
      <c r="S205" s="46">
        <f>VLOOKUP(I205, '[1]Lapse Rates'!$A$4:$F$24, 6)</f>
        <v>4.5965829999999999E-4</v>
      </c>
      <c r="T205" s="33">
        <f t="shared" si="239"/>
        <v>0.75729028779755792</v>
      </c>
      <c r="U205" s="33">
        <f t="shared" si="230"/>
        <v>3.1655714956056118E-2</v>
      </c>
      <c r="V205" s="39">
        <f t="shared" si="225"/>
        <v>3.4809476629553621E-4</v>
      </c>
      <c r="W205" s="32">
        <f t="shared" si="231"/>
        <v>0.7252864780752063</v>
      </c>
      <c r="X205" s="31"/>
      <c r="Y205" s="5">
        <f t="shared" si="236"/>
        <v>0</v>
      </c>
      <c r="Z205" s="5">
        <f t="shared" si="226"/>
        <v>4.5606217273003553</v>
      </c>
      <c r="AA205" s="5">
        <f t="shared" si="232"/>
        <v>0</v>
      </c>
      <c r="AB205" s="5">
        <f t="shared" si="217"/>
        <v>4.3678855040475337</v>
      </c>
      <c r="AC205" s="32"/>
      <c r="AD205" s="5">
        <f t="shared" si="237"/>
        <v>15102.683775636637</v>
      </c>
      <c r="AE205" s="5">
        <f t="shared" si="219"/>
        <v>-151.02683775636638</v>
      </c>
      <c r="AF205" s="5">
        <f t="shared" si="219"/>
        <v>-1794.0470866708524</v>
      </c>
      <c r="AG205" s="5">
        <f t="shared" si="240"/>
        <v>-19063.989562270719</v>
      </c>
      <c r="AH205" s="5">
        <f t="shared" si="241"/>
        <v>-5906.3797110613014</v>
      </c>
      <c r="AI205" s="42">
        <f t="shared" si="235"/>
        <v>0</v>
      </c>
      <c r="AJ205" s="42">
        <f t="shared" si="238"/>
        <v>1467.2049425975028</v>
      </c>
      <c r="AK205" s="42">
        <f t="shared" si="242"/>
        <v>-4439.1747684637985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20823.059897265328</v>
      </c>
      <c r="K206" s="11">
        <f t="shared" si="223"/>
        <v>208.2305989726533</v>
      </c>
      <c r="L206" s="24">
        <f t="shared" si="229"/>
        <v>2473.5702938126806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L'!$B$392:$AV$512, 22)</f>
        <v>47.079866062269929</v>
      </c>
      <c r="S206" s="46">
        <f>VLOOKUP(I206, '[1]Lapse Rates'!$A$4:$F$24, 6)</f>
        <v>3.6747819999999998E-4</v>
      </c>
      <c r="T206" s="33">
        <f t="shared" si="239"/>
        <v>0.7252864780752063</v>
      </c>
      <c r="U206" s="33">
        <f t="shared" si="230"/>
        <v>3.4146390244556186E-2</v>
      </c>
      <c r="V206" s="39">
        <f t="shared" si="225"/>
        <v>2.6652696944741628E-4</v>
      </c>
      <c r="W206" s="32">
        <f t="shared" si="231"/>
        <v>0.69087356086120266</v>
      </c>
      <c r="X206" s="31"/>
      <c r="Y206" s="5">
        <f t="shared" si="236"/>
        <v>0</v>
      </c>
      <c r="Z206" s="5">
        <f t="shared" si="226"/>
        <v>4.3678855040475337</v>
      </c>
      <c r="AA206" s="5">
        <f t="shared" si="232"/>
        <v>0</v>
      </c>
      <c r="AB206" s="5">
        <f t="shared" si="217"/>
        <v>4.1606409368388118</v>
      </c>
      <c r="AC206" s="32"/>
      <c r="AD206" s="5">
        <f t="shared" si="237"/>
        <v>14386.101539249807</v>
      </c>
      <c r="AE206" s="5">
        <f t="shared" si="219"/>
        <v>-143.86101539249808</v>
      </c>
      <c r="AF206" s="5">
        <f t="shared" si="219"/>
        <v>-1708.924316926858</v>
      </c>
      <c r="AG206" s="5">
        <f t="shared" si="240"/>
        <v>-20563.946450588828</v>
      </c>
      <c r="AH206" s="5">
        <f t="shared" si="241"/>
        <v>-8030.6302436583774</v>
      </c>
      <c r="AI206" s="42">
        <f t="shared" si="235"/>
        <v>0</v>
      </c>
      <c r="AJ206" s="42">
        <f t="shared" si="238"/>
        <v>1397.592284958349</v>
      </c>
      <c r="AK206" s="42">
        <f t="shared" si="242"/>
        <v>-6633.037958700028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20823.059897265328</v>
      </c>
      <c r="K207" s="11">
        <f t="shared" si="223"/>
        <v>208.2305989726533</v>
      </c>
      <c r="L207" s="24">
        <f t="shared" si="229"/>
        <v>2473.5702938126806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L'!$B$392:$AV$512, 22)</f>
        <v>52.94171734926126</v>
      </c>
      <c r="S207" s="46">
        <f>VLOOKUP(I207, '[1]Lapse Rates'!$A$4:$F$24, 6)</f>
        <v>3.9775519999999998E-4</v>
      </c>
      <c r="T207" s="33">
        <f t="shared" si="239"/>
        <v>0.69087356086120266</v>
      </c>
      <c r="U207" s="33">
        <f t="shared" si="230"/>
        <v>3.6576032783191437E-2</v>
      </c>
      <c r="V207" s="39">
        <f t="shared" si="225"/>
        <v>2.7479855137505985E-4</v>
      </c>
      <c r="W207" s="32">
        <f t="shared" si="231"/>
        <v>0.6540227295266362</v>
      </c>
      <c r="X207" s="31"/>
      <c r="Y207" s="5">
        <f t="shared" si="236"/>
        <v>0</v>
      </c>
      <c r="Z207" s="5">
        <f t="shared" si="226"/>
        <v>4.1606409368388118</v>
      </c>
      <c r="AA207" s="5">
        <f t="shared" si="232"/>
        <v>0</v>
      </c>
      <c r="AB207" s="5">
        <f t="shared" si="217"/>
        <v>3.9387145438009661</v>
      </c>
      <c r="AC207" s="32"/>
      <c r="AD207" s="5">
        <f t="shared" si="237"/>
        <v>13618.754471106107</v>
      </c>
      <c r="AE207" s="5">
        <f t="shared" si="219"/>
        <v>-136.18754471106107</v>
      </c>
      <c r="AF207" s="5">
        <f t="shared" si="219"/>
        <v>-1617.7711952353729</v>
      </c>
      <c r="AG207" s="5">
        <f t="shared" si="240"/>
        <v>-22027.147646988597</v>
      </c>
      <c r="AH207" s="5">
        <f t="shared" si="241"/>
        <v>-10162.351915828924</v>
      </c>
      <c r="AI207" s="42">
        <f t="shared" si="235"/>
        <v>0</v>
      </c>
      <c r="AJ207" s="42">
        <f t="shared" si="238"/>
        <v>1323.047974355258</v>
      </c>
      <c r="AK207" s="42">
        <f t="shared" si="242"/>
        <v>-8839.303941473665</v>
      </c>
    </row>
    <row r="208" spans="1:39" ht="15" x14ac:dyDescent="0.2">
      <c r="I208" s="2">
        <f t="shared" si="222"/>
        <v>16</v>
      </c>
      <c r="J208" s="11">
        <f t="shared" si="212"/>
        <v>20823.059897265328</v>
      </c>
      <c r="K208" s="11">
        <f t="shared" si="223"/>
        <v>208.2305989726533</v>
      </c>
      <c r="L208" s="24">
        <f t="shared" si="229"/>
        <v>2473.5702938126806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L'!$B$392:$AV$512, 22)</f>
        <v>59.324652610606591</v>
      </c>
      <c r="S208" s="46">
        <f>VLOOKUP(I208, '[1]Lapse Rates'!$A$4:$F$24, 6)</f>
        <v>2.516404E-4</v>
      </c>
      <c r="T208" s="33">
        <f t="shared" si="239"/>
        <v>0.6540227295266362</v>
      </c>
      <c r="U208" s="33">
        <f t="shared" si="230"/>
        <v>3.8799671228608411E-2</v>
      </c>
      <c r="V208" s="39">
        <f t="shared" si="225"/>
        <v>1.6457854126717455E-4</v>
      </c>
      <c r="W208" s="32">
        <f t="shared" si="231"/>
        <v>0.61505847975676065</v>
      </c>
      <c r="X208" s="31"/>
      <c r="Y208" s="5">
        <f t="shared" si="236"/>
        <v>0</v>
      </c>
      <c r="Z208" s="5">
        <f t="shared" si="226"/>
        <v>3.9387145438009661</v>
      </c>
      <c r="AA208" s="5">
        <f t="shared" si="232"/>
        <v>0</v>
      </c>
      <c r="AB208" s="5">
        <f t="shared" si="217"/>
        <v>3.704060532054342</v>
      </c>
      <c r="AC208" s="32"/>
      <c r="AD208" s="5">
        <f t="shared" si="237"/>
        <v>12807.399564295982</v>
      </c>
      <c r="AE208" s="5">
        <f t="shared" si="219"/>
        <v>-128.07399564295983</v>
      </c>
      <c r="AF208" s="5">
        <f t="shared" si="219"/>
        <v>-1521.390384483911</v>
      </c>
      <c r="AG208" s="5">
        <f t="shared" si="240"/>
        <v>-23366.287204333614</v>
      </c>
      <c r="AH208" s="5">
        <f t="shared" si="241"/>
        <v>-12208.352020164504</v>
      </c>
      <c r="AI208" s="42">
        <f t="shared" si="235"/>
        <v>0</v>
      </c>
      <c r="AJ208" s="42">
        <f t="shared" si="238"/>
        <v>1244.2282261816083</v>
      </c>
      <c r="AK208" s="42">
        <f t="shared" si="242"/>
        <v>-10964.123793982895</v>
      </c>
    </row>
    <row r="209" spans="1:39" ht="15" x14ac:dyDescent="0.2">
      <c r="I209" s="2">
        <f t="shared" si="222"/>
        <v>17</v>
      </c>
      <c r="J209" s="11">
        <f t="shared" si="212"/>
        <v>20823.059897265328</v>
      </c>
      <c r="K209" s="11">
        <f t="shared" si="223"/>
        <v>208.2305989726533</v>
      </c>
      <c r="L209" s="24">
        <f t="shared" si="229"/>
        <v>2473.5702938126806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L'!$B$392:$AV$512, 22)</f>
        <v>66.324779896119495</v>
      </c>
      <c r="S209" s="46">
        <f>VLOOKUP(I209, '[1]Lapse Rates'!$A$4:$F$24, 6)</f>
        <v>2.7508159999999998E-4</v>
      </c>
      <c r="T209" s="33">
        <f t="shared" si="239"/>
        <v>0.61505847975676065</v>
      </c>
      <c r="U209" s="33">
        <f t="shared" si="230"/>
        <v>4.079361829310902E-2</v>
      </c>
      <c r="V209" s="39">
        <f t="shared" si="225"/>
        <v>1.6919127070505732E-4</v>
      </c>
      <c r="W209" s="32">
        <f t="shared" si="231"/>
        <v>0.57409567019294661</v>
      </c>
      <c r="X209" s="31"/>
      <c r="Y209" s="5">
        <f t="shared" si="236"/>
        <v>0</v>
      </c>
      <c r="Z209" s="5">
        <f t="shared" si="226"/>
        <v>3.704060532054342</v>
      </c>
      <c r="AA209" s="5">
        <f t="shared" si="232"/>
        <v>0</v>
      </c>
      <c r="AB209" s="5">
        <f t="shared" si="217"/>
        <v>3.4573706136462805</v>
      </c>
      <c r="AC209" s="32"/>
      <c r="AD209" s="5">
        <f t="shared" si="237"/>
        <v>11954.428527188409</v>
      </c>
      <c r="AE209" s="5">
        <f t="shared" si="219"/>
        <v>-119.54428527188409</v>
      </c>
      <c r="AF209" s="5">
        <f t="shared" si="219"/>
        <v>-1420.0659955957547</v>
      </c>
      <c r="AG209" s="5">
        <f t="shared" si="240"/>
        <v>-24567.099951040753</v>
      </c>
      <c r="AH209" s="5">
        <f t="shared" si="241"/>
        <v>-14152.281704719982</v>
      </c>
      <c r="AI209" s="42">
        <f t="shared" si="235"/>
        <v>0</v>
      </c>
      <c r="AJ209" s="42">
        <f t="shared" si="238"/>
        <v>1161.3655124702057</v>
      </c>
      <c r="AK209" s="42">
        <f t="shared" si="242"/>
        <v>-12990.916192249777</v>
      </c>
    </row>
    <row r="210" spans="1:39" ht="15" x14ac:dyDescent="0.2">
      <c r="I210" s="2">
        <f t="shared" si="222"/>
        <v>18</v>
      </c>
      <c r="J210" s="11">
        <f t="shared" si="212"/>
        <v>20823.059897265328</v>
      </c>
      <c r="K210" s="11">
        <f t="shared" si="223"/>
        <v>208.2305989726533</v>
      </c>
      <c r="L210" s="24">
        <f t="shared" si="229"/>
        <v>2473.5702938126806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L'!$B$392:$AV$512, 22)</f>
        <v>74.184377973417952</v>
      </c>
      <c r="S210" s="46">
        <f>VLOOKUP(I210, '[1]Lapse Rates'!$A$4:$F$24, 6)</f>
        <v>2.0998619999999999E-4</v>
      </c>
      <c r="T210" s="33">
        <f t="shared" si="239"/>
        <v>0.57409567019294661</v>
      </c>
      <c r="U210" s="33">
        <f t="shared" si="230"/>
        <v>4.2588930190496241E-2</v>
      </c>
      <c r="V210" s="39">
        <f t="shared" si="225"/>
        <v>1.2055216822027012E-4</v>
      </c>
      <c r="W210" s="32">
        <f t="shared" si="231"/>
        <v>0.53138618783423008</v>
      </c>
      <c r="X210" s="31"/>
      <c r="Y210" s="5">
        <f t="shared" si="236"/>
        <v>0</v>
      </c>
      <c r="Z210" s="5">
        <f t="shared" si="236"/>
        <v>3.4573706136462805</v>
      </c>
      <c r="AA210" s="5">
        <f t="shared" si="232"/>
        <v>0</v>
      </c>
      <c r="AB210" s="5">
        <f t="shared" si="217"/>
        <v>3.2001617251322054</v>
      </c>
      <c r="AC210" s="32"/>
      <c r="AD210" s="5">
        <f t="shared" si="237"/>
        <v>11065.086417851657</v>
      </c>
      <c r="AE210" s="5">
        <f t="shared" si="219"/>
        <v>-110.65086417851658</v>
      </c>
      <c r="AF210" s="5">
        <f t="shared" si="219"/>
        <v>-1314.4210887691167</v>
      </c>
      <c r="AG210" s="5">
        <f t="shared" si="240"/>
        <v>-25648.288839692359</v>
      </c>
      <c r="AH210" s="5">
        <f t="shared" si="241"/>
        <v>-16008.274374788336</v>
      </c>
      <c r="AI210" s="42">
        <f t="shared" si="235"/>
        <v>0</v>
      </c>
      <c r="AJ210" s="42">
        <f t="shared" si="238"/>
        <v>1074.9692958725338</v>
      </c>
      <c r="AK210" s="42">
        <f t="shared" si="242"/>
        <v>-14933.305078915802</v>
      </c>
    </row>
    <row r="211" spans="1:39" ht="15" x14ac:dyDescent="0.2">
      <c r="I211" s="2">
        <f t="shared" si="222"/>
        <v>19</v>
      </c>
      <c r="J211" s="11">
        <f t="shared" si="212"/>
        <v>20823.059897265328</v>
      </c>
      <c r="K211" s="11">
        <f t="shared" si="223"/>
        <v>208.2305989726533</v>
      </c>
      <c r="L211" s="24">
        <f t="shared" si="229"/>
        <v>2473.5702938126806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L'!$B$392:$AV$512, 22)</f>
        <v>82.997441764504103</v>
      </c>
      <c r="S211" s="46">
        <f>VLOOKUP(I211, '[1]Lapse Rates'!$A$4:$F$24, 6)</f>
        <v>1.6037285799999999E-2</v>
      </c>
      <c r="T211" s="33">
        <f t="shared" si="239"/>
        <v>0.53138618783423008</v>
      </c>
      <c r="U211" s="33">
        <f t="shared" si="230"/>
        <v>4.4103694179233349E-2</v>
      </c>
      <c r="V211" s="39">
        <f t="shared" si="225"/>
        <v>8.5219921644700304E-3</v>
      </c>
      <c r="W211" s="32">
        <f t="shared" si="231"/>
        <v>0.47876050149052674</v>
      </c>
      <c r="X211" s="31"/>
      <c r="Y211" s="5">
        <f t="shared" si="236"/>
        <v>0</v>
      </c>
      <c r="Z211" s="5">
        <f t="shared" si="236"/>
        <v>3.2001617251322054</v>
      </c>
      <c r="AA211" s="5">
        <f t="shared" si="232"/>
        <v>0</v>
      </c>
      <c r="AB211" s="5">
        <f t="shared" si="217"/>
        <v>2.8832345805213841</v>
      </c>
      <c r="AC211" s="32"/>
      <c r="AD211" s="5">
        <f t="shared" si="237"/>
        <v>9969.2585989820236</v>
      </c>
      <c r="AE211" s="5">
        <f t="shared" si="219"/>
        <v>-99.692585989820259</v>
      </c>
      <c r="AF211" s="5">
        <f t="shared" si="219"/>
        <v>-1184.2477543378286</v>
      </c>
      <c r="AG211" s="5">
        <f t="shared" si="240"/>
        <v>-26560.523641865522</v>
      </c>
      <c r="AH211" s="5">
        <f t="shared" si="241"/>
        <v>-17875.205383211149</v>
      </c>
      <c r="AI211" s="42">
        <f t="shared" si="235"/>
        <v>0</v>
      </c>
      <c r="AJ211" s="42">
        <f t="shared" si="238"/>
        <v>968.51836173977063</v>
      </c>
      <c r="AK211" s="42">
        <f t="shared" si="242"/>
        <v>-16906.687021471378</v>
      </c>
    </row>
    <row r="212" spans="1:39" ht="15" x14ac:dyDescent="0.2">
      <c r="I212" s="2">
        <f t="shared" si="222"/>
        <v>20</v>
      </c>
      <c r="J212" s="11">
        <f t="shared" si="212"/>
        <v>20823.059897265328</v>
      </c>
      <c r="K212" s="11">
        <f t="shared" si="223"/>
        <v>208.2305989726533</v>
      </c>
      <c r="L212" s="24">
        <f t="shared" si="229"/>
        <v>2473.5702938126806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L'!$B$392:$AV$512, 22)</f>
        <v>92.91601880464313</v>
      </c>
      <c r="S212" s="46">
        <f>VLOOKUP(I212, '[1]Lapse Rates'!$A$4:$F$24, 6)</f>
        <v>0</v>
      </c>
      <c r="T212" s="33">
        <f t="shared" si="239"/>
        <v>0.47876050149052674</v>
      </c>
      <c r="U212" s="33">
        <f t="shared" si="230"/>
        <v>4.4484519759414157E-2</v>
      </c>
      <c r="V212" s="39">
        <f t="shared" si="225"/>
        <v>0</v>
      </c>
      <c r="W212" s="32">
        <f t="shared" si="231"/>
        <v>0.43427598173111259</v>
      </c>
      <c r="X212" s="31"/>
      <c r="Y212" s="5">
        <f t="shared" si="236"/>
        <v>0</v>
      </c>
      <c r="Z212" s="5">
        <f t="shared" si="236"/>
        <v>2.8832345805213841</v>
      </c>
      <c r="AA212" s="5">
        <f t="shared" si="232"/>
        <v>0</v>
      </c>
      <c r="AB212" s="5">
        <f t="shared" si="217"/>
        <v>2.6153359020194622</v>
      </c>
      <c r="AC212" s="32"/>
      <c r="AD212" s="5">
        <f>$W212*J212</f>
        <v>9042.9547795306607</v>
      </c>
      <c r="AE212" s="5">
        <f t="shared" si="219"/>
        <v>-90.429547795306618</v>
      </c>
      <c r="AF212" s="5">
        <f t="shared" si="219"/>
        <v>-1074.2121677264186</v>
      </c>
      <c r="AG212" s="5">
        <f t="shared" si="240"/>
        <v>-26789.86785019223</v>
      </c>
      <c r="AH212" s="5">
        <f t="shared" si="241"/>
        <v>-18911.554786183297</v>
      </c>
      <c r="AI212" s="42">
        <f t="shared" si="235"/>
        <v>0</v>
      </c>
      <c r="AJ212" s="42">
        <f t="shared" si="238"/>
        <v>878.52557054558747</v>
      </c>
      <c r="AK212" s="42">
        <f t="shared" si="242"/>
        <v>-18033.029215637711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340048.23917876184</v>
      </c>
      <c r="AE215" s="21">
        <f t="shared" ref="AE215:AK215" si="243">SUM(AE192:AE212)</f>
        <v>-11316.056674251107</v>
      </c>
      <c r="AF215" s="21">
        <f t="shared" si="243"/>
        <v>-38578.833696037618</v>
      </c>
      <c r="AG215" s="21">
        <f t="shared" si="243"/>
        <v>-329465.02315500251</v>
      </c>
      <c r="AH215" s="21">
        <f t="shared" si="243"/>
        <v>-39311.674346529508</v>
      </c>
      <c r="AI215" s="21">
        <f t="shared" si="243"/>
        <v>0</v>
      </c>
      <c r="AJ215" s="21">
        <f t="shared" si="243"/>
        <v>31032.372997306935</v>
      </c>
      <c r="AK215" s="21">
        <f t="shared" si="243"/>
        <v>-8279.3013492225655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172949.35895557867</v>
      </c>
      <c r="AE217" s="21">
        <f t="shared" ref="AE217:AK217" si="244">AE192+NPV($D$6,AE193:AE212)</f>
        <v>-9663.4192166143075</v>
      </c>
      <c r="AF217" s="21">
        <f t="shared" si="244"/>
        <v>-18947.161204957887</v>
      </c>
      <c r="AG217" s="21">
        <f t="shared" si="244"/>
        <v>-114320.2353889426</v>
      </c>
      <c r="AH217" s="21">
        <f t="shared" si="244"/>
        <v>30018.543145063875</v>
      </c>
      <c r="AI217" s="21">
        <f t="shared" si="244"/>
        <v>0</v>
      </c>
      <c r="AJ217" s="21">
        <f t="shared" si="244"/>
        <v>14797.137946040009</v>
      </c>
      <c r="AK217" s="21">
        <f t="shared" si="244"/>
        <v>44815.681091103885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254447.91926899532</v>
      </c>
      <c r="AE219" s="21">
        <f t="shared" ref="AE219:AK219" si="245">AE192+NPV($D$7,AE193:AE212)</f>
        <v>-10467.272983499384</v>
      </c>
      <c r="AF219" s="21">
        <f t="shared" si="245"/>
        <v>-28496.13627464727</v>
      </c>
      <c r="AG219" s="21">
        <f t="shared" si="245"/>
        <v>-212755.41881621946</v>
      </c>
      <c r="AH219" s="21">
        <f t="shared" si="245"/>
        <v>2729.0911946292117</v>
      </c>
      <c r="AI219" s="21">
        <f t="shared" si="245"/>
        <v>0</v>
      </c>
      <c r="AJ219" s="21">
        <f t="shared" si="245"/>
        <v>22715.700478333176</v>
      </c>
      <c r="AK219" s="21">
        <f t="shared" si="245"/>
        <v>25444.791672962379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23685.965763728364</v>
      </c>
    </row>
    <row r="223" spans="1:39" ht="15" x14ac:dyDescent="0.2">
      <c r="G223" s="58" t="s">
        <v>116</v>
      </c>
      <c r="H223" s="57"/>
      <c r="I223" s="57"/>
      <c r="J223" s="11">
        <f>H$222</f>
        <v>23685.965763728364</v>
      </c>
      <c r="K223" s="11">
        <f>J223*$C$10</f>
        <v>9474.3863054913454</v>
      </c>
      <c r="L223" s="24">
        <f>$C$232</f>
        <v>3308.8612938784927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23685.965763728364</v>
      </c>
      <c r="AE223" s="5">
        <f>-$W223*K223</f>
        <v>-9474.3863054913454</v>
      </c>
      <c r="AF223" s="5">
        <f>-$W223*L223</f>
        <v>-3308.8612938784927</v>
      </c>
      <c r="AG223" s="5"/>
      <c r="AH223" s="5">
        <f>SUM(AD223:AG223)</f>
        <v>10902.718164358525</v>
      </c>
      <c r="AI223" s="42">
        <f>Y223-AA223</f>
        <v>0</v>
      </c>
      <c r="AJ223" s="42"/>
      <c r="AK223" s="42">
        <f>SUM(AH223:AJ223)</f>
        <v>10902.718164358525</v>
      </c>
      <c r="AL223" s="6" t="s">
        <v>39</v>
      </c>
      <c r="AM223" s="36">
        <f>AK250</f>
        <v>28029.197325158075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23685.965763728364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L'!$B$392:$AV$512, 25)</f>
        <v>14.942526956330592</v>
      </c>
      <c r="S224" s="46">
        <f>AVERAGE(VLOOKUP(I223,'[1]Lapse Rates'!$A$4:$F$24,6),VLOOKUP(I224,'[1]Lapse Rates'!$A$4:$F$24,6))</f>
        <v>1.1402544E-3</v>
      </c>
      <c r="T224" s="33">
        <f>W223</f>
        <v>1</v>
      </c>
      <c r="U224" s="33">
        <f>T224*R224/1000</f>
        <v>1.4942526956330592E-2</v>
      </c>
      <c r="V224" s="39">
        <f>MIN(S224*T224,T224-U224)</f>
        <v>1.1402544E-3</v>
      </c>
      <c r="W224" s="32">
        <f>T224-SUM(U224:V224)</f>
        <v>0.98391721864366943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5.9254348266655841</v>
      </c>
      <c r="AC224" s="32"/>
      <c r="AD224" s="5">
        <f t="shared" ref="AD224:AD226" si="254">$W224*J224</f>
        <v>23305.029555136789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-8998.8230663840168</v>
      </c>
      <c r="AH224" s="5">
        <f t="shared" ref="AH224:AH232" si="256">SUM(AD224:AG224)</f>
        <v>14306.206488752772</v>
      </c>
      <c r="AI224" s="42">
        <f>-M224*$W223*(N224-N223)/1000</f>
        <v>0</v>
      </c>
      <c r="AJ224" s="42">
        <f>$D$6*SUM(Y224:Z224,AD224:AE224)</f>
        <v>2286.814186007919</v>
      </c>
      <c r="AK224" s="42">
        <f t="shared" ref="AK224" si="257">SUM(AH224:AJ224)</f>
        <v>16593.02067476069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23685.965763728364</v>
      </c>
      <c r="K225" s="11">
        <f t="shared" ref="K225:K243" si="259">J225*$C$11</f>
        <v>236.85965763728365</v>
      </c>
      <c r="L225" s="24">
        <f>$C$233</f>
        <v>2598.2823209666417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L'!$B$392:$AV$512, 25)</f>
        <v>16.324400231587461</v>
      </c>
      <c r="S225" s="46">
        <f>VLOOKUP(I225, '[1]Lapse Rates'!$A$4:$F$24, 6)</f>
        <v>1.1150343000000001E-3</v>
      </c>
      <c r="T225" s="33">
        <f t="shared" ref="T225:T227" si="260">W224</f>
        <v>0.98391721864366943</v>
      </c>
      <c r="U225" s="33">
        <f>T225*R225/1000</f>
        <v>1.6061858471889609E-2</v>
      </c>
      <c r="V225" s="39">
        <f t="shared" ref="V225:V243" si="261">MIN(S225*T225,T225-U225)</f>
        <v>1.0971014471482909E-3</v>
      </c>
      <c r="W225" s="32">
        <f>T225-SUM(U225:V225)</f>
        <v>0.9667582587246315</v>
      </c>
      <c r="X225" s="32"/>
      <c r="Y225" s="5">
        <f t="shared" ref="Y225:Z240" si="262">AA224</f>
        <v>0</v>
      </c>
      <c r="Z225" s="5">
        <f t="shared" si="262"/>
        <v>5.9254348266655841</v>
      </c>
      <c r="AA225" s="5">
        <f>O225*W225</f>
        <v>0</v>
      </c>
      <c r="AB225" s="5">
        <f t="shared" si="253"/>
        <v>5.8220985939347614</v>
      </c>
      <c r="AC225" s="32"/>
      <c r="AD225" s="5">
        <f t="shared" si="254"/>
        <v>22898.603017953268</v>
      </c>
      <c r="AE225" s="5">
        <f t="shared" si="255"/>
        <v>-228.98603017953269</v>
      </c>
      <c r="AF225" s="5">
        <f t="shared" si="255"/>
        <v>-2511.9108922927048</v>
      </c>
      <c r="AG225" s="5">
        <f t="shared" ref="AG225:AG228" si="263">-U225*M225</f>
        <v>-9672.9169656676077</v>
      </c>
      <c r="AH225" s="5">
        <f t="shared" si="256"/>
        <v>10484.789129813422</v>
      </c>
      <c r="AI225" s="42">
        <f>-M225*($W224*N225-$W223*N224)/1000</f>
        <v>0</v>
      </c>
      <c r="AJ225" s="42">
        <f t="shared" ref="AJ225:AJ226" si="264">$D$6*SUM(Y225:Z225,AD225:AE225)</f>
        <v>2224.4707116570994</v>
      </c>
      <c r="AK225" s="42">
        <f>SUM(AH225:AJ225)</f>
        <v>12709.259841470521</v>
      </c>
      <c r="AL225" s="48" t="s">
        <v>59</v>
      </c>
      <c r="AM225" s="54">
        <f>AK250/AD250</f>
        <v>0.1000000137645899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23685.965763728364</v>
      </c>
      <c r="K226" s="11">
        <f t="shared" si="259"/>
        <v>236.85965763728365</v>
      </c>
      <c r="L226" s="24">
        <f t="shared" ref="L226:L243" si="265">$C$233</f>
        <v>2598.2823209666417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L'!$B$392:$AV$512, 25)</f>
        <v>17.789561378429656</v>
      </c>
      <c r="S226" s="46">
        <f>VLOOKUP(I226, '[1]Lapse Rates'!$A$4:$F$24, 6)</f>
        <v>9.1335750000000001E-4</v>
      </c>
      <c r="T226" s="33">
        <f t="shared" si="260"/>
        <v>0.9667582587246315</v>
      </c>
      <c r="U226" s="33">
        <f t="shared" ref="U226:U243" si="266">T226*R226/1000</f>
        <v>1.7198205381685611E-2</v>
      </c>
      <c r="V226" s="39">
        <f t="shared" si="261"/>
        <v>8.829959062930826E-4</v>
      </c>
      <c r="W226" s="32">
        <f t="shared" ref="W226:W243" si="267">T226-SUM(U226:V226)</f>
        <v>0.94867705743665276</v>
      </c>
      <c r="X226" s="32"/>
      <c r="Y226" s="5">
        <f t="shared" si="262"/>
        <v>0</v>
      </c>
      <c r="Z226" s="5">
        <f t="shared" si="262"/>
        <v>5.8220985939347614</v>
      </c>
      <c r="AA226" s="5">
        <f t="shared" ref="AA226:AA243" si="268">O226*W226</f>
        <v>0</v>
      </c>
      <c r="AB226" s="5">
        <f t="shared" si="253"/>
        <v>5.7132083562301794</v>
      </c>
      <c r="AC226" s="32"/>
      <c r="AD226" s="5">
        <f t="shared" si="254"/>
        <v>22470.332303279123</v>
      </c>
      <c r="AE226" s="5">
        <f t="shared" si="255"/>
        <v>-224.70332303279125</v>
      </c>
      <c r="AF226" s="5">
        <f>-$W226*L226</f>
        <v>-2464.9308266443104</v>
      </c>
      <c r="AG226" s="5">
        <f t="shared" si="263"/>
        <v>-10357.258028807144</v>
      </c>
      <c r="AH226" s="5">
        <f t="shared" si="256"/>
        <v>9423.4401247948772</v>
      </c>
      <c r="AI226" s="42">
        <f>-M226*($W225*N226-$W224*N225)/1000</f>
        <v>0</v>
      </c>
      <c r="AJ226" s="42">
        <f t="shared" si="264"/>
        <v>2182.8673508342304</v>
      </c>
      <c r="AK226" s="42">
        <f t="shared" ref="AK226:AK233" si="269">SUM(AH226:AJ226)</f>
        <v>11606.307475629108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23685.965763728364</v>
      </c>
      <c r="K227" s="11">
        <f t="shared" si="259"/>
        <v>236.85965763728365</v>
      </c>
      <c r="L227" s="24">
        <f t="shared" si="265"/>
        <v>2598.2823209666417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L'!$B$392:$AV$512, 25)</f>
        <v>19.336724350620177</v>
      </c>
      <c r="S227" s="46">
        <f>VLOOKUP(I227, '[1]Lapse Rates'!$A$4:$F$24, 6)</f>
        <v>8.7679360000000005E-4</v>
      </c>
      <c r="T227" s="33">
        <f t="shared" si="260"/>
        <v>0.94867705743665276</v>
      </c>
      <c r="U227" s="33">
        <f t="shared" si="266"/>
        <v>1.8344306757410021E-2</v>
      </c>
      <c r="V227" s="39">
        <f t="shared" si="261"/>
        <v>8.3179397242728957E-4</v>
      </c>
      <c r="W227" s="32">
        <f t="shared" si="267"/>
        <v>0.92950095670681543</v>
      </c>
      <c r="X227" s="32"/>
      <c r="Y227" s="5">
        <f>AA226</f>
        <v>0</v>
      </c>
      <c r="Z227" s="5">
        <f t="shared" si="262"/>
        <v>5.7132083562301794</v>
      </c>
      <c r="AA227" s="5">
        <f t="shared" si="268"/>
        <v>0</v>
      </c>
      <c r="AB227" s="5">
        <f t="shared" si="253"/>
        <v>5.5977243165658876</v>
      </c>
      <c r="AC227" s="32"/>
      <c r="AD227" s="5">
        <f>$W227*J227</f>
        <v>22016.12783791039</v>
      </c>
      <c r="AE227" s="5">
        <f t="shared" si="255"/>
        <v>-220.16127837910392</v>
      </c>
      <c r="AF227" s="5">
        <f t="shared" si="255"/>
        <v>-2415.1059031328982</v>
      </c>
      <c r="AG227" s="5">
        <f t="shared" si="263"/>
        <v>-11047.473514208279</v>
      </c>
      <c r="AH227" s="5">
        <f t="shared" si="256"/>
        <v>8333.3871421901094</v>
      </c>
      <c r="AI227" s="42">
        <f t="shared" ref="AI227:AI243" si="271">-M227*($W226*N227-$W225*N226)/1000</f>
        <v>0</v>
      </c>
      <c r="AJ227" s="42">
        <f>$D$6*SUM(Y227:Z227,AD227:AE227)</f>
        <v>2138.744785229766</v>
      </c>
      <c r="AK227" s="42">
        <f t="shared" si="269"/>
        <v>10472.131927419876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23685.965763728364</v>
      </c>
      <c r="K228" s="11">
        <f t="shared" si="259"/>
        <v>236.85965763728365</v>
      </c>
      <c r="L228" s="24">
        <f t="shared" si="265"/>
        <v>2598.2823209666417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L'!$B$392:$AV$512, 25)</f>
        <v>21.071466135389166</v>
      </c>
      <c r="S228" s="46">
        <f>VLOOKUP(I228, '[1]Lapse Rates'!$A$4:$F$24, 6)</f>
        <v>8.7786349999999995E-4</v>
      </c>
      <c r="T228" s="33">
        <f>W227</f>
        <v>0.92950095670681543</v>
      </c>
      <c r="U228" s="33">
        <f t="shared" si="266"/>
        <v>1.9585947932059495E-2</v>
      </c>
      <c r="V228" s="39">
        <f t="shared" si="261"/>
        <v>8.1597496310799344E-4</v>
      </c>
      <c r="W228" s="32">
        <f t="shared" si="267"/>
        <v>0.90909903381164792</v>
      </c>
      <c r="X228" s="32"/>
      <c r="Y228" s="5">
        <f t="shared" ref="Y228:Z243" si="272">AA227</f>
        <v>0</v>
      </c>
      <c r="Z228" s="5">
        <f t="shared" si="262"/>
        <v>5.5977243165658876</v>
      </c>
      <c r="AA228" s="5">
        <f t="shared" si="268"/>
        <v>0</v>
      </c>
      <c r="AB228" s="5">
        <f t="shared" si="253"/>
        <v>5.4748580203335493</v>
      </c>
      <c r="AC228" s="32"/>
      <c r="AD228" s="5">
        <f t="shared" ref="AD228:AD242" si="273">$W228*J228</f>
        <v>21532.888590701226</v>
      </c>
      <c r="AE228" s="5">
        <f t="shared" si="255"/>
        <v>-215.32888590701228</v>
      </c>
      <c r="AF228" s="5">
        <f t="shared" si="255"/>
        <v>-2362.0959475606601</v>
      </c>
      <c r="AG228" s="5">
        <f t="shared" si="263"/>
        <v>-11795.225837176258</v>
      </c>
      <c r="AH228" s="5">
        <f t="shared" si="256"/>
        <v>7160.2379200572941</v>
      </c>
      <c r="AI228" s="42">
        <f t="shared" si="271"/>
        <v>0</v>
      </c>
      <c r="AJ228" s="42">
        <f t="shared" ref="AJ228:AJ243" si="274">$D$6*SUM(Y228:Z228,AD228:AE228)</f>
        <v>2091.8017437957674</v>
      </c>
      <c r="AK228" s="42">
        <f t="shared" si="269"/>
        <v>9252.0396638530619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23685.965763728364</v>
      </c>
      <c r="K229" s="11">
        <f t="shared" si="259"/>
        <v>236.85965763728365</v>
      </c>
      <c r="L229" s="24">
        <f t="shared" si="265"/>
        <v>2598.2823209666417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L'!$B$392:$AV$512, 25)</f>
        <v>23.264272907378036</v>
      </c>
      <c r="S229" s="46">
        <f>VLOOKUP(I229, '[1]Lapse Rates'!$A$4:$F$24, 6)</f>
        <v>8.7081910000000003E-4</v>
      </c>
      <c r="T229" s="33">
        <f t="shared" ref="T229:T243" si="275">W228</f>
        <v>0.90909903381164792</v>
      </c>
      <c r="U229" s="33">
        <f t="shared" si="266"/>
        <v>2.1149528022427869E-2</v>
      </c>
      <c r="V229" s="39">
        <f t="shared" si="261"/>
        <v>7.9166080243472882E-4</v>
      </c>
      <c r="W229" s="32">
        <f t="shared" si="267"/>
        <v>0.88715784498678529</v>
      </c>
      <c r="X229" s="32"/>
      <c r="Y229" s="5">
        <f t="shared" si="272"/>
        <v>0</v>
      </c>
      <c r="Z229" s="5">
        <f t="shared" si="262"/>
        <v>5.4748580203335493</v>
      </c>
      <c r="AA229" s="5">
        <f t="shared" si="268"/>
        <v>0</v>
      </c>
      <c r="AB229" s="5">
        <f t="shared" si="253"/>
        <v>5.342721818285467</v>
      </c>
      <c r="AC229" s="32"/>
      <c r="AD229" s="5">
        <f t="shared" si="273"/>
        <v>21013.190343380033</v>
      </c>
      <c r="AE229" s="5">
        <f t="shared" si="255"/>
        <v>-210.13190343380032</v>
      </c>
      <c r="AF229" s="5">
        <f t="shared" si="255"/>
        <v>-2305.0865445360287</v>
      </c>
      <c r="AG229" s="5">
        <f>-U229*M229</f>
        <v>-12736.859111418713</v>
      </c>
      <c r="AH229" s="5">
        <f t="shared" si="256"/>
        <v>5761.1127839914898</v>
      </c>
      <c r="AI229" s="42">
        <f t="shared" si="271"/>
        <v>0</v>
      </c>
      <c r="AJ229" s="42">
        <f t="shared" si="274"/>
        <v>2041.3171165305203</v>
      </c>
      <c r="AK229" s="42">
        <f t="shared" si="269"/>
        <v>7802.42990052201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23685.965763728364</v>
      </c>
      <c r="K230" s="11">
        <f t="shared" si="259"/>
        <v>236.85965763728365</v>
      </c>
      <c r="L230" s="24">
        <f t="shared" si="265"/>
        <v>2598.2823209666417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L'!$B$392:$AV$512, 25)</f>
        <v>25.511571849225636</v>
      </c>
      <c r="S230" s="46">
        <f>VLOOKUP(I230, '[1]Lapse Rates'!$A$4:$F$24, 6)</f>
        <v>7.8743759999999998E-4</v>
      </c>
      <c r="T230" s="33">
        <f t="shared" si="275"/>
        <v>0.88715784498678529</v>
      </c>
      <c r="U230" s="33">
        <f t="shared" si="266"/>
        <v>2.2632791103984553E-2</v>
      </c>
      <c r="V230" s="39">
        <f t="shared" si="261"/>
        <v>6.9858144427756622E-4</v>
      </c>
      <c r="W230" s="32">
        <f t="shared" si="267"/>
        <v>0.86382647243852317</v>
      </c>
      <c r="X230" s="32"/>
      <c r="Y230" s="5">
        <f t="shared" si="272"/>
        <v>0</v>
      </c>
      <c r="Z230" s="5">
        <f t="shared" si="262"/>
        <v>5.342721818285467</v>
      </c>
      <c r="AA230" s="5">
        <f t="shared" si="268"/>
        <v>0</v>
      </c>
      <c r="AB230" s="5">
        <f t="shared" si="253"/>
        <v>5.2022135267017937</v>
      </c>
      <c r="AC230" s="32"/>
      <c r="AD230" s="5">
        <f t="shared" si="273"/>
        <v>20460.564251981104</v>
      </c>
      <c r="AE230" s="5">
        <f t="shared" si="255"/>
        <v>-204.60564251981103</v>
      </c>
      <c r="AF230" s="5">
        <f t="shared" si="255"/>
        <v>-2244.4650517199925</v>
      </c>
      <c r="AG230" s="5">
        <f t="shared" ref="AG230:AG243" si="276">-U230*M230</f>
        <v>-13630.123153761513</v>
      </c>
      <c r="AH230" s="5">
        <f t="shared" si="256"/>
        <v>4381.3704039797885</v>
      </c>
      <c r="AI230" s="42">
        <f t="shared" si="271"/>
        <v>0</v>
      </c>
      <c r="AJ230" s="42">
        <f t="shared" si="274"/>
        <v>1987.6336605985266</v>
      </c>
      <c r="AK230" s="42">
        <f t="shared" si="269"/>
        <v>6369.0040645783156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23685.965763728364</v>
      </c>
      <c r="K231" s="11">
        <f t="shared" si="259"/>
        <v>236.85965763728365</v>
      </c>
      <c r="L231" s="24">
        <f t="shared" si="265"/>
        <v>2598.2823209666417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L'!$B$392:$AV$512, 25)</f>
        <v>28.094635797510534</v>
      </c>
      <c r="S231" s="46">
        <f>VLOOKUP(I231, '[1]Lapse Rates'!$A$4:$F$24, 6)</f>
        <v>7.0183349999999997E-4</v>
      </c>
      <c r="T231" s="33">
        <f t="shared" si="275"/>
        <v>0.86382647243852317</v>
      </c>
      <c r="U231" s="33">
        <f t="shared" si="266"/>
        <v>2.4268890135408578E-2</v>
      </c>
      <c r="V231" s="39">
        <f t="shared" si="261"/>
        <v>6.0626235654418219E-4</v>
      </c>
      <c r="W231" s="32">
        <f t="shared" si="267"/>
        <v>0.83895131994657046</v>
      </c>
      <c r="X231" s="32"/>
      <c r="Y231" s="5">
        <f t="shared" si="272"/>
        <v>0</v>
      </c>
      <c r="Z231" s="5">
        <f t="shared" si="262"/>
        <v>5.2022135267017937</v>
      </c>
      <c r="AA231" s="5">
        <f t="shared" si="268"/>
        <v>0</v>
      </c>
      <c r="AB231" s="5">
        <f t="shared" si="253"/>
        <v>5.0524081446010314</v>
      </c>
      <c r="AC231" s="32"/>
      <c r="AD231" s="5">
        <f t="shared" si="273"/>
        <v>19871.372241689187</v>
      </c>
      <c r="AE231" s="5">
        <f t="shared" si="255"/>
        <v>-198.7137224168919</v>
      </c>
      <c r="AF231" s="5">
        <f t="shared" si="255"/>
        <v>-2179.8323827688027</v>
      </c>
      <c r="AG231" s="5">
        <f t="shared" si="276"/>
        <v>-14615.429437356972</v>
      </c>
      <c r="AH231" s="5">
        <f t="shared" si="256"/>
        <v>2877.3966991465204</v>
      </c>
      <c r="AI231" s="42">
        <f t="shared" si="271"/>
        <v>0</v>
      </c>
      <c r="AJ231" s="42">
        <f t="shared" si="274"/>
        <v>1930.3981378875819</v>
      </c>
      <c r="AK231" s="42">
        <f t="shared" si="269"/>
        <v>4807.7948370341019</v>
      </c>
    </row>
    <row r="232" spans="1:39" ht="15" x14ac:dyDescent="0.2">
      <c r="A232" s="12"/>
      <c r="B232" s="13">
        <v>1</v>
      </c>
      <c r="C232" s="10">
        <f>$H$222*0.14+$B$235</f>
        <v>3308.8612938784927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23685.965763728364</v>
      </c>
      <c r="K232" s="11">
        <f t="shared" si="259"/>
        <v>236.85965763728365</v>
      </c>
      <c r="L232" s="24">
        <f t="shared" si="265"/>
        <v>2598.2823209666417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L'!$B$392:$AV$512, 25)</f>
        <v>31.06383099843616</v>
      </c>
      <c r="S232" s="46">
        <f>VLOOKUP(I232, '[1]Lapse Rates'!$A$4:$F$24, 6)</f>
        <v>6.5742610000000005E-4</v>
      </c>
      <c r="T232" s="33">
        <f t="shared" si="275"/>
        <v>0.83895131994657046</v>
      </c>
      <c r="U232" s="33">
        <f t="shared" si="266"/>
        <v>2.6061042018735207E-2</v>
      </c>
      <c r="V232" s="39">
        <f t="shared" si="261"/>
        <v>5.5154849436232604E-4</v>
      </c>
      <c r="W232" s="32">
        <f t="shared" si="267"/>
        <v>0.81233872943347296</v>
      </c>
      <c r="X232" s="32"/>
      <c r="Y232" s="5">
        <f t="shared" si="272"/>
        <v>0</v>
      </c>
      <c r="Z232" s="5">
        <f t="shared" si="262"/>
        <v>5.0524081446010314</v>
      </c>
      <c r="AA232" s="5">
        <f t="shared" si="268"/>
        <v>0</v>
      </c>
      <c r="AB232" s="5">
        <f t="shared" si="253"/>
        <v>4.8921394068799096</v>
      </c>
      <c r="AC232" s="32"/>
      <c r="AD232" s="5">
        <f t="shared" si="273"/>
        <v>19241.027333911839</v>
      </c>
      <c r="AE232" s="5">
        <f t="shared" si="255"/>
        <v>-192.41027333911839</v>
      </c>
      <c r="AF232" s="5">
        <f t="shared" si="255"/>
        <v>-2110.6853593234969</v>
      </c>
      <c r="AG232" s="5">
        <f t="shared" si="276"/>
        <v>-15694.715273900885</v>
      </c>
      <c r="AH232" s="5">
        <f t="shared" si="256"/>
        <v>1243.2164273483395</v>
      </c>
      <c r="AI232" s="42">
        <f t="shared" si="271"/>
        <v>0</v>
      </c>
      <c r="AJ232" s="42">
        <f t="shared" si="274"/>
        <v>1869.1649748811694</v>
      </c>
      <c r="AK232" s="42">
        <f t="shared" si="269"/>
        <v>3112.3814022295091</v>
      </c>
    </row>
    <row r="233" spans="1:39" ht="15" x14ac:dyDescent="0.2">
      <c r="A233" s="12"/>
      <c r="B233" s="70" t="s">
        <v>49</v>
      </c>
      <c r="C233" s="10">
        <f>$H$222*0.11+$B$235</f>
        <v>2598.2823209666417</v>
      </c>
      <c r="D233" s="1"/>
      <c r="E233" s="1"/>
      <c r="F233" s="1"/>
      <c r="I233" s="2">
        <f t="shared" si="258"/>
        <v>10</v>
      </c>
      <c r="J233" s="11">
        <f t="shared" si="248"/>
        <v>23685.965763728364</v>
      </c>
      <c r="K233" s="11">
        <f t="shared" si="259"/>
        <v>236.85965763728365</v>
      </c>
      <c r="L233" s="24">
        <f t="shared" si="265"/>
        <v>2598.2823209666417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L'!$B$392:$AV$512, 25)</f>
        <v>34.591919621057393</v>
      </c>
      <c r="S233" s="46">
        <f>VLOOKUP(I233, '[1]Lapse Rates'!$A$4:$F$24, 6)</f>
        <v>5.9033320000000003E-4</v>
      </c>
      <c r="T233" s="33">
        <f t="shared" si="275"/>
        <v>0.81233872943347296</v>
      </c>
      <c r="U233" s="33">
        <f t="shared" si="266"/>
        <v>2.8100356033634585E-2</v>
      </c>
      <c r="V233" s="39">
        <f t="shared" si="261"/>
        <v>4.795505216303963E-4</v>
      </c>
      <c r="W233" s="32">
        <f t="shared" si="267"/>
        <v>0.78375882287820797</v>
      </c>
      <c r="X233" s="32"/>
      <c r="Y233" s="5">
        <f t="shared" si="272"/>
        <v>0</v>
      </c>
      <c r="Z233" s="5">
        <f t="shared" si="262"/>
        <v>4.8921394068799096</v>
      </c>
      <c r="AA233" s="5">
        <f t="shared" si="268"/>
        <v>0</v>
      </c>
      <c r="AB233" s="5">
        <f t="shared" si="253"/>
        <v>4.7200229214312026</v>
      </c>
      <c r="AC233" s="32"/>
      <c r="AD233" s="5">
        <f t="shared" si="273"/>
        <v>18564.084645713276</v>
      </c>
      <c r="AE233" s="5">
        <f t="shared" si="255"/>
        <v>-185.64084645713277</v>
      </c>
      <c r="AF233" s="5">
        <f t="shared" si="255"/>
        <v>-2036.4266933860733</v>
      </c>
      <c r="AG233" s="5">
        <f t="shared" si="276"/>
        <v>-16922.849313779723</v>
      </c>
      <c r="AH233" s="5">
        <f>SUM(AD233:AG233)</f>
        <v>-580.83220790965242</v>
      </c>
      <c r="AI233" s="42">
        <f t="shared" si="271"/>
        <v>0</v>
      </c>
      <c r="AJ233" s="42">
        <f t="shared" si="274"/>
        <v>1803.4052555828425</v>
      </c>
      <c r="AK233" s="42">
        <f t="shared" si="269"/>
        <v>1222.5730476731901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23685.965763728364</v>
      </c>
      <c r="K234" s="11">
        <f t="shared" si="259"/>
        <v>236.85965763728365</v>
      </c>
      <c r="L234" s="24">
        <f t="shared" si="265"/>
        <v>2598.2823209666417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L'!$B$392:$AV$512, 25)</f>
        <v>38.64303536533491</v>
      </c>
      <c r="S234" s="46">
        <f>VLOOKUP(I234, '[1]Lapse Rates'!$A$4:$F$24, 6)</f>
        <v>5.0522920000000001E-4</v>
      </c>
      <c r="T234" s="33">
        <f t="shared" si="275"/>
        <v>0.78375882287820797</v>
      </c>
      <c r="U234" s="33">
        <f t="shared" si="266"/>
        <v>3.0286819910375851E-2</v>
      </c>
      <c r="V234" s="39">
        <f t="shared" si="261"/>
        <v>3.9597784307569871E-4</v>
      </c>
      <c r="W234" s="32">
        <f t="shared" si="267"/>
        <v>0.75307602512475647</v>
      </c>
      <c r="X234" s="31"/>
      <c r="Y234" s="5">
        <f t="shared" si="272"/>
        <v>0</v>
      </c>
      <c r="Z234" s="5">
        <f t="shared" si="262"/>
        <v>4.7200229214312026</v>
      </c>
      <c r="AA234" s="5">
        <f t="shared" si="268"/>
        <v>0</v>
      </c>
      <c r="AB234" s="5">
        <f t="shared" si="253"/>
        <v>4.5352422153485694</v>
      </c>
      <c r="AC234" s="32"/>
      <c r="AD234" s="5">
        <f t="shared" si="273"/>
        <v>17837.332948589621</v>
      </c>
      <c r="AE234" s="5">
        <f t="shared" si="255"/>
        <v>-178.37332948589622</v>
      </c>
      <c r="AF234" s="5">
        <f t="shared" si="255"/>
        <v>-1956.7041224254851</v>
      </c>
      <c r="AG234" s="5">
        <f t="shared" si="276"/>
        <v>-18239.601267805738</v>
      </c>
      <c r="AH234" s="5">
        <f t="shared" ref="AH234:AH243" si="277">SUM(AD234:AG234)</f>
        <v>-2537.3457711274987</v>
      </c>
      <c r="AI234" s="42">
        <f t="shared" si="271"/>
        <v>0</v>
      </c>
      <c r="AJ234" s="42">
        <f t="shared" si="274"/>
        <v>1732.8069728826679</v>
      </c>
      <c r="AK234" s="42">
        <f t="shared" ref="AK234:AK243" si="278">SUM(AH234:AJ234)</f>
        <v>-804.53879824483079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23685.965763728364</v>
      </c>
      <c r="K235" s="11">
        <f t="shared" si="259"/>
        <v>236.85965763728365</v>
      </c>
      <c r="L235" s="24">
        <f t="shared" si="265"/>
        <v>2598.2823209666417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L'!$B$392:$AV$512, 25)</f>
        <v>43.274119192998896</v>
      </c>
      <c r="S235" s="46">
        <f>VLOOKUP(I235, '[1]Lapse Rates'!$A$4:$F$24, 6)</f>
        <v>4.8306569999999999E-4</v>
      </c>
      <c r="T235" s="33">
        <f t="shared" si="275"/>
        <v>0.75307602512475647</v>
      </c>
      <c r="U235" s="33">
        <f t="shared" si="266"/>
        <v>3.258870167263854E-2</v>
      </c>
      <c r="V235" s="39">
        <f t="shared" si="261"/>
        <v>3.6378519723010805E-4</v>
      </c>
      <c r="W235" s="32">
        <f t="shared" si="267"/>
        <v>0.72012353825488784</v>
      </c>
      <c r="X235" s="31"/>
      <c r="Y235" s="5">
        <f t="shared" si="272"/>
        <v>0</v>
      </c>
      <c r="Z235" s="5">
        <f t="shared" si="262"/>
        <v>4.5352422153485694</v>
      </c>
      <c r="AA235" s="5">
        <f t="shared" si="268"/>
        <v>0</v>
      </c>
      <c r="AB235" s="5">
        <f t="shared" si="253"/>
        <v>4.3367927831970281</v>
      </c>
      <c r="AC235" s="32"/>
      <c r="AD235" s="5">
        <f t="shared" si="273"/>
        <v>17056.821472760206</v>
      </c>
      <c r="AE235" s="5">
        <f t="shared" si="255"/>
        <v>-170.56821472760205</v>
      </c>
      <c r="AF235" s="5">
        <f t="shared" si="255"/>
        <v>-1871.0842583596202</v>
      </c>
      <c r="AG235" s="5">
        <f t="shared" si="276"/>
        <v>-19625.861219611434</v>
      </c>
      <c r="AH235" s="5">
        <f t="shared" si="277"/>
        <v>-4610.6922199384499</v>
      </c>
      <c r="AI235" s="42">
        <f t="shared" si="271"/>
        <v>0</v>
      </c>
      <c r="AJ235" s="42">
        <f t="shared" si="274"/>
        <v>1656.9863518743243</v>
      </c>
      <c r="AK235" s="42">
        <f t="shared" si="278"/>
        <v>-2953.7058680641258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23685.965763728364</v>
      </c>
      <c r="K236" s="11">
        <f t="shared" si="259"/>
        <v>236.85965763728365</v>
      </c>
      <c r="L236" s="24">
        <f t="shared" si="265"/>
        <v>2598.2823209666417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L'!$B$392:$AV$512, 25)</f>
        <v>48.599243710102584</v>
      </c>
      <c r="S236" s="46">
        <f>VLOOKUP(I236, '[1]Lapse Rates'!$A$4:$F$24, 6)</f>
        <v>4.5965829999999999E-4</v>
      </c>
      <c r="T236" s="33">
        <f t="shared" si="275"/>
        <v>0.72012353825488784</v>
      </c>
      <c r="U236" s="33">
        <f t="shared" si="266"/>
        <v>3.4997459337030676E-2</v>
      </c>
      <c r="V236" s="39">
        <f t="shared" si="261"/>
        <v>3.3101076138422668E-4</v>
      </c>
      <c r="W236" s="32">
        <f t="shared" si="267"/>
        <v>0.68479506815647295</v>
      </c>
      <c r="X236" s="31"/>
      <c r="Y236" s="5">
        <f t="shared" si="272"/>
        <v>0</v>
      </c>
      <c r="Z236" s="5">
        <f t="shared" si="262"/>
        <v>4.3367927831970281</v>
      </c>
      <c r="AA236" s="5">
        <f t="shared" si="268"/>
        <v>0</v>
      </c>
      <c r="AB236" s="5">
        <f t="shared" si="253"/>
        <v>4.1240344910080458</v>
      </c>
      <c r="AC236" s="32"/>
      <c r="AD236" s="5">
        <f t="shared" si="273"/>
        <v>16220.032539524249</v>
      </c>
      <c r="AE236" s="5">
        <f t="shared" si="255"/>
        <v>-162.20032539524252</v>
      </c>
      <c r="AF236" s="5">
        <f t="shared" si="255"/>
        <v>-1779.2909190761102</v>
      </c>
      <c r="AG236" s="5">
        <f t="shared" si="276"/>
        <v>-21076.484939080648</v>
      </c>
      <c r="AH236" s="5">
        <f t="shared" si="277"/>
        <v>-6797.9436440277532</v>
      </c>
      <c r="AI236" s="42">
        <f t="shared" si="271"/>
        <v>0</v>
      </c>
      <c r="AJ236" s="42">
        <f t="shared" si="274"/>
        <v>1575.6987795780872</v>
      </c>
      <c r="AK236" s="42">
        <f t="shared" si="278"/>
        <v>-5222.2448644496662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23685.965763728364</v>
      </c>
      <c r="K237" s="11">
        <f t="shared" si="259"/>
        <v>236.85965763728365</v>
      </c>
      <c r="L237" s="24">
        <f t="shared" si="265"/>
        <v>2598.2823209666417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L'!$B$392:$AV$512, 25)</f>
        <v>54.516797073573834</v>
      </c>
      <c r="S237" s="46">
        <f>VLOOKUP(I237, '[1]Lapse Rates'!$A$4:$F$24, 6)</f>
        <v>3.6747819999999998E-4</v>
      </c>
      <c r="T237" s="33">
        <f t="shared" si="275"/>
        <v>0.68479506815647295</v>
      </c>
      <c r="U237" s="33">
        <f t="shared" si="266"/>
        <v>3.7332833767670597E-2</v>
      </c>
      <c r="V237" s="39">
        <f t="shared" si="261"/>
        <v>2.5164725901501801E-4</v>
      </c>
      <c r="W237" s="32">
        <f t="shared" si="267"/>
        <v>0.6472105871297873</v>
      </c>
      <c r="X237" s="31"/>
      <c r="Y237" s="5">
        <f t="shared" si="272"/>
        <v>0</v>
      </c>
      <c r="Z237" s="5">
        <f t="shared" si="262"/>
        <v>4.1240344910080458</v>
      </c>
      <c r="AA237" s="5">
        <f t="shared" si="268"/>
        <v>0</v>
      </c>
      <c r="AB237" s="5">
        <f t="shared" si="253"/>
        <v>3.8976898467658465</v>
      </c>
      <c r="AC237" s="32"/>
      <c r="AD237" s="5">
        <f t="shared" si="273"/>
        <v>15329.807808678675</v>
      </c>
      <c r="AE237" s="5">
        <f t="shared" si="255"/>
        <v>-153.29807808678675</v>
      </c>
      <c r="AF237" s="5">
        <f t="shared" si="255"/>
        <v>-1681.6358264817666</v>
      </c>
      <c r="AG237" s="5">
        <f t="shared" si="276"/>
        <v>-22482.915147070496</v>
      </c>
      <c r="AH237" s="5">
        <f t="shared" si="277"/>
        <v>-8988.0412429603748</v>
      </c>
      <c r="AI237" s="42">
        <f t="shared" si="271"/>
        <v>0</v>
      </c>
      <c r="AJ237" s="42">
        <f t="shared" si="274"/>
        <v>1489.220172354632</v>
      </c>
      <c r="AK237" s="42">
        <f t="shared" si="278"/>
        <v>-7498.8210706057425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23685.965763728364</v>
      </c>
      <c r="K238" s="11">
        <f t="shared" si="259"/>
        <v>236.85965763728365</v>
      </c>
      <c r="L238" s="24">
        <f t="shared" si="265"/>
        <v>2598.2823209666417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L'!$B$392:$AV$512, 25)</f>
        <v>61.059811927085917</v>
      </c>
      <c r="S238" s="46">
        <f>VLOOKUP(I238, '[1]Lapse Rates'!$A$4:$F$24, 6)</f>
        <v>3.9775519999999998E-4</v>
      </c>
      <c r="T238" s="33">
        <f t="shared" si="275"/>
        <v>0.6472105871297873</v>
      </c>
      <c r="U238" s="33">
        <f t="shared" si="266"/>
        <v>3.9518556727363666E-2</v>
      </c>
      <c r="V238" s="39">
        <f t="shared" si="261"/>
        <v>2.5743137652592597E-4</v>
      </c>
      <c r="W238" s="32">
        <f t="shared" si="267"/>
        <v>0.60743459902589769</v>
      </c>
      <c r="X238" s="31"/>
      <c r="Y238" s="5">
        <f t="shared" si="272"/>
        <v>0</v>
      </c>
      <c r="Z238" s="5">
        <f t="shared" si="262"/>
        <v>3.8976898467658465</v>
      </c>
      <c r="AA238" s="5">
        <f t="shared" si="268"/>
        <v>0</v>
      </c>
      <c r="AB238" s="5">
        <f t="shared" si="253"/>
        <v>3.6581473113676735</v>
      </c>
      <c r="AC238" s="32"/>
      <c r="AD238" s="5">
        <f t="shared" si="273"/>
        <v>14387.675116231479</v>
      </c>
      <c r="AE238" s="5">
        <f t="shared" si="255"/>
        <v>-143.8767511623148</v>
      </c>
      <c r="AF238" s="5">
        <f t="shared" si="255"/>
        <v>-1578.2865797924508</v>
      </c>
      <c r="AG238" s="5">
        <f t="shared" si="276"/>
        <v>-23799.220899363492</v>
      </c>
      <c r="AH238" s="5">
        <f t="shared" si="277"/>
        <v>-11133.70911408678</v>
      </c>
      <c r="AI238" s="42">
        <f t="shared" si="271"/>
        <v>0</v>
      </c>
      <c r="AJ238" s="42">
        <f t="shared" si="274"/>
        <v>1397.6989829872527</v>
      </c>
      <c r="AK238" s="42">
        <f t="shared" si="278"/>
        <v>-9736.0101310995269</v>
      </c>
    </row>
    <row r="239" spans="1:39" ht="15" x14ac:dyDescent="0.2">
      <c r="I239" s="2">
        <f t="shared" si="258"/>
        <v>16</v>
      </c>
      <c r="J239" s="11">
        <f t="shared" si="248"/>
        <v>23685.965763728364</v>
      </c>
      <c r="K239" s="11">
        <f t="shared" si="259"/>
        <v>236.85965763728365</v>
      </c>
      <c r="L239" s="24">
        <f t="shared" si="265"/>
        <v>2598.2823209666417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L'!$B$392:$AV$512, 25)</f>
        <v>68.149376887455901</v>
      </c>
      <c r="S239" s="46">
        <f>VLOOKUP(I239, '[1]Lapse Rates'!$A$4:$F$24, 6)</f>
        <v>2.516404E-4</v>
      </c>
      <c r="T239" s="33">
        <f t="shared" si="275"/>
        <v>0.60743459902589769</v>
      </c>
      <c r="U239" s="33">
        <f t="shared" si="266"/>
        <v>4.1396289423496553E-2</v>
      </c>
      <c r="V239" s="39">
        <f t="shared" si="261"/>
        <v>1.528550854727165E-4</v>
      </c>
      <c r="W239" s="32">
        <f t="shared" si="267"/>
        <v>0.5658854545169284</v>
      </c>
      <c r="X239" s="31"/>
      <c r="Y239" s="5">
        <f t="shared" si="272"/>
        <v>0</v>
      </c>
      <c r="Z239" s="5">
        <f t="shared" si="262"/>
        <v>3.6581473113676735</v>
      </c>
      <c r="AA239" s="5">
        <f t="shared" si="268"/>
        <v>0</v>
      </c>
      <c r="AB239" s="5">
        <f t="shared" si="253"/>
        <v>3.4079263138827525</v>
      </c>
      <c r="AC239" s="32"/>
      <c r="AD239" s="5">
        <f t="shared" si="273"/>
        <v>13403.543501879831</v>
      </c>
      <c r="AE239" s="5">
        <f t="shared" si="255"/>
        <v>-134.0354350187983</v>
      </c>
      <c r="AF239" s="5">
        <f t="shared" si="255"/>
        <v>-1470.3301721635078</v>
      </c>
      <c r="AG239" s="5">
        <f t="shared" si="276"/>
        <v>-24930.045983222906</v>
      </c>
      <c r="AH239" s="5">
        <f t="shared" si="277"/>
        <v>-13130.868088525382</v>
      </c>
      <c r="AI239" s="42">
        <f t="shared" si="271"/>
        <v>0</v>
      </c>
      <c r="AJ239" s="42">
        <f t="shared" si="274"/>
        <v>1302.0976056103125</v>
      </c>
      <c r="AK239" s="42">
        <f t="shared" si="278"/>
        <v>-11828.77048291507</v>
      </c>
    </row>
    <row r="240" spans="1:39" ht="15" x14ac:dyDescent="0.2">
      <c r="I240" s="2">
        <f t="shared" si="258"/>
        <v>17</v>
      </c>
      <c r="J240" s="11">
        <f t="shared" si="248"/>
        <v>23685.965763728364</v>
      </c>
      <c r="K240" s="11">
        <f t="shared" si="259"/>
        <v>236.85965763728365</v>
      </c>
      <c r="L240" s="24">
        <f t="shared" si="265"/>
        <v>2598.2823209666417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L'!$B$392:$AV$512, 25)</f>
        <v>75.888963501017685</v>
      </c>
      <c r="S240" s="46">
        <f>VLOOKUP(I240, '[1]Lapse Rates'!$A$4:$F$24, 6)</f>
        <v>2.7508159999999998E-4</v>
      </c>
      <c r="T240" s="33">
        <f t="shared" si="275"/>
        <v>0.5658854545169284</v>
      </c>
      <c r="U240" s="33">
        <f t="shared" si="266"/>
        <v>4.2944460603591986E-2</v>
      </c>
      <c r="V240" s="39">
        <f t="shared" si="261"/>
        <v>1.5566467624524388E-4</v>
      </c>
      <c r="W240" s="32">
        <f t="shared" si="267"/>
        <v>0.5227853292370912</v>
      </c>
      <c r="X240" s="31"/>
      <c r="Y240" s="5">
        <f t="shared" si="272"/>
        <v>0</v>
      </c>
      <c r="Z240" s="5">
        <f t="shared" si="262"/>
        <v>3.4079263138827525</v>
      </c>
      <c r="AA240" s="5">
        <f t="shared" si="268"/>
        <v>0</v>
      </c>
      <c r="AB240" s="5">
        <f t="shared" si="253"/>
        <v>3.1483648604112418</v>
      </c>
      <c r="AC240" s="32"/>
      <c r="AD240" s="5">
        <f t="shared" si="273"/>
        <v>12382.675410089203</v>
      </c>
      <c r="AE240" s="5">
        <f t="shared" si="255"/>
        <v>-123.82675410089203</v>
      </c>
      <c r="AF240" s="5">
        <f t="shared" si="255"/>
        <v>-1358.3438786174593</v>
      </c>
      <c r="AG240" s="5">
        <f t="shared" si="276"/>
        <v>-25862.399564840598</v>
      </c>
      <c r="AH240" s="5">
        <f t="shared" si="277"/>
        <v>-14961.894787469746</v>
      </c>
      <c r="AI240" s="42">
        <f t="shared" si="271"/>
        <v>0</v>
      </c>
      <c r="AJ240" s="42">
        <f t="shared" si="274"/>
        <v>1202.9273707238453</v>
      </c>
      <c r="AK240" s="42">
        <f t="shared" si="278"/>
        <v>-13758.967416745902</v>
      </c>
    </row>
    <row r="241" spans="1:39" ht="15" x14ac:dyDescent="0.2">
      <c r="I241" s="2">
        <f t="shared" si="258"/>
        <v>18</v>
      </c>
      <c r="J241" s="11">
        <f t="shared" si="248"/>
        <v>23685.965763728364</v>
      </c>
      <c r="K241" s="11">
        <f t="shared" si="259"/>
        <v>236.85965763728365</v>
      </c>
      <c r="L241" s="24">
        <f t="shared" si="265"/>
        <v>2598.2823209666417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L'!$B$392:$AV$512, 25)</f>
        <v>84.546999088666425</v>
      </c>
      <c r="S241" s="46">
        <f>VLOOKUP(I241, '[1]Lapse Rates'!$A$4:$F$24, 6)</f>
        <v>2.0998619999999999E-4</v>
      </c>
      <c r="T241" s="33">
        <f t="shared" si="275"/>
        <v>0.5227853292370912</v>
      </c>
      <c r="U241" s="33">
        <f t="shared" si="266"/>
        <v>4.4199930754576525E-2</v>
      </c>
      <c r="V241" s="39">
        <f t="shared" si="261"/>
        <v>1.0977770470224567E-4</v>
      </c>
      <c r="W241" s="32">
        <f t="shared" si="267"/>
        <v>0.47847562077781242</v>
      </c>
      <c r="X241" s="31"/>
      <c r="Y241" s="5">
        <f t="shared" si="272"/>
        <v>0</v>
      </c>
      <c r="Z241" s="5">
        <f t="shared" si="272"/>
        <v>3.1483648604112418</v>
      </c>
      <c r="AA241" s="5">
        <f t="shared" si="268"/>
        <v>0</v>
      </c>
      <c r="AB241" s="5">
        <f t="shared" si="253"/>
        <v>2.8815189462540118</v>
      </c>
      <c r="AC241" s="32"/>
      <c r="AD241" s="5">
        <f t="shared" si="273"/>
        <v>11333.15717252194</v>
      </c>
      <c r="AE241" s="5">
        <f t="shared" si="255"/>
        <v>-113.3315717252194</v>
      </c>
      <c r="AF241" s="5">
        <f t="shared" si="255"/>
        <v>-1243.2147464805291</v>
      </c>
      <c r="AG241" s="5">
        <f t="shared" si="276"/>
        <v>-26618.480098397868</v>
      </c>
      <c r="AH241" s="5">
        <f t="shared" si="277"/>
        <v>-16641.869244081674</v>
      </c>
      <c r="AI241" s="42">
        <f t="shared" si="271"/>
        <v>0</v>
      </c>
      <c r="AJ241" s="42">
        <f t="shared" si="274"/>
        <v>1100.9737460309648</v>
      </c>
      <c r="AK241" s="42">
        <f t="shared" si="278"/>
        <v>-15540.89549805071</v>
      </c>
    </row>
    <row r="242" spans="1:39" ht="15" x14ac:dyDescent="0.2">
      <c r="I242" s="2">
        <f t="shared" si="258"/>
        <v>19</v>
      </c>
      <c r="J242" s="11">
        <f t="shared" si="248"/>
        <v>23685.965763728364</v>
      </c>
      <c r="K242" s="11">
        <f t="shared" si="259"/>
        <v>236.85965763728365</v>
      </c>
      <c r="L242" s="24">
        <f t="shared" si="265"/>
        <v>2598.2823209666417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L'!$B$392:$AV$512, 25)</f>
        <v>94.219357885623197</v>
      </c>
      <c r="S242" s="46">
        <f>VLOOKUP(I242, '[1]Lapse Rates'!$A$4:$F$24, 6)</f>
        <v>1.6037285799999999E-2</v>
      </c>
      <c r="T242" s="33">
        <f t="shared" si="275"/>
        <v>0.47847562077781242</v>
      </c>
      <c r="U242" s="33">
        <f t="shared" si="266"/>
        <v>4.5081665753610438E-2</v>
      </c>
      <c r="V242" s="39">
        <f t="shared" si="261"/>
        <v>7.6734502787461955E-3</v>
      </c>
      <c r="W242" s="32">
        <f t="shared" si="267"/>
        <v>0.42572050474545575</v>
      </c>
      <c r="X242" s="31"/>
      <c r="Y242" s="5">
        <f t="shared" si="272"/>
        <v>0</v>
      </c>
      <c r="Z242" s="5">
        <f t="shared" si="272"/>
        <v>2.8815189462540118</v>
      </c>
      <c r="AA242" s="5">
        <f t="shared" si="268"/>
        <v>0</v>
      </c>
      <c r="AB242" s="5">
        <f t="shared" si="253"/>
        <v>2.5638123385235105</v>
      </c>
      <c r="AC242" s="32"/>
      <c r="AD242" s="5">
        <f t="shared" si="273"/>
        <v>10083.601300318023</v>
      </c>
      <c r="AE242" s="5">
        <f t="shared" si="255"/>
        <v>-100.83601300318024</v>
      </c>
      <c r="AF242" s="5">
        <f t="shared" si="255"/>
        <v>-1106.142061153113</v>
      </c>
      <c r="AG242" s="5">
        <f t="shared" si="276"/>
        <v>-27149.486485131059</v>
      </c>
      <c r="AH242" s="5">
        <f t="shared" si="277"/>
        <v>-18272.86325896933</v>
      </c>
      <c r="AI242" s="42">
        <f t="shared" si="271"/>
        <v>0</v>
      </c>
      <c r="AJ242" s="42">
        <f t="shared" si="274"/>
        <v>979.59195169421378</v>
      </c>
      <c r="AK242" s="42">
        <f t="shared" si="278"/>
        <v>-17293.271307275118</v>
      </c>
    </row>
    <row r="243" spans="1:39" ht="15" x14ac:dyDescent="0.2">
      <c r="I243" s="2">
        <f t="shared" si="258"/>
        <v>20</v>
      </c>
      <c r="J243" s="11">
        <f t="shared" si="248"/>
        <v>23685.965763728364</v>
      </c>
      <c r="K243" s="11">
        <f t="shared" si="259"/>
        <v>236.85965763728365</v>
      </c>
      <c r="L243" s="24">
        <f t="shared" si="265"/>
        <v>2598.2823209666417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L'!$B$392:$AV$512, 25)</f>
        <v>105.06605652571474</v>
      </c>
      <c r="S243" s="46">
        <f>VLOOKUP(I243, '[1]Lapse Rates'!$A$4:$F$24, 6)</f>
        <v>0</v>
      </c>
      <c r="T243" s="33">
        <f t="shared" si="275"/>
        <v>0.42572050474545575</v>
      </c>
      <c r="U243" s="33">
        <f t="shared" si="266"/>
        <v>4.4728774615741859E-2</v>
      </c>
      <c r="V243" s="39">
        <f t="shared" si="261"/>
        <v>0</v>
      </c>
      <c r="W243" s="32">
        <f t="shared" si="267"/>
        <v>0.38099173012971388</v>
      </c>
      <c r="X243" s="31"/>
      <c r="Y243" s="5">
        <f t="shared" si="272"/>
        <v>0</v>
      </c>
      <c r="Z243" s="5">
        <f t="shared" si="272"/>
        <v>2.5638123385235105</v>
      </c>
      <c r="AA243" s="5">
        <f t="shared" si="268"/>
        <v>0</v>
      </c>
      <c r="AB243" s="5">
        <f t="shared" si="253"/>
        <v>2.2944426864428746</v>
      </c>
      <c r="AC243" s="32"/>
      <c r="AD243" s="5">
        <f>$W243*J243</f>
        <v>9024.1570761160383</v>
      </c>
      <c r="AE243" s="5">
        <f t="shared" si="255"/>
        <v>-90.241570761160389</v>
      </c>
      <c r="AF243" s="5">
        <f t="shared" si="255"/>
        <v>-989.92407683052932</v>
      </c>
      <c r="AG243" s="5">
        <f t="shared" si="276"/>
        <v>-26936.965208063604</v>
      </c>
      <c r="AH243" s="5">
        <f t="shared" si="277"/>
        <v>-18992.973779539254</v>
      </c>
      <c r="AI243" s="42">
        <f t="shared" si="271"/>
        <v>0</v>
      </c>
      <c r="AJ243" s="42">
        <f t="shared" si="274"/>
        <v>876.66862106572273</v>
      </c>
      <c r="AK243" s="42">
        <f t="shared" si="278"/>
        <v>-18116.305158473529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372117.99023209378</v>
      </c>
      <c r="AE246" s="21">
        <f t="shared" ref="AE246:AK246" si="279">SUM(AE223:AE243)</f>
        <v>-12725.656254623635</v>
      </c>
      <c r="AF246" s="21">
        <f t="shared" si="279"/>
        <v>-38974.35753662404</v>
      </c>
      <c r="AG246" s="21">
        <f t="shared" si="279"/>
        <v>-362193.13451504899</v>
      </c>
      <c r="AH246" s="21">
        <f t="shared" si="279"/>
        <v>-41775.158074202758</v>
      </c>
      <c r="AI246" s="21">
        <f t="shared" si="279"/>
        <v>0</v>
      </c>
      <c r="AJ246" s="21">
        <f t="shared" si="279"/>
        <v>33871.288477807451</v>
      </c>
      <c r="AK246" s="21">
        <f t="shared" si="279"/>
        <v>-7903.8695963953032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192191.99610273313</v>
      </c>
      <c r="AE248" s="21">
        <f t="shared" ref="AE248:AK248" si="280">AE223+NPV($D$6,AE224:AE243)</f>
        <v>-10947.216123906101</v>
      </c>
      <c r="AF248" s="21">
        <f t="shared" si="280"/>
        <v>-19465.380800631323</v>
      </c>
      <c r="AG248" s="21">
        <f t="shared" si="280"/>
        <v>-129254.84743262207</v>
      </c>
      <c r="AH248" s="21">
        <f t="shared" si="280"/>
        <v>32524.551745573659</v>
      </c>
      <c r="AI248" s="21">
        <f t="shared" si="280"/>
        <v>0</v>
      </c>
      <c r="AJ248" s="21">
        <f t="shared" si="280"/>
        <v>16390.290920551437</v>
      </c>
      <c r="AK248" s="21">
        <f t="shared" si="280"/>
        <v>48914.8426661251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280291.93467054539</v>
      </c>
      <c r="AE250" s="21">
        <f t="shared" ref="AE250:AK250" si="281">AE223+NPV($D$7,AE224:AE243)</f>
        <v>-11815.586313893973</v>
      </c>
      <c r="AF250" s="21">
        <f t="shared" si="281"/>
        <v>-28991.152032451151</v>
      </c>
      <c r="AG250" s="21">
        <f t="shared" si="281"/>
        <v>-236406.01211531661</v>
      </c>
      <c r="AH250" s="21">
        <f t="shared" si="281"/>
        <v>3079.1842088836293</v>
      </c>
      <c r="AI250" s="21">
        <f t="shared" si="281"/>
        <v>0</v>
      </c>
      <c r="AJ250" s="21">
        <f t="shared" si="281"/>
        <v>24950.013116274444</v>
      </c>
      <c r="AK250" s="21">
        <f t="shared" si="281"/>
        <v>28029.197325158075</v>
      </c>
    </row>
    <row r="252" spans="1:39" ht="14" customHeight="1" x14ac:dyDescent="0.15">
      <c r="V252" s="48"/>
    </row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23178.697197803427</v>
      </c>
    </row>
    <row r="254" spans="1:39" ht="15" x14ac:dyDescent="0.2">
      <c r="G254" s="58" t="s">
        <v>117</v>
      </c>
      <c r="H254" s="57"/>
      <c r="I254" s="57"/>
      <c r="J254" s="11">
        <f>H$253</f>
        <v>23178.697197803427</v>
      </c>
      <c r="K254" s="11">
        <f>J254*$C$10</f>
        <v>9271.4788791213705</v>
      </c>
      <c r="L254" s="24">
        <f>$C$263</f>
        <v>3241.2952510205282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23178.697197803427</v>
      </c>
      <c r="AE254" s="5">
        <f>-$W254*K254</f>
        <v>-9271.4788791213705</v>
      </c>
      <c r="AF254" s="5">
        <f>-$W254*L254</f>
        <v>-3241.2952510205282</v>
      </c>
      <c r="AG254" s="5"/>
      <c r="AH254" s="5">
        <f>SUM(AD254:AG254)</f>
        <v>10665.923067661528</v>
      </c>
      <c r="AI254" s="42">
        <f>Y254-AA254</f>
        <v>0</v>
      </c>
      <c r="AJ254" s="42"/>
      <c r="AK254" s="42">
        <f>SUM(AH254:AJ254)</f>
        <v>10665.923067661528</v>
      </c>
      <c r="AL254" s="6" t="s">
        <v>39</v>
      </c>
      <c r="AM254" s="36">
        <f>AK281</f>
        <v>27560.508936805869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23178.697197803427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L'!$B$392:$AV$512, 28)</f>
        <v>14.704082377240214</v>
      </c>
      <c r="S255" s="46">
        <f>AVERAGE(VLOOKUP(I254,'[1]Lapse Rates'!$A$4:$F$24,6),VLOOKUP(I255,'[1]Lapse Rates'!$A$4:$F$24,6))</f>
        <v>1.1402544E-3</v>
      </c>
      <c r="T255" s="33">
        <f>W254</f>
        <v>1</v>
      </c>
      <c r="U255" s="33">
        <f>T255*R255/1000</f>
        <v>1.4704082377240213E-2</v>
      </c>
      <c r="V255" s="39">
        <f>MIN(S255*T255,T255-U255)</f>
        <v>1.1402544E-3</v>
      </c>
      <c r="W255" s="32">
        <f>T255-SUM(U255:V255)</f>
        <v>0.98415566322275982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5.9268708090697944</v>
      </c>
      <c r="AC255" s="32"/>
      <c r="AD255" s="5">
        <f t="shared" ref="AD255:AD257" si="290">$W255*J255</f>
        <v>22811.446113343758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-8855.224825962996</v>
      </c>
      <c r="AH255" s="5">
        <f t="shared" ref="AH255:AH263" si="292">SUM(AD255:AG255)</f>
        <v>13956.221287380762</v>
      </c>
      <c r="AI255" s="42">
        <f>-M255*$W254*(N255-N254)/1000</f>
        <v>0</v>
      </c>
      <c r="AJ255" s="42">
        <f>$D$6*SUM(Y255:Z255,AD255:AE255)</f>
        <v>2238.3936503680229</v>
      </c>
      <c r="AK255" s="42">
        <f t="shared" ref="AK255" si="293">SUM(AH255:AJ255)</f>
        <v>16194.614937748785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23178.697197803427</v>
      </c>
      <c r="K256" s="11">
        <f t="shared" ref="K256:K274" si="295">J256*$C$11</f>
        <v>231.78697197803427</v>
      </c>
      <c r="L256" s="24">
        <f>$C$264</f>
        <v>2545.9343350864251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L'!$B$392:$AV$512, 28)</f>
        <v>16.063904483211068</v>
      </c>
      <c r="S256" s="46">
        <f>VLOOKUP(I256, '[1]Lapse Rates'!$A$4:$F$24, 6)</f>
        <v>1.1150343000000001E-3</v>
      </c>
      <c r="T256" s="33">
        <f t="shared" ref="T256:T258" si="296">W255</f>
        <v>0.98415566322275982</v>
      </c>
      <c r="U256" s="33">
        <f>T256*R256/1000</f>
        <v>1.5809382570621654E-2</v>
      </c>
      <c r="V256" s="39">
        <f t="shared" ref="V256:V274" si="297">MIN(S256*T256,T256-U256)</f>
        <v>1.0973673210326257E-3</v>
      </c>
      <c r="W256" s="32">
        <f>T256-SUM(U256:V256)</f>
        <v>0.96724891333110552</v>
      </c>
      <c r="X256" s="32"/>
      <c r="Y256" s="5">
        <f t="shared" ref="Y256:Z271" si="298">AA255</f>
        <v>0</v>
      </c>
      <c r="Z256" s="5">
        <f t="shared" si="298"/>
        <v>5.9268708090697944</v>
      </c>
      <c r="AA256" s="5">
        <f>O256*W256</f>
        <v>0</v>
      </c>
      <c r="AB256" s="5">
        <f t="shared" si="289"/>
        <v>5.825053458264783</v>
      </c>
      <c r="AC256" s="32"/>
      <c r="AD256" s="5">
        <f t="shared" si="290"/>
        <v>22419.569677006104</v>
      </c>
      <c r="AE256" s="5">
        <f t="shared" si="291"/>
        <v>-224.19569677006106</v>
      </c>
      <c r="AF256" s="5">
        <f t="shared" si="291"/>
        <v>-2462.5522190246952</v>
      </c>
      <c r="AG256" s="5">
        <f t="shared" ref="AG256:AG259" si="299">-U256*M256</f>
        <v>-9520.8686561229079</v>
      </c>
      <c r="AH256" s="5">
        <f t="shared" si="292"/>
        <v>10211.95310508844</v>
      </c>
      <c r="AI256" s="42">
        <f>-M256*($W255*N256-$W254*N255)/1000</f>
        <v>0</v>
      </c>
      <c r="AJ256" s="42">
        <f t="shared" ref="AJ256:AJ257" si="300">$D$6*SUM(Y256:Z256,AD256:AE256)</f>
        <v>2177.9476134875258</v>
      </c>
      <c r="AK256" s="42">
        <f>SUM(AH256:AJ256)</f>
        <v>12389.900718575966</v>
      </c>
      <c r="AL256" s="48" t="s">
        <v>59</v>
      </c>
      <c r="AM256" s="54">
        <f>AK281/AD281</f>
        <v>0.10000001415119086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23178.697197803427</v>
      </c>
      <c r="K257" s="11">
        <f t="shared" si="295"/>
        <v>231.78697197803427</v>
      </c>
      <c r="L257" s="24">
        <f t="shared" ref="L257:L274" si="301">$C$264</f>
        <v>2545.9343350864251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L'!$B$392:$AV$512, 28)</f>
        <v>17.505685398986635</v>
      </c>
      <c r="S257" s="46">
        <f>VLOOKUP(I257, '[1]Lapse Rates'!$A$4:$F$24, 6)</f>
        <v>9.1335750000000001E-4</v>
      </c>
      <c r="T257" s="33">
        <f t="shared" si="296"/>
        <v>0.96724891333110552</v>
      </c>
      <c r="U257" s="33">
        <f t="shared" ref="U257:U274" si="302">T257*R257/1000</f>
        <v>1.6932355179286023E-2</v>
      </c>
      <c r="V257" s="39">
        <f t="shared" si="297"/>
        <v>8.8344404935781519E-4</v>
      </c>
      <c r="W257" s="32">
        <f t="shared" ref="W257:W274" si="303">T257-SUM(U257:V257)</f>
        <v>0.94943311410246167</v>
      </c>
      <c r="X257" s="32"/>
      <c r="Y257" s="5">
        <f t="shared" si="298"/>
        <v>0</v>
      </c>
      <c r="Z257" s="5">
        <f t="shared" si="298"/>
        <v>5.825053458264783</v>
      </c>
      <c r="AA257" s="5">
        <f t="shared" ref="AA257:AA274" si="304">O257*W257</f>
        <v>0</v>
      </c>
      <c r="AB257" s="5">
        <f t="shared" si="289"/>
        <v>5.7177615487281139</v>
      </c>
      <c r="AC257" s="32"/>
      <c r="AD257" s="5">
        <f t="shared" si="290"/>
        <v>22006.622661348509</v>
      </c>
      <c r="AE257" s="5">
        <f t="shared" si="291"/>
        <v>-220.0662266134851</v>
      </c>
      <c r="AF257" s="5">
        <f>-$W257*L257</f>
        <v>-2417.1943640614845</v>
      </c>
      <c r="AG257" s="5">
        <f t="shared" si="299"/>
        <v>-10197.155327266242</v>
      </c>
      <c r="AH257" s="5">
        <f t="shared" si="292"/>
        <v>9172.206743407296</v>
      </c>
      <c r="AI257" s="42">
        <f>-M257*($W256*N257-$W255*N256)/1000</f>
        <v>0</v>
      </c>
      <c r="AJ257" s="42">
        <f t="shared" si="300"/>
        <v>2137.8326239917619</v>
      </c>
      <c r="AK257" s="42">
        <f t="shared" ref="AK257:AK264" si="305">SUM(AH257:AJ257)</f>
        <v>11310.039367399058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23178.697197803427</v>
      </c>
      <c r="K258" s="11">
        <f t="shared" si="295"/>
        <v>231.78697197803427</v>
      </c>
      <c r="L258" s="24">
        <f t="shared" si="301"/>
        <v>2545.9343350864251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L'!$B$392:$AV$512, 28)</f>
        <v>19.028159600344324</v>
      </c>
      <c r="S258" s="46">
        <f>VLOOKUP(I258, '[1]Lapse Rates'!$A$4:$F$24, 6)</f>
        <v>8.7679360000000005E-4</v>
      </c>
      <c r="T258" s="33">
        <f t="shared" si="296"/>
        <v>0.94943311410246167</v>
      </c>
      <c r="U258" s="33">
        <f t="shared" si="302"/>
        <v>1.8065964824993563E-2</v>
      </c>
      <c r="V258" s="39">
        <f t="shared" si="297"/>
        <v>8.3245687807310823E-4</v>
      </c>
      <c r="W258" s="32">
        <f t="shared" si="303"/>
        <v>0.93053469239939501</v>
      </c>
      <c r="X258" s="32"/>
      <c r="Y258" s="5">
        <f>AA257</f>
        <v>0</v>
      </c>
      <c r="Z258" s="5">
        <f t="shared" si="298"/>
        <v>5.7177615487281139</v>
      </c>
      <c r="AA258" s="5">
        <f t="shared" si="304"/>
        <v>0</v>
      </c>
      <c r="AB258" s="5">
        <f t="shared" si="289"/>
        <v>5.6039497726899521</v>
      </c>
      <c r="AC258" s="32"/>
      <c r="AD258" s="5">
        <f>$W258*J258</f>
        <v>21568.58186717673</v>
      </c>
      <c r="AE258" s="5">
        <f t="shared" si="291"/>
        <v>-215.68581867176732</v>
      </c>
      <c r="AF258" s="5">
        <f t="shared" si="291"/>
        <v>-2369.080223368705</v>
      </c>
      <c r="AG258" s="5">
        <f t="shared" si="299"/>
        <v>-10879.847930591048</v>
      </c>
      <c r="AH258" s="5">
        <f t="shared" si="292"/>
        <v>8103.9678945452069</v>
      </c>
      <c r="AI258" s="42">
        <f t="shared" ref="AI258:AI274" si="307">-M258*($W257*N258-$W256*N257)/1000</f>
        <v>0</v>
      </c>
      <c r="AJ258" s="42">
        <f>$D$6*SUM(Y258:Z258,AD258:AE258)</f>
        <v>2095.280014766267</v>
      </c>
      <c r="AK258" s="42">
        <f t="shared" si="305"/>
        <v>10199.247909311474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23178.697197803427</v>
      </c>
      <c r="K259" s="11">
        <f t="shared" si="295"/>
        <v>231.78697197803427</v>
      </c>
      <c r="L259" s="24">
        <f t="shared" si="301"/>
        <v>2545.9343350864251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L'!$B$392:$AV$512, 28)</f>
        <v>20.735219335356362</v>
      </c>
      <c r="S259" s="46">
        <f>VLOOKUP(I259, '[1]Lapse Rates'!$A$4:$F$24, 6)</f>
        <v>8.7786349999999995E-4</v>
      </c>
      <c r="T259" s="33">
        <f>W258</f>
        <v>0.93053469239939501</v>
      </c>
      <c r="U259" s="33">
        <f t="shared" si="302"/>
        <v>1.9294840946059821E-2</v>
      </c>
      <c r="V259" s="39">
        <f t="shared" si="297"/>
        <v>8.1688244194115631E-4</v>
      </c>
      <c r="W259" s="32">
        <f t="shared" si="303"/>
        <v>0.91042296901139408</v>
      </c>
      <c r="X259" s="32"/>
      <c r="Y259" s="5">
        <f t="shared" ref="Y259:Z274" si="308">AA258</f>
        <v>0</v>
      </c>
      <c r="Z259" s="5">
        <f t="shared" si="298"/>
        <v>5.6039497726899521</v>
      </c>
      <c r="AA259" s="5">
        <f t="shared" si="304"/>
        <v>0</v>
      </c>
      <c r="AB259" s="5">
        <f t="shared" si="289"/>
        <v>5.4828311420476288</v>
      </c>
      <c r="AC259" s="32"/>
      <c r="AD259" s="5">
        <f t="shared" ref="AD259:AD273" si="309">$W259*J259</f>
        <v>21102.418320640278</v>
      </c>
      <c r="AE259" s="5">
        <f t="shared" si="291"/>
        <v>-211.02418320640277</v>
      </c>
      <c r="AF259" s="5">
        <f t="shared" si="291"/>
        <v>-2317.8770962574326</v>
      </c>
      <c r="AG259" s="5">
        <f t="shared" si="299"/>
        <v>-11619.912768104659</v>
      </c>
      <c r="AH259" s="5">
        <f t="shared" si="292"/>
        <v>6953.6042730717818</v>
      </c>
      <c r="AI259" s="42">
        <f t="shared" si="307"/>
        <v>0</v>
      </c>
      <c r="AJ259" s="42">
        <f t="shared" ref="AJ259:AJ274" si="310">$D$6*SUM(Y259:Z259,AD259:AE259)</f>
        <v>2049.9955123549639</v>
      </c>
      <c r="AK259" s="42">
        <f t="shared" si="305"/>
        <v>9003.5997854267462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23178.697197803427</v>
      </c>
      <c r="K260" s="11">
        <f t="shared" si="295"/>
        <v>231.78697197803427</v>
      </c>
      <c r="L260" s="24">
        <f t="shared" si="301"/>
        <v>2545.9343350864251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L'!$B$392:$AV$512, 28)</f>
        <v>22.652055199289141</v>
      </c>
      <c r="S260" s="46">
        <f>VLOOKUP(I260, '[1]Lapse Rates'!$A$4:$F$24, 6)</f>
        <v>8.7081910000000003E-4</v>
      </c>
      <c r="T260" s="33">
        <f t="shared" ref="T260:T274" si="311">W259</f>
        <v>0.91042296901139408</v>
      </c>
      <c r="U260" s="33">
        <f t="shared" si="302"/>
        <v>2.0622951348746806E-2</v>
      </c>
      <c r="V260" s="39">
        <f t="shared" si="297"/>
        <v>7.9281371049383007E-4</v>
      </c>
      <c r="W260" s="32">
        <f t="shared" si="303"/>
        <v>0.88900720395215349</v>
      </c>
      <c r="X260" s="32"/>
      <c r="Y260" s="5">
        <f t="shared" si="308"/>
        <v>0</v>
      </c>
      <c r="Z260" s="5">
        <f t="shared" si="298"/>
        <v>5.4828311420476288</v>
      </c>
      <c r="AA260" s="5">
        <f t="shared" si="304"/>
        <v>0</v>
      </c>
      <c r="AB260" s="5">
        <f t="shared" si="289"/>
        <v>5.3538591942890141</v>
      </c>
      <c r="AC260" s="32"/>
      <c r="AD260" s="5">
        <f t="shared" si="309"/>
        <v>20606.028787072839</v>
      </c>
      <c r="AE260" s="5">
        <f t="shared" si="291"/>
        <v>-206.06028787072839</v>
      </c>
      <c r="AF260" s="5">
        <f t="shared" si="291"/>
        <v>-2263.3539646809677</v>
      </c>
      <c r="AG260" s="5">
        <f>-U260*M260</f>
        <v>-12419.739367804441</v>
      </c>
      <c r="AH260" s="5">
        <f t="shared" si="292"/>
        <v>5716.8751667166998</v>
      </c>
      <c r="AI260" s="42">
        <f t="shared" si="307"/>
        <v>0</v>
      </c>
      <c r="AJ260" s="42">
        <f t="shared" si="310"/>
        <v>2001.7747755067619</v>
      </c>
      <c r="AK260" s="42">
        <f t="shared" si="305"/>
        <v>7718.6499422234619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23178.697197803427</v>
      </c>
      <c r="K261" s="11">
        <f t="shared" si="295"/>
        <v>231.78697197803427</v>
      </c>
      <c r="L261" s="24">
        <f t="shared" si="301"/>
        <v>2545.9343350864251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L'!$B$392:$AV$512, 28)</f>
        <v>24.840214695298648</v>
      </c>
      <c r="S261" s="46">
        <f>VLOOKUP(I261, '[1]Lapse Rates'!$A$4:$F$24, 6)</f>
        <v>7.8743759999999998E-4</v>
      </c>
      <c r="T261" s="33">
        <f t="shared" si="311"/>
        <v>0.88900720395215349</v>
      </c>
      <c r="U261" s="33">
        <f t="shared" si="302"/>
        <v>2.2083129811838645E-2</v>
      </c>
      <c r="V261" s="39">
        <f t="shared" si="297"/>
        <v>7.0003769906279423E-4</v>
      </c>
      <c r="W261" s="32">
        <f t="shared" si="303"/>
        <v>0.86622403644125201</v>
      </c>
      <c r="X261" s="32"/>
      <c r="Y261" s="5">
        <f t="shared" si="308"/>
        <v>0</v>
      </c>
      <c r="Z261" s="5">
        <f t="shared" si="298"/>
        <v>5.3538591942890141</v>
      </c>
      <c r="AA261" s="5">
        <f t="shared" si="304"/>
        <v>0</v>
      </c>
      <c r="AB261" s="5">
        <f t="shared" si="289"/>
        <v>5.2166523524197874</v>
      </c>
      <c r="AC261" s="32"/>
      <c r="AD261" s="5">
        <f t="shared" si="309"/>
        <v>20077.944646130822</v>
      </c>
      <c r="AE261" s="5">
        <f t="shared" si="291"/>
        <v>-200.77944646130823</v>
      </c>
      <c r="AF261" s="5">
        <f t="shared" si="291"/>
        <v>-2205.3495162529384</v>
      </c>
      <c r="AG261" s="5">
        <f t="shared" ref="AG261:AG274" si="312">-U261*M261</f>
        <v>-13299.101183453775</v>
      </c>
      <c r="AH261" s="5">
        <f t="shared" si="292"/>
        <v>4372.7144999627999</v>
      </c>
      <c r="AI261" s="42">
        <f t="shared" si="307"/>
        <v>0</v>
      </c>
      <c r="AJ261" s="42">
        <f t="shared" si="310"/>
        <v>1950.4751196745392</v>
      </c>
      <c r="AK261" s="42">
        <f t="shared" si="305"/>
        <v>6323.1896196373391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23178.697197803427</v>
      </c>
      <c r="K262" s="11">
        <f t="shared" si="295"/>
        <v>231.78697197803427</v>
      </c>
      <c r="L262" s="24">
        <f t="shared" si="301"/>
        <v>2545.9343350864251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L'!$B$392:$AV$512, 28)</f>
        <v>27.355303276523415</v>
      </c>
      <c r="S262" s="46">
        <f>VLOOKUP(I262, '[1]Lapse Rates'!$A$4:$F$24, 6)</f>
        <v>7.0183349999999997E-4</v>
      </c>
      <c r="T262" s="33">
        <f t="shared" si="311"/>
        <v>0.86622403644125201</v>
      </c>
      <c r="U262" s="33">
        <f t="shared" si="302"/>
        <v>2.3695821222264719E-2</v>
      </c>
      <c r="V262" s="39">
        <f t="shared" si="297"/>
        <v>6.0794504727969137E-4</v>
      </c>
      <c r="W262" s="32">
        <f t="shared" si="303"/>
        <v>0.84192027017170756</v>
      </c>
      <c r="X262" s="32"/>
      <c r="Y262" s="5">
        <f t="shared" si="308"/>
        <v>0</v>
      </c>
      <c r="Z262" s="5">
        <f t="shared" si="298"/>
        <v>5.2166523524197874</v>
      </c>
      <c r="AA262" s="5">
        <f t="shared" si="304"/>
        <v>0</v>
      </c>
      <c r="AB262" s="5">
        <f t="shared" si="289"/>
        <v>5.0702880238523731</v>
      </c>
      <c r="AC262" s="32"/>
      <c r="AD262" s="5">
        <f t="shared" si="309"/>
        <v>19514.615007002863</v>
      </c>
      <c r="AE262" s="5">
        <f t="shared" si="291"/>
        <v>-195.14615007002863</v>
      </c>
      <c r="AF262" s="5">
        <f t="shared" si="291"/>
        <v>-2143.4737232353896</v>
      </c>
      <c r="AG262" s="5">
        <f t="shared" si="312"/>
        <v>-14270.31071886326</v>
      </c>
      <c r="AH262" s="5">
        <f t="shared" si="292"/>
        <v>2905.6844148341843</v>
      </c>
      <c r="AI262" s="42">
        <f t="shared" si="307"/>
        <v>0</v>
      </c>
      <c r="AJ262" s="42">
        <f t="shared" si="310"/>
        <v>1895.7516484608839</v>
      </c>
      <c r="AK262" s="42">
        <f t="shared" si="305"/>
        <v>4801.4360632950684</v>
      </c>
    </row>
    <row r="263" spans="1:37" ht="15" x14ac:dyDescent="0.2">
      <c r="A263" s="12"/>
      <c r="B263" s="13">
        <v>1</v>
      </c>
      <c r="C263" s="10">
        <f>$H$253*0.14+$B$266</f>
        <v>3241.2952510205282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23178.697197803427</v>
      </c>
      <c r="K263" s="11">
        <f t="shared" si="295"/>
        <v>231.78697197803427</v>
      </c>
      <c r="L263" s="24">
        <f t="shared" si="301"/>
        <v>2545.9343350864251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L'!$B$392:$AV$512, 28)</f>
        <v>30.24636176163521</v>
      </c>
      <c r="S263" s="46">
        <f>VLOOKUP(I263, '[1]Lapse Rates'!$A$4:$F$24, 6)</f>
        <v>6.5742610000000005E-4</v>
      </c>
      <c r="T263" s="33">
        <f t="shared" si="311"/>
        <v>0.84192027017170756</v>
      </c>
      <c r="U263" s="33">
        <f t="shared" si="302"/>
        <v>2.5465025066067119E-2</v>
      </c>
      <c r="V263" s="39">
        <f t="shared" si="297"/>
        <v>5.535003597299321E-4</v>
      </c>
      <c r="W263" s="32">
        <f t="shared" si="303"/>
        <v>0.81590174474591048</v>
      </c>
      <c r="X263" s="32"/>
      <c r="Y263" s="5">
        <f t="shared" si="308"/>
        <v>0</v>
      </c>
      <c r="Z263" s="5">
        <f t="shared" si="298"/>
        <v>5.0702880238523731</v>
      </c>
      <c r="AA263" s="5">
        <f t="shared" si="304"/>
        <v>0</v>
      </c>
      <c r="AB263" s="5">
        <f t="shared" si="289"/>
        <v>4.9135969183658492</v>
      </c>
      <c r="AC263" s="32"/>
      <c r="AD263" s="5">
        <f t="shared" si="309"/>
        <v>18911.539484624962</v>
      </c>
      <c r="AE263" s="5">
        <f t="shared" si="291"/>
        <v>-189.11539484624961</v>
      </c>
      <c r="AF263" s="5">
        <f t="shared" si="291"/>
        <v>-2077.2322660055338</v>
      </c>
      <c r="AG263" s="5">
        <f t="shared" si="312"/>
        <v>-15335.776580512535</v>
      </c>
      <c r="AH263" s="5">
        <f t="shared" si="292"/>
        <v>1309.4152432606461</v>
      </c>
      <c r="AI263" s="42">
        <f t="shared" si="307"/>
        <v>0</v>
      </c>
      <c r="AJ263" s="42">
        <f t="shared" si="310"/>
        <v>1837.1671984624318</v>
      </c>
      <c r="AK263" s="42">
        <f t="shared" si="305"/>
        <v>3146.5824417230779</v>
      </c>
    </row>
    <row r="264" spans="1:37" ht="15" x14ac:dyDescent="0.2">
      <c r="A264" s="12"/>
      <c r="B264" s="70" t="s">
        <v>49</v>
      </c>
      <c r="C264" s="10">
        <f>$H$253*0.11+$B$266</f>
        <v>2545.9343350864251</v>
      </c>
      <c r="D264" s="1"/>
      <c r="E264" s="1"/>
      <c r="F264" s="1"/>
      <c r="I264" s="2">
        <f t="shared" si="294"/>
        <v>10</v>
      </c>
      <c r="J264" s="11">
        <f t="shared" si="284"/>
        <v>23178.697197803427</v>
      </c>
      <c r="K264" s="11">
        <f t="shared" si="295"/>
        <v>231.78697197803427</v>
      </c>
      <c r="L264" s="24">
        <f t="shared" si="301"/>
        <v>2545.9343350864251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L'!$B$392:$AV$512, 28)</f>
        <v>33.681605946819033</v>
      </c>
      <c r="S264" s="46">
        <f>VLOOKUP(I264, '[1]Lapse Rates'!$A$4:$F$24, 6)</f>
        <v>5.9033320000000003E-4</v>
      </c>
      <c r="T264" s="33">
        <f t="shared" si="311"/>
        <v>0.81590174474591048</v>
      </c>
      <c r="U264" s="33">
        <f t="shared" si="302"/>
        <v>2.748088105785388E-2</v>
      </c>
      <c r="V264" s="39">
        <f t="shared" si="297"/>
        <v>4.8165388786143657E-4</v>
      </c>
      <c r="W264" s="32">
        <f t="shared" si="303"/>
        <v>0.78793920980019516</v>
      </c>
      <c r="X264" s="32"/>
      <c r="Y264" s="5">
        <f t="shared" si="308"/>
        <v>0</v>
      </c>
      <c r="Z264" s="5">
        <f t="shared" si="298"/>
        <v>4.9135969183658492</v>
      </c>
      <c r="AA264" s="5">
        <f t="shared" si="304"/>
        <v>0</v>
      </c>
      <c r="AB264" s="5">
        <f t="shared" si="289"/>
        <v>4.7451984237876177</v>
      </c>
      <c r="AC264" s="32"/>
      <c r="AD264" s="5">
        <f t="shared" si="309"/>
        <v>18263.40435423523</v>
      </c>
      <c r="AE264" s="5">
        <f t="shared" si="291"/>
        <v>-182.63404354235232</v>
      </c>
      <c r="AF264" s="5">
        <f t="shared" si="291"/>
        <v>-2006.0414881911831</v>
      </c>
      <c r="AG264" s="5">
        <f t="shared" si="312"/>
        <v>-16549.783518590284</v>
      </c>
      <c r="AH264" s="5">
        <f>SUM(AD264:AG264)</f>
        <v>-475.05469608858948</v>
      </c>
      <c r="AI264" s="42">
        <f t="shared" si="307"/>
        <v>0</v>
      </c>
      <c r="AJ264" s="42">
        <f t="shared" si="310"/>
        <v>1774.2055913366632</v>
      </c>
      <c r="AK264" s="42">
        <f t="shared" si="305"/>
        <v>1299.1508952480738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23178.697197803427</v>
      </c>
      <c r="K265" s="11">
        <f t="shared" si="295"/>
        <v>231.78697197803427</v>
      </c>
      <c r="L265" s="24">
        <f t="shared" si="301"/>
        <v>2545.9343350864251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L'!$B$392:$AV$512, 28)</f>
        <v>37.626113382036628</v>
      </c>
      <c r="S265" s="46">
        <f>VLOOKUP(I265, '[1]Lapse Rates'!$A$4:$F$24, 6)</f>
        <v>5.0522920000000001E-4</v>
      </c>
      <c r="T265" s="33">
        <f t="shared" si="311"/>
        <v>0.78793920980019516</v>
      </c>
      <c r="U265" s="33">
        <f t="shared" si="302"/>
        <v>2.964709004609449E-2</v>
      </c>
      <c r="V265" s="39">
        <f t="shared" si="297"/>
        <v>3.9808989661598476E-4</v>
      </c>
      <c r="W265" s="32">
        <f t="shared" si="303"/>
        <v>0.75789402985748466</v>
      </c>
      <c r="X265" s="31"/>
      <c r="Y265" s="5">
        <f t="shared" si="308"/>
        <v>0</v>
      </c>
      <c r="Z265" s="5">
        <f t="shared" si="298"/>
        <v>4.7451984237876177</v>
      </c>
      <c r="AA265" s="5">
        <f t="shared" si="304"/>
        <v>0</v>
      </c>
      <c r="AB265" s="5">
        <f t="shared" si="289"/>
        <v>4.5642576370704315</v>
      </c>
      <c r="AC265" s="32"/>
      <c r="AD265" s="5">
        <f t="shared" si="309"/>
        <v>17566.996226089628</v>
      </c>
      <c r="AE265" s="5">
        <f t="shared" si="291"/>
        <v>-175.66996226089626</v>
      </c>
      <c r="AF265" s="5">
        <f t="shared" si="291"/>
        <v>-1929.5484329711865</v>
      </c>
      <c r="AG265" s="5">
        <f t="shared" si="312"/>
        <v>-17854.337391369438</v>
      </c>
      <c r="AH265" s="5">
        <f t="shared" ref="AH265:AH274" si="313">SUM(AD265:AG265)</f>
        <v>-2392.5595605118942</v>
      </c>
      <c r="AI265" s="42">
        <f t="shared" si="307"/>
        <v>0</v>
      </c>
      <c r="AJ265" s="42">
        <f t="shared" si="310"/>
        <v>1706.5546104469722</v>
      </c>
      <c r="AK265" s="42">
        <f t="shared" ref="AK265:AK274" si="314">SUM(AH265:AJ265)</f>
        <v>-686.00495006492201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23178.697197803427</v>
      </c>
      <c r="K266" s="11">
        <f t="shared" si="295"/>
        <v>231.78697197803427</v>
      </c>
      <c r="L266" s="24">
        <f t="shared" si="301"/>
        <v>2545.9343350864251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L'!$B$392:$AV$512, 28)</f>
        <v>42.135326582656816</v>
      </c>
      <c r="S266" s="46">
        <f>VLOOKUP(I266, '[1]Lapse Rates'!$A$4:$F$24, 6)</f>
        <v>4.8306569999999999E-4</v>
      </c>
      <c r="T266" s="33">
        <f t="shared" si="311"/>
        <v>0.75789402985748466</v>
      </c>
      <c r="U266" s="33">
        <f t="shared" si="302"/>
        <v>3.1934112463090976E-2</v>
      </c>
      <c r="V266" s="39">
        <f t="shared" si="297"/>
        <v>3.6611261005892675E-4</v>
      </c>
      <c r="W266" s="32">
        <f t="shared" si="303"/>
        <v>0.72559380478433477</v>
      </c>
      <c r="X266" s="31"/>
      <c r="Y266" s="5">
        <f t="shared" si="308"/>
        <v>0</v>
      </c>
      <c r="Z266" s="5">
        <f t="shared" si="298"/>
        <v>4.5642576370704315</v>
      </c>
      <c r="AA266" s="5">
        <f t="shared" si="304"/>
        <v>0</v>
      </c>
      <c r="AB266" s="5">
        <f t="shared" si="289"/>
        <v>4.3697363146146513</v>
      </c>
      <c r="AC266" s="32"/>
      <c r="AD266" s="5">
        <f t="shared" si="309"/>
        <v>16818.319089698187</v>
      </c>
      <c r="AE266" s="5">
        <f t="shared" si="291"/>
        <v>-168.18319089698187</v>
      </c>
      <c r="AF266" s="5">
        <f t="shared" si="291"/>
        <v>-1847.3141809264348</v>
      </c>
      <c r="AG266" s="5">
        <f t="shared" si="312"/>
        <v>-19231.648614534814</v>
      </c>
      <c r="AH266" s="5">
        <f t="shared" si="313"/>
        <v>-4428.8268966600444</v>
      </c>
      <c r="AI266" s="42">
        <f t="shared" si="307"/>
        <v>0</v>
      </c>
      <c r="AJ266" s="42">
        <f t="shared" si="310"/>
        <v>1633.8260853465947</v>
      </c>
      <c r="AK266" s="42">
        <f t="shared" si="314"/>
        <v>-2795.00081131345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23178.697197803427</v>
      </c>
      <c r="K267" s="11">
        <f t="shared" si="295"/>
        <v>231.78697197803427</v>
      </c>
      <c r="L267" s="24">
        <f t="shared" si="301"/>
        <v>2545.9343350864251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L'!$B$392:$AV$512, 28)</f>
        <v>47.320316244047248</v>
      </c>
      <c r="S267" s="46">
        <f>VLOOKUP(I267, '[1]Lapse Rates'!$A$4:$F$24, 6)</f>
        <v>4.5965829999999999E-4</v>
      </c>
      <c r="T267" s="33">
        <f t="shared" si="311"/>
        <v>0.72559380478433477</v>
      </c>
      <c r="U267" s="33">
        <f t="shared" si="302"/>
        <v>3.4335328307116206E-2</v>
      </c>
      <c r="V267" s="39">
        <f t="shared" si="297"/>
        <v>3.335252147976992E-4</v>
      </c>
      <c r="W267" s="32">
        <f t="shared" si="303"/>
        <v>0.69092495126242082</v>
      </c>
      <c r="X267" s="31"/>
      <c r="Y267" s="5">
        <f t="shared" si="308"/>
        <v>0</v>
      </c>
      <c r="Z267" s="5">
        <f t="shared" si="298"/>
        <v>4.3697363146146513</v>
      </c>
      <c r="AA267" s="5">
        <f t="shared" si="304"/>
        <v>0</v>
      </c>
      <c r="AB267" s="5">
        <f t="shared" si="289"/>
        <v>4.1609504247381643</v>
      </c>
      <c r="AC267" s="32"/>
      <c r="AD267" s="5">
        <f t="shared" si="309"/>
        <v>16014.740231718743</v>
      </c>
      <c r="AE267" s="5">
        <f t="shared" si="291"/>
        <v>-160.14740231718744</v>
      </c>
      <c r="AF267" s="5">
        <f t="shared" si="291"/>
        <v>-1759.0495563869119</v>
      </c>
      <c r="AG267" s="5">
        <f t="shared" si="312"/>
        <v>-20677.730431066284</v>
      </c>
      <c r="AH267" s="5">
        <f t="shared" si="313"/>
        <v>-6582.1871580516399</v>
      </c>
      <c r="AI267" s="42">
        <f t="shared" si="307"/>
        <v>0</v>
      </c>
      <c r="AJ267" s="42">
        <f t="shared" si="310"/>
        <v>1555.7642276967565</v>
      </c>
      <c r="AK267" s="42">
        <f t="shared" si="314"/>
        <v>-5026.4229303548836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23178.697197803427</v>
      </c>
      <c r="K268" s="11">
        <f t="shared" si="295"/>
        <v>231.78697197803427</v>
      </c>
      <c r="L268" s="24">
        <f t="shared" si="301"/>
        <v>2545.9343350864251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L'!$B$392:$AV$512, 28)</f>
        <v>53.0821445190061</v>
      </c>
      <c r="S268" s="46">
        <f>VLOOKUP(I268, '[1]Lapse Rates'!$A$4:$F$24, 6)</f>
        <v>3.6747819999999998E-4</v>
      </c>
      <c r="T268" s="33">
        <f t="shared" si="311"/>
        <v>0.69092495126242082</v>
      </c>
      <c r="U268" s="33">
        <f t="shared" si="302"/>
        <v>3.6675778114699069E-2</v>
      </c>
      <c r="V268" s="39">
        <f t="shared" si="297"/>
        <v>2.5389985742500212E-4</v>
      </c>
      <c r="W268" s="32">
        <f t="shared" si="303"/>
        <v>0.65399527329029672</v>
      </c>
      <c r="X268" s="31"/>
      <c r="Y268" s="5">
        <f t="shared" si="308"/>
        <v>0</v>
      </c>
      <c r="Z268" s="5">
        <f t="shared" si="298"/>
        <v>4.1609504247381643</v>
      </c>
      <c r="AA268" s="5">
        <f t="shared" si="304"/>
        <v>0</v>
      </c>
      <c r="AB268" s="5">
        <f t="shared" si="289"/>
        <v>3.938549194383421</v>
      </c>
      <c r="AC268" s="32"/>
      <c r="AD268" s="5">
        <f t="shared" si="309"/>
        <v>15158.758408390488</v>
      </c>
      <c r="AE268" s="5">
        <f t="shared" si="291"/>
        <v>-151.58758408390489</v>
      </c>
      <c r="AF268" s="5">
        <f t="shared" si="291"/>
        <v>-1665.0290212539965</v>
      </c>
      <c r="AG268" s="5">
        <f t="shared" si="312"/>
        <v>-22087.217178237104</v>
      </c>
      <c r="AH268" s="5">
        <f t="shared" si="313"/>
        <v>-8745.0753751845186</v>
      </c>
      <c r="AI268" s="42">
        <f t="shared" si="307"/>
        <v>0</v>
      </c>
      <c r="AJ268" s="42">
        <f t="shared" si="310"/>
        <v>1472.6116471011428</v>
      </c>
      <c r="AK268" s="42">
        <f t="shared" si="314"/>
        <v>-7272.4637280833758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23178.697197803427</v>
      </c>
      <c r="K269" s="11">
        <f t="shared" si="295"/>
        <v>231.78697197803427</v>
      </c>
      <c r="L269" s="24">
        <f t="shared" si="301"/>
        <v>2545.9343350864251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L'!$B$392:$AV$512, 28)</f>
        <v>59.452974771109979</v>
      </c>
      <c r="S269" s="46">
        <f>VLOOKUP(I269, '[1]Lapse Rates'!$A$4:$F$24, 6)</f>
        <v>3.9775519999999998E-4</v>
      </c>
      <c r="T269" s="33">
        <f t="shared" si="311"/>
        <v>0.65399527329029672</v>
      </c>
      <c r="U269" s="33">
        <f t="shared" si="302"/>
        <v>3.8881964483353189E-2</v>
      </c>
      <c r="V269" s="39">
        <f t="shared" si="297"/>
        <v>2.6013002072663663E-4</v>
      </c>
      <c r="W269" s="32">
        <f t="shared" si="303"/>
        <v>0.61485317878621693</v>
      </c>
      <c r="X269" s="31"/>
      <c r="Y269" s="5">
        <f t="shared" si="308"/>
        <v>0</v>
      </c>
      <c r="Z269" s="5">
        <f t="shared" si="298"/>
        <v>3.938549194383421</v>
      </c>
      <c r="AA269" s="5">
        <f t="shared" si="304"/>
        <v>0</v>
      </c>
      <c r="AB269" s="5">
        <f t="shared" si="289"/>
        <v>3.7028241500724461</v>
      </c>
      <c r="AC269" s="32"/>
      <c r="AD269" s="5">
        <f t="shared" si="309"/>
        <v>14251.495652192616</v>
      </c>
      <c r="AE269" s="5">
        <f t="shared" si="291"/>
        <v>-142.51495652192617</v>
      </c>
      <c r="AF269" s="5">
        <f t="shared" si="291"/>
        <v>-1565.3758189088621</v>
      </c>
      <c r="AG269" s="5">
        <f t="shared" si="312"/>
        <v>-23415.846588845307</v>
      </c>
      <c r="AH269" s="5">
        <f t="shared" si="313"/>
        <v>-10872.241712083478</v>
      </c>
      <c r="AI269" s="42">
        <f t="shared" si="307"/>
        <v>0</v>
      </c>
      <c r="AJ269" s="42">
        <f t="shared" si="310"/>
        <v>1384.4773779212637</v>
      </c>
      <c r="AK269" s="42">
        <f t="shared" si="314"/>
        <v>-9487.7643341622133</v>
      </c>
    </row>
    <row r="270" spans="1:37" ht="15" x14ac:dyDescent="0.2">
      <c r="I270" s="2">
        <f t="shared" si="294"/>
        <v>16</v>
      </c>
      <c r="J270" s="11">
        <f t="shared" si="284"/>
        <v>23178.697197803427</v>
      </c>
      <c r="K270" s="11">
        <f t="shared" si="295"/>
        <v>231.78697197803427</v>
      </c>
      <c r="L270" s="24">
        <f t="shared" si="301"/>
        <v>2545.9343350864251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L'!$B$392:$AV$512, 28)</f>
        <v>66.355972232522859</v>
      </c>
      <c r="S270" s="46">
        <f>VLOOKUP(I270, '[1]Lapse Rates'!$A$4:$F$24, 6)</f>
        <v>2.516404E-4</v>
      </c>
      <c r="T270" s="33">
        <f t="shared" si="311"/>
        <v>0.61485317878621693</v>
      </c>
      <c r="U270" s="33">
        <f t="shared" si="302"/>
        <v>4.0799180458616628E-2</v>
      </c>
      <c r="V270" s="39">
        <f t="shared" si="297"/>
        <v>1.5472189985103513E-4</v>
      </c>
      <c r="W270" s="32">
        <f t="shared" si="303"/>
        <v>0.57389927642774929</v>
      </c>
      <c r="X270" s="31"/>
      <c r="Y270" s="5">
        <f t="shared" si="308"/>
        <v>0</v>
      </c>
      <c r="Z270" s="5">
        <f t="shared" si="298"/>
        <v>3.7028241500724461</v>
      </c>
      <c r="AA270" s="5">
        <f t="shared" si="304"/>
        <v>0</v>
      </c>
      <c r="AB270" s="5">
        <f t="shared" si="289"/>
        <v>3.4561878734380702</v>
      </c>
      <c r="AC270" s="32"/>
      <c r="AD270" s="5">
        <f t="shared" si="309"/>
        <v>13302.237550357288</v>
      </c>
      <c r="AE270" s="5">
        <f t="shared" si="291"/>
        <v>-133.02237550357287</v>
      </c>
      <c r="AF270" s="5">
        <f t="shared" si="291"/>
        <v>-1461.1098727386625</v>
      </c>
      <c r="AG270" s="5">
        <f t="shared" si="312"/>
        <v>-24570.449648412232</v>
      </c>
      <c r="AH270" s="5">
        <f t="shared" si="313"/>
        <v>-12862.344346297181</v>
      </c>
      <c r="AI270" s="42">
        <f t="shared" si="307"/>
        <v>0</v>
      </c>
      <c r="AJ270" s="42">
        <f t="shared" si="310"/>
        <v>1292.2632557022716</v>
      </c>
      <c r="AK270" s="42">
        <f t="shared" si="314"/>
        <v>-11570.081090594909</v>
      </c>
    </row>
    <row r="271" spans="1:37" ht="15" x14ac:dyDescent="0.2">
      <c r="I271" s="2">
        <f t="shared" si="294"/>
        <v>17</v>
      </c>
      <c r="J271" s="11">
        <f t="shared" si="284"/>
        <v>23178.697197803427</v>
      </c>
      <c r="K271" s="11">
        <f t="shared" si="295"/>
        <v>231.78697197803427</v>
      </c>
      <c r="L271" s="24">
        <f t="shared" si="301"/>
        <v>2545.9343350864251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L'!$B$392:$AV$512, 28)</f>
        <v>73.891885514148811</v>
      </c>
      <c r="S271" s="46">
        <f>VLOOKUP(I271, '[1]Lapse Rates'!$A$4:$F$24, 6)</f>
        <v>2.7508159999999998E-4</v>
      </c>
      <c r="T271" s="33">
        <f t="shared" si="311"/>
        <v>0.57389927642774929</v>
      </c>
      <c r="U271" s="33">
        <f t="shared" si="302"/>
        <v>4.2406499630452087E-2</v>
      </c>
      <c r="V271" s="39">
        <f t="shared" si="297"/>
        <v>1.5786913119858755E-4</v>
      </c>
      <c r="W271" s="32">
        <f t="shared" si="303"/>
        <v>0.53133490766609859</v>
      </c>
      <c r="X271" s="31"/>
      <c r="Y271" s="5">
        <f t="shared" si="308"/>
        <v>0</v>
      </c>
      <c r="Z271" s="5">
        <f t="shared" si="298"/>
        <v>3.4561878734380702</v>
      </c>
      <c r="AA271" s="5">
        <f t="shared" si="304"/>
        <v>0</v>
      </c>
      <c r="AB271" s="5">
        <f t="shared" si="289"/>
        <v>3.1998529010884686</v>
      </c>
      <c r="AC271" s="32"/>
      <c r="AD271" s="5">
        <f t="shared" si="309"/>
        <v>12315.650935415342</v>
      </c>
      <c r="AE271" s="5">
        <f t="shared" si="291"/>
        <v>-123.15650935415343</v>
      </c>
      <c r="AF271" s="5">
        <f t="shared" si="291"/>
        <v>-1352.7437848570958</v>
      </c>
      <c r="AG271" s="5">
        <f t="shared" si="312"/>
        <v>-25538.42386594753</v>
      </c>
      <c r="AH271" s="5">
        <f t="shared" si="313"/>
        <v>-14698.673224743437</v>
      </c>
      <c r="AI271" s="42">
        <f t="shared" si="307"/>
        <v>0</v>
      </c>
      <c r="AJ271" s="42">
        <f t="shared" si="310"/>
        <v>1196.422755226987</v>
      </c>
      <c r="AK271" s="42">
        <f t="shared" si="314"/>
        <v>-13502.25046951645</v>
      </c>
    </row>
    <row r="272" spans="1:37" ht="15" x14ac:dyDescent="0.2">
      <c r="I272" s="2">
        <f t="shared" si="294"/>
        <v>18</v>
      </c>
      <c r="J272" s="11">
        <f t="shared" si="284"/>
        <v>23178.697197803427</v>
      </c>
      <c r="K272" s="11">
        <f t="shared" si="295"/>
        <v>231.78697197803427</v>
      </c>
      <c r="L272" s="24">
        <f t="shared" si="301"/>
        <v>2545.9343350864251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L'!$B$392:$AV$512, 28)</f>
        <v>82.322078060017304</v>
      </c>
      <c r="S272" s="46">
        <f>VLOOKUP(I272, '[1]Lapse Rates'!$A$4:$F$24, 6)</f>
        <v>2.0998619999999999E-4</v>
      </c>
      <c r="T272" s="33">
        <f t="shared" si="311"/>
        <v>0.53133490766609859</v>
      </c>
      <c r="U272" s="33">
        <f t="shared" si="302"/>
        <v>4.3740593744900656E-2</v>
      </c>
      <c r="V272" s="39">
        <f t="shared" si="297"/>
        <v>1.115729981881549E-4</v>
      </c>
      <c r="W272" s="32">
        <f t="shared" si="303"/>
        <v>0.48748274092300981</v>
      </c>
      <c r="X272" s="31"/>
      <c r="Y272" s="5">
        <f t="shared" si="308"/>
        <v>0</v>
      </c>
      <c r="Z272" s="5">
        <f t="shared" si="308"/>
        <v>3.1998529010884686</v>
      </c>
      <c r="AA272" s="5">
        <f t="shared" si="304"/>
        <v>0</v>
      </c>
      <c r="AB272" s="5">
        <f t="shared" si="289"/>
        <v>2.9357624358332326</v>
      </c>
      <c r="AC272" s="32"/>
      <c r="AD272" s="5">
        <f t="shared" si="309"/>
        <v>11299.214841009702</v>
      </c>
      <c r="AE272" s="5">
        <f t="shared" si="291"/>
        <v>-112.99214841009702</v>
      </c>
      <c r="AF272" s="5">
        <f t="shared" si="291"/>
        <v>-1241.0990478779311</v>
      </c>
      <c r="AG272" s="5">
        <f t="shared" si="312"/>
        <v>-26341.854030397779</v>
      </c>
      <c r="AH272" s="5">
        <f t="shared" si="313"/>
        <v>-16396.730385676106</v>
      </c>
      <c r="AI272" s="42">
        <f t="shared" si="307"/>
        <v>0</v>
      </c>
      <c r="AJ272" s="42">
        <f t="shared" si="310"/>
        <v>1097.6823517136181</v>
      </c>
      <c r="AK272" s="42">
        <f t="shared" si="314"/>
        <v>-15299.048033962488</v>
      </c>
    </row>
    <row r="273" spans="1:39" ht="15" x14ac:dyDescent="0.2">
      <c r="I273" s="2">
        <f t="shared" si="294"/>
        <v>19</v>
      </c>
      <c r="J273" s="11">
        <f t="shared" si="284"/>
        <v>23178.697197803427</v>
      </c>
      <c r="K273" s="11">
        <f t="shared" si="295"/>
        <v>231.78697197803427</v>
      </c>
      <c r="L273" s="24">
        <f t="shared" si="301"/>
        <v>2545.9343350864251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L'!$B$392:$AV$512, 28)</f>
        <v>91.739901099159425</v>
      </c>
      <c r="S273" s="46">
        <f>VLOOKUP(I273, '[1]Lapse Rates'!$A$4:$F$24, 6)</f>
        <v>1.6037285799999999E-2</v>
      </c>
      <c r="T273" s="33">
        <f t="shared" si="311"/>
        <v>0.48748274092300981</v>
      </c>
      <c r="U273" s="33">
        <f t="shared" si="302"/>
        <v>4.4721618439824078E-2</v>
      </c>
      <c r="V273" s="39">
        <f t="shared" si="297"/>
        <v>7.8179000387496641E-3</v>
      </c>
      <c r="W273" s="32">
        <f t="shared" si="303"/>
        <v>0.43494322244443606</v>
      </c>
      <c r="X273" s="31"/>
      <c r="Y273" s="5">
        <f t="shared" si="308"/>
        <v>0</v>
      </c>
      <c r="Z273" s="5">
        <f t="shared" si="308"/>
        <v>2.9357624358332326</v>
      </c>
      <c r="AA273" s="5">
        <f t="shared" si="304"/>
        <v>0</v>
      </c>
      <c r="AB273" s="5">
        <f t="shared" si="289"/>
        <v>2.6193542190949026</v>
      </c>
      <c r="AC273" s="32"/>
      <c r="AD273" s="5">
        <f t="shared" si="309"/>
        <v>10081.417251276443</v>
      </c>
      <c r="AE273" s="5">
        <f t="shared" si="291"/>
        <v>-100.81417251276443</v>
      </c>
      <c r="AF273" s="5">
        <f t="shared" si="291"/>
        <v>-1107.3368838344225</v>
      </c>
      <c r="AG273" s="5">
        <f t="shared" si="312"/>
        <v>-26932.655551396816</v>
      </c>
      <c r="AH273" s="5">
        <f t="shared" si="313"/>
        <v>-18059.38935646756</v>
      </c>
      <c r="AI273" s="42">
        <f t="shared" si="307"/>
        <v>0</v>
      </c>
      <c r="AJ273" s="42">
        <f t="shared" si="310"/>
        <v>979.38516032167217</v>
      </c>
      <c r="AK273" s="42">
        <f t="shared" si="314"/>
        <v>-17080.004196145888</v>
      </c>
    </row>
    <row r="274" spans="1:39" ht="15" x14ac:dyDescent="0.2">
      <c r="I274" s="2">
        <f t="shared" si="294"/>
        <v>20</v>
      </c>
      <c r="J274" s="11">
        <f t="shared" si="284"/>
        <v>23178.697197803427</v>
      </c>
      <c r="K274" s="11">
        <f t="shared" si="295"/>
        <v>231.78697197803427</v>
      </c>
      <c r="L274" s="24">
        <f t="shared" si="301"/>
        <v>2545.9343350864251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L'!$B$392:$AV$512, 28)</f>
        <v>102.30116030135383</v>
      </c>
      <c r="S274" s="46">
        <f>VLOOKUP(I274, '[1]Lapse Rates'!$A$4:$F$24, 6)</f>
        <v>0</v>
      </c>
      <c r="T274" s="33">
        <f t="shared" si="311"/>
        <v>0.43494322244443606</v>
      </c>
      <c r="U274" s="33">
        <f t="shared" si="302"/>
        <v>4.4495196321275653E-2</v>
      </c>
      <c r="V274" s="39">
        <f t="shared" si="297"/>
        <v>0</v>
      </c>
      <c r="W274" s="32">
        <f t="shared" si="303"/>
        <v>0.39044802612316043</v>
      </c>
      <c r="X274" s="31"/>
      <c r="Y274" s="5">
        <f t="shared" si="308"/>
        <v>0</v>
      </c>
      <c r="Z274" s="5">
        <f t="shared" si="308"/>
        <v>2.6193542190949026</v>
      </c>
      <c r="AA274" s="5">
        <f t="shared" si="304"/>
        <v>0</v>
      </c>
      <c r="AB274" s="5">
        <f t="shared" si="289"/>
        <v>2.3513912432412476</v>
      </c>
      <c r="AC274" s="32"/>
      <c r="AD274" s="5">
        <f>$W274*J274</f>
        <v>9050.0765689887776</v>
      </c>
      <c r="AE274" s="5">
        <f t="shared" si="291"/>
        <v>-90.500765689887785</v>
      </c>
      <c r="AF274" s="5">
        <f t="shared" si="291"/>
        <v>-994.05503577367563</v>
      </c>
      <c r="AG274" s="5">
        <f t="shared" si="312"/>
        <v>-26796.297585365515</v>
      </c>
      <c r="AH274" s="5">
        <f t="shared" si="313"/>
        <v>-18830.776817840298</v>
      </c>
      <c r="AI274" s="42">
        <f t="shared" si="307"/>
        <v>0</v>
      </c>
      <c r="AJ274" s="42">
        <f t="shared" si="310"/>
        <v>879.19134495251433</v>
      </c>
      <c r="AK274" s="42">
        <f t="shared" si="314"/>
        <v>-17951.585472887786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366319.77487152274</v>
      </c>
      <c r="AE277" s="21">
        <f t="shared" ref="AE277:AK277" si="315">SUM(AE254:AE274)</f>
        <v>-12474.775194725124</v>
      </c>
      <c r="AF277" s="21">
        <f t="shared" si="315"/>
        <v>-38426.111747628034</v>
      </c>
      <c r="AG277" s="21">
        <f t="shared" si="315"/>
        <v>-356394.18176284502</v>
      </c>
      <c r="AH277" s="21">
        <f t="shared" si="315"/>
        <v>-40975.293833675365</v>
      </c>
      <c r="AI277" s="21">
        <f t="shared" si="315"/>
        <v>0</v>
      </c>
      <c r="AJ277" s="21">
        <f t="shared" si="315"/>
        <v>33357.002564839619</v>
      </c>
      <c r="AK277" s="21">
        <f t="shared" si="315"/>
        <v>-7618.2912688357646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188697.19772853196</v>
      </c>
      <c r="AE279" s="21">
        <f t="shared" ref="AE279:AK279" si="316">AE254+NPV($D$6,AE255:AE274)</f>
        <v>-10718.928285545642</v>
      </c>
      <c r="AF279" s="21">
        <f t="shared" si="316"/>
        <v>-19139.99357158551</v>
      </c>
      <c r="AG279" s="21">
        <f t="shared" si="316"/>
        <v>-126993.97408636026</v>
      </c>
      <c r="AH279" s="21">
        <f t="shared" si="316"/>
        <v>31844.301785040545</v>
      </c>
      <c r="AI279" s="21">
        <f t="shared" si="316"/>
        <v>0</v>
      </c>
      <c r="AJ279" s="21">
        <f t="shared" si="316"/>
        <v>16099.717702337304</v>
      </c>
      <c r="AK279" s="21">
        <f t="shared" si="316"/>
        <v>47944.019487377846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275605.05036666198</v>
      </c>
      <c r="AE281" s="21">
        <f t="shared" ref="AE281:AK281" si="317">AE254+NPV($D$7,AE255:AE274)</f>
        <v>-11575.645093343344</v>
      </c>
      <c r="AF281" s="21">
        <f t="shared" si="317"/>
        <v>-28550.120110640997</v>
      </c>
      <c r="AG281" s="21">
        <f t="shared" si="317"/>
        <v>-232462.43178096804</v>
      </c>
      <c r="AH281" s="21">
        <f t="shared" si="317"/>
        <v>3016.853381709615</v>
      </c>
      <c r="AI281" s="21">
        <f t="shared" si="317"/>
        <v>0</v>
      </c>
      <c r="AJ281" s="21">
        <f t="shared" si="317"/>
        <v>24543.655555096233</v>
      </c>
      <c r="AK281" s="21">
        <f t="shared" si="317"/>
        <v>27560.508936805869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22808.82231993023</v>
      </c>
    </row>
    <row r="285" spans="1:39" ht="15" x14ac:dyDescent="0.2">
      <c r="G285" s="58" t="s">
        <v>118</v>
      </c>
      <c r="H285" s="57"/>
      <c r="I285" s="57"/>
      <c r="J285" s="11">
        <f>H$284</f>
        <v>22808.82231993023</v>
      </c>
      <c r="K285" s="11">
        <f>J285*$C$10</f>
        <v>9123.5289279720928</v>
      </c>
      <c r="L285" s="24">
        <f>$C$294</f>
        <v>3187.5437286456945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22808.82231993023</v>
      </c>
      <c r="AE285" s="5">
        <f>-$W285*K285</f>
        <v>-9123.5289279720928</v>
      </c>
      <c r="AF285" s="5">
        <f>-$W285*L285</f>
        <v>-3187.5437286456945</v>
      </c>
      <c r="AG285" s="5"/>
      <c r="AH285" s="5">
        <f>SUM(AD285:AG285)</f>
        <v>10497.749663312443</v>
      </c>
      <c r="AI285" s="42">
        <f>Y285-AA285</f>
        <v>0</v>
      </c>
      <c r="AJ285" s="42"/>
      <c r="AK285" s="42">
        <f>SUM(AH285:AJ285)</f>
        <v>10497.749663312443</v>
      </c>
      <c r="AL285" s="6" t="s">
        <v>39</v>
      </c>
      <c r="AM285" s="36">
        <f>AK312</f>
        <v>27226.26069270842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22808.82231993023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L'!$B$392:$AV$512, 31)</f>
        <v>14.32314760062777</v>
      </c>
      <c r="S286" s="46">
        <f>AVERAGE(VLOOKUP(I285,'[1]Lapse Rates'!$A$4:$F$24,6),VLOOKUP(I286,'[1]Lapse Rates'!$A$4:$F$24,6))</f>
        <v>1.1402544E-3</v>
      </c>
      <c r="T286" s="33">
        <f>W285</f>
        <v>1</v>
      </c>
      <c r="U286" s="33">
        <f>T286*R286/1000</f>
        <v>1.4323147600627771E-2</v>
      </c>
      <c r="V286" s="39">
        <f>MIN(S286*T286,T286-U286)</f>
        <v>1.1402544E-3</v>
      </c>
      <c r="W286" s="32">
        <f>T286-SUM(U286:V286)</f>
        <v>0.98453659799937221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5.9291649087656388</v>
      </c>
      <c r="AC286" s="32"/>
      <c r="AD286" s="5">
        <f t="shared" ref="AD286:AD288" si="326">$W286*J286</f>
        <v>22456.120331236256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-8625.8148563784616</v>
      </c>
      <c r="AH286" s="5">
        <f t="shared" ref="AH286:AH294" si="328">SUM(AD286:AG286)</f>
        <v>13830.305474857794</v>
      </c>
      <c r="AI286" s="42">
        <f>-M286*$W285*(N286-N285)/1000</f>
        <v>0</v>
      </c>
      <c r="AJ286" s="42">
        <f>$D$6*SUM(Y286:Z286,AD286:AE286)</f>
        <v>2203.5361911432769</v>
      </c>
      <c r="AK286" s="42">
        <f t="shared" ref="AK286" si="329">SUM(AH286:AJ286)</f>
        <v>16033.841666001072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22808.82231993023</v>
      </c>
      <c r="K287" s="11">
        <f t="shared" ref="K287:K305" si="331">J287*$C$11</f>
        <v>228.08822319930232</v>
      </c>
      <c r="L287" s="24">
        <f>$C$295</f>
        <v>2503.2790590477875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L'!$B$392:$AV$512, 31)</f>
        <v>15.647741154630468</v>
      </c>
      <c r="S287" s="46">
        <f>VLOOKUP(I287, '[1]Lapse Rates'!$A$4:$F$24, 6)</f>
        <v>1.1150343000000001E-3</v>
      </c>
      <c r="T287" s="33">
        <f t="shared" ref="T287:T289" si="332">W286</f>
        <v>0.98453659799937221</v>
      </c>
      <c r="U287" s="33">
        <f>T287*R287/1000</f>
        <v>1.540577384275465E-2</v>
      </c>
      <c r="V287" s="39">
        <f t="shared" ref="V287:V305" si="333">MIN(S287*T287,T287-U287)</f>
        <v>1.0977920763746115E-3</v>
      </c>
      <c r="W287" s="32">
        <f>T287-SUM(U287:V287)</f>
        <v>0.96803303208024294</v>
      </c>
      <c r="X287" s="32"/>
      <c r="Y287" s="5">
        <f t="shared" ref="Y287:Z302" si="334">AA286</f>
        <v>0</v>
      </c>
      <c r="Z287" s="5">
        <f t="shared" si="334"/>
        <v>5.9291649087656388</v>
      </c>
      <c r="AA287" s="5">
        <f>O287*W287</f>
        <v>0</v>
      </c>
      <c r="AB287" s="5">
        <f t="shared" si="325"/>
        <v>5.8297756487665264</v>
      </c>
      <c r="AC287" s="32"/>
      <c r="AD287" s="5">
        <f t="shared" si="326"/>
        <v>22079.693428541581</v>
      </c>
      <c r="AE287" s="5">
        <f t="shared" si="327"/>
        <v>-220.79693428541583</v>
      </c>
      <c r="AF287" s="5">
        <f t="shared" si="327"/>
        <v>-2423.2568176730074</v>
      </c>
      <c r="AG287" s="5">
        <f t="shared" ref="AG287:AG290" si="335">-U287*M287</f>
        <v>-9277.803775548291</v>
      </c>
      <c r="AH287" s="5">
        <f t="shared" si="328"/>
        <v>10157.835901034869</v>
      </c>
      <c r="AI287" s="42">
        <f>-M287*($W286*N287-$W285*N286)/1000</f>
        <v>0</v>
      </c>
      <c r="AJ287" s="42">
        <f t="shared" ref="AJ287:AJ288" si="336">$D$6*SUM(Y287:Z287,AD287:AE287)</f>
        <v>2144.9393971640798</v>
      </c>
      <c r="AK287" s="42">
        <f>SUM(AH287:AJ287)</f>
        <v>12302.775298198949</v>
      </c>
      <c r="AL287" s="48" t="s">
        <v>59</v>
      </c>
      <c r="AM287" s="54">
        <f>AK312/AD312</f>
        <v>0.10000001171610781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22808.82231993023</v>
      </c>
      <c r="K288" s="11">
        <f t="shared" si="331"/>
        <v>228.08822319930232</v>
      </c>
      <c r="L288" s="24">
        <f t="shared" ref="L288:L305" si="337">$C$295</f>
        <v>2503.2790590477875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L'!$B$392:$AV$512, 31)</f>
        <v>17.052170233209775</v>
      </c>
      <c r="S288" s="46">
        <f>VLOOKUP(I288, '[1]Lapse Rates'!$A$4:$F$24, 6)</f>
        <v>9.1335750000000001E-4</v>
      </c>
      <c r="T288" s="33">
        <f t="shared" si="332"/>
        <v>0.96803303208024294</v>
      </c>
      <c r="U288" s="33">
        <f t="shared" ref="U288:U305" si="338">T288*R288/1000</f>
        <v>1.6507064054402523E-2</v>
      </c>
      <c r="V288" s="39">
        <f t="shared" si="333"/>
        <v>8.8416023009823055E-4</v>
      </c>
      <c r="W288" s="32">
        <f t="shared" ref="W288:W305" si="339">T288-SUM(U288:V288)</f>
        <v>0.95064180779574214</v>
      </c>
      <c r="X288" s="32"/>
      <c r="Y288" s="5">
        <f t="shared" si="334"/>
        <v>0</v>
      </c>
      <c r="Z288" s="5">
        <f t="shared" si="334"/>
        <v>5.8297756487665264</v>
      </c>
      <c r="AA288" s="5">
        <f t="shared" ref="AA288:AA305" si="340">O288*W288</f>
        <v>0</v>
      </c>
      <c r="AB288" s="5">
        <f t="shared" si="325"/>
        <v>5.72504065267022</v>
      </c>
      <c r="AC288" s="32"/>
      <c r="AD288" s="5">
        <f t="shared" si="326"/>
        <v>21683.020083910349</v>
      </c>
      <c r="AE288" s="5">
        <f t="shared" si="327"/>
        <v>-216.8302008391035</v>
      </c>
      <c r="AF288" s="5">
        <f>-$W288*L288</f>
        <v>-2379.7217301104133</v>
      </c>
      <c r="AG288" s="5">
        <f t="shared" si="335"/>
        <v>-9941.0326784187764</v>
      </c>
      <c r="AH288" s="5">
        <f t="shared" si="328"/>
        <v>9145.4354745420551</v>
      </c>
      <c r="AI288" s="42">
        <f>-M288*($W287*N288-$W286*N287)/1000</f>
        <v>0</v>
      </c>
      <c r="AJ288" s="42">
        <f t="shared" si="336"/>
        <v>2106.4051285204332</v>
      </c>
      <c r="AK288" s="42">
        <f t="shared" ref="AK288:AK295" si="341">SUM(AH288:AJ288)</f>
        <v>11251.840603062488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22808.82231993023</v>
      </c>
      <c r="K289" s="11">
        <f t="shared" si="331"/>
        <v>228.08822319930232</v>
      </c>
      <c r="L289" s="24">
        <f t="shared" si="337"/>
        <v>2503.2790590477875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L'!$B$392:$AV$512, 31)</f>
        <v>18.53520209774473</v>
      </c>
      <c r="S289" s="46">
        <f>VLOOKUP(I289, '[1]Lapse Rates'!$A$4:$F$24, 6)</f>
        <v>8.7679360000000005E-4</v>
      </c>
      <c r="T289" s="33">
        <f t="shared" si="332"/>
        <v>0.95064180779574214</v>
      </c>
      <c r="U289" s="33">
        <f t="shared" si="338"/>
        <v>1.7620338030059482E-2</v>
      </c>
      <c r="V289" s="39">
        <f t="shared" si="333"/>
        <v>8.3351665296773681E-4</v>
      </c>
      <c r="W289" s="32">
        <f t="shared" si="339"/>
        <v>0.93218795311271496</v>
      </c>
      <c r="X289" s="32"/>
      <c r="Y289" s="5">
        <f>AA288</f>
        <v>0</v>
      </c>
      <c r="Z289" s="5">
        <f t="shared" si="334"/>
        <v>5.72504065267022</v>
      </c>
      <c r="AA289" s="5">
        <f t="shared" si="340"/>
        <v>0</v>
      </c>
      <c r="AB289" s="5">
        <f t="shared" si="325"/>
        <v>5.613906188151172</v>
      </c>
      <c r="AC289" s="32"/>
      <c r="AD289" s="5">
        <f>$W289*J289</f>
        <v>21262.109391327369</v>
      </c>
      <c r="AE289" s="5">
        <f t="shared" si="327"/>
        <v>-212.62109391327368</v>
      </c>
      <c r="AF289" s="5">
        <f t="shared" si="327"/>
        <v>-2333.5265821236803</v>
      </c>
      <c r="AG289" s="5">
        <f t="shared" si="335"/>
        <v>-10611.478551504691</v>
      </c>
      <c r="AH289" s="5">
        <f t="shared" si="328"/>
        <v>8104.483163785726</v>
      </c>
      <c r="AI289" s="42">
        <f t="shared" ref="AI289:AI305" si="343">-M289*($W288*N289-$W287*N288)/1000</f>
        <v>0</v>
      </c>
      <c r="AJ289" s="42">
        <f>$D$6*SUM(Y289:Z289,AD289:AE289)</f>
        <v>2065.5164284643497</v>
      </c>
      <c r="AK289" s="42">
        <f t="shared" si="341"/>
        <v>10169.999592250075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22808.82231993023</v>
      </c>
      <c r="K290" s="11">
        <f t="shared" si="331"/>
        <v>228.08822319930232</v>
      </c>
      <c r="L290" s="24">
        <f t="shared" si="337"/>
        <v>2503.2790590477875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L'!$B$392:$AV$512, 31)</f>
        <v>20.198037487290133</v>
      </c>
      <c r="S290" s="46">
        <f>VLOOKUP(I290, '[1]Lapse Rates'!$A$4:$F$24, 6)</f>
        <v>8.7786349999999995E-4</v>
      </c>
      <c r="T290" s="33">
        <f>W289</f>
        <v>0.93218795311271496</v>
      </c>
      <c r="U290" s="33">
        <f t="shared" si="338"/>
        <v>1.8828367222170871E-2</v>
      </c>
      <c r="V290" s="39">
        <f t="shared" si="333"/>
        <v>8.1833377917736377E-4</v>
      </c>
      <c r="W290" s="32">
        <f t="shared" si="339"/>
        <v>0.91254125211136672</v>
      </c>
      <c r="X290" s="32"/>
      <c r="Y290" s="5">
        <f t="shared" ref="Y290:Z305" si="344">AA289</f>
        <v>0</v>
      </c>
      <c r="Z290" s="5">
        <f t="shared" si="334"/>
        <v>5.613906188151172</v>
      </c>
      <c r="AA290" s="5">
        <f t="shared" si="340"/>
        <v>0</v>
      </c>
      <c r="AB290" s="5">
        <f t="shared" si="325"/>
        <v>5.4955880571777627</v>
      </c>
      <c r="AC290" s="32"/>
      <c r="AD290" s="5">
        <f t="shared" ref="AD290:AD304" si="345">$W290*J290</f>
        <v>20813.991279014819</v>
      </c>
      <c r="AE290" s="5">
        <f t="shared" si="327"/>
        <v>-208.13991279014823</v>
      </c>
      <c r="AF290" s="5">
        <f t="shared" si="327"/>
        <v>-2284.3454069276318</v>
      </c>
      <c r="AG290" s="5">
        <f t="shared" si="335"/>
        <v>-11338.988763840742</v>
      </c>
      <c r="AH290" s="5">
        <f t="shared" si="328"/>
        <v>6982.5171954562975</v>
      </c>
      <c r="AI290" s="42">
        <f t="shared" si="343"/>
        <v>0</v>
      </c>
      <c r="AJ290" s="42">
        <f t="shared" ref="AJ290:AJ305" si="346">$D$6*SUM(Y290:Z290,AD290:AE290)</f>
        <v>2021.9847432236979</v>
      </c>
      <c r="AK290" s="42">
        <f t="shared" si="341"/>
        <v>9004.5019386799959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22808.82231993023</v>
      </c>
      <c r="K291" s="11">
        <f t="shared" si="331"/>
        <v>228.08822319930232</v>
      </c>
      <c r="L291" s="24">
        <f t="shared" si="337"/>
        <v>2503.2790590477875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L'!$B$392:$AV$512, 31)</f>
        <v>22.299950714326098</v>
      </c>
      <c r="S291" s="46">
        <f>VLOOKUP(I291, '[1]Lapse Rates'!$A$4:$F$24, 6)</f>
        <v>8.7081910000000003E-4</v>
      </c>
      <c r="T291" s="33">
        <f t="shared" ref="T291:T305" si="347">W290</f>
        <v>0.91254125211136672</v>
      </c>
      <c r="U291" s="33">
        <f t="shared" si="338"/>
        <v>2.0349624946872903E-2</v>
      </c>
      <c r="V291" s="39">
        <f t="shared" si="333"/>
        <v>7.946583518764935E-4</v>
      </c>
      <c r="W291" s="32">
        <f t="shared" si="339"/>
        <v>0.89139696881261732</v>
      </c>
      <c r="X291" s="32"/>
      <c r="Y291" s="5">
        <f t="shared" si="344"/>
        <v>0</v>
      </c>
      <c r="Z291" s="5">
        <f t="shared" si="334"/>
        <v>5.4955880571777627</v>
      </c>
      <c r="AA291" s="5">
        <f t="shared" si="340"/>
        <v>0</v>
      </c>
      <c r="AB291" s="5">
        <f t="shared" si="325"/>
        <v>5.368251051310537</v>
      </c>
      <c r="AC291" s="32"/>
      <c r="AD291" s="5">
        <f t="shared" si="345"/>
        <v>20331.715078171375</v>
      </c>
      <c r="AE291" s="5">
        <f t="shared" si="327"/>
        <v>-203.31715078171379</v>
      </c>
      <c r="AF291" s="5">
        <f t="shared" si="327"/>
        <v>-2231.4153653272988</v>
      </c>
      <c r="AG291" s="5">
        <f>-U291*M291</f>
        <v>-12255.134282130322</v>
      </c>
      <c r="AH291" s="5">
        <f t="shared" si="328"/>
        <v>5641.8482799320409</v>
      </c>
      <c r="AI291" s="42">
        <f t="shared" si="343"/>
        <v>0</v>
      </c>
      <c r="AJ291" s="42">
        <f t="shared" si="346"/>
        <v>1975.1349538653349</v>
      </c>
      <c r="AK291" s="42">
        <f t="shared" si="341"/>
        <v>7616.9832337973758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22808.82231993023</v>
      </c>
      <c r="K292" s="11">
        <f t="shared" si="331"/>
        <v>228.08822319930232</v>
      </c>
      <c r="L292" s="24">
        <f t="shared" si="337"/>
        <v>2503.2790590477875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L'!$B$392:$AV$512, 31)</f>
        <v>24.45409736842872</v>
      </c>
      <c r="S292" s="46">
        <f>VLOOKUP(I292, '[1]Lapse Rates'!$A$4:$F$24, 6)</f>
        <v>7.8743759999999998E-4</v>
      </c>
      <c r="T292" s="33">
        <f t="shared" si="347"/>
        <v>0.89139696881261732</v>
      </c>
      <c r="U292" s="33">
        <f t="shared" si="338"/>
        <v>2.1798308269265963E-2</v>
      </c>
      <c r="V292" s="39">
        <f t="shared" si="333"/>
        <v>7.0191948976908224E-4</v>
      </c>
      <c r="W292" s="32">
        <f t="shared" si="339"/>
        <v>0.86889674105358228</v>
      </c>
      <c r="X292" s="32"/>
      <c r="Y292" s="5">
        <f t="shared" si="344"/>
        <v>0</v>
      </c>
      <c r="Z292" s="5">
        <f t="shared" si="334"/>
        <v>5.368251051310537</v>
      </c>
      <c r="AA292" s="5">
        <f t="shared" si="340"/>
        <v>0</v>
      </c>
      <c r="AB292" s="5">
        <f t="shared" si="325"/>
        <v>5.2327481546795775</v>
      </c>
      <c r="AC292" s="32"/>
      <c r="AD292" s="5">
        <f t="shared" si="345"/>
        <v>19818.511381057586</v>
      </c>
      <c r="AE292" s="5">
        <f t="shared" si="327"/>
        <v>-198.18511381057587</v>
      </c>
      <c r="AF292" s="5">
        <f t="shared" si="327"/>
        <v>-2175.0910163543003</v>
      </c>
      <c r="AG292" s="5">
        <f t="shared" ref="AG292:AG305" si="348">-U292*M292</f>
        <v>-13127.573390691772</v>
      </c>
      <c r="AH292" s="5">
        <f t="shared" si="328"/>
        <v>4317.6618602009348</v>
      </c>
      <c r="AI292" s="42">
        <f t="shared" si="343"/>
        <v>0</v>
      </c>
      <c r="AJ292" s="42">
        <f t="shared" si="346"/>
        <v>1925.2806322450651</v>
      </c>
      <c r="AK292" s="42">
        <f t="shared" si="341"/>
        <v>6242.942492446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22808.82231993023</v>
      </c>
      <c r="K293" s="11">
        <f t="shared" si="331"/>
        <v>228.08822319930232</v>
      </c>
      <c r="L293" s="24">
        <f t="shared" si="337"/>
        <v>2503.2790590477875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L'!$B$392:$AV$512, 31)</f>
        <v>26.930091308494557</v>
      </c>
      <c r="S293" s="46">
        <f>VLOOKUP(I293, '[1]Lapse Rates'!$A$4:$F$24, 6)</f>
        <v>7.0183349999999997E-4</v>
      </c>
      <c r="T293" s="33">
        <f t="shared" si="347"/>
        <v>0.86889674105358228</v>
      </c>
      <c r="U293" s="33">
        <f t="shared" si="338"/>
        <v>2.3399468574226322E-2</v>
      </c>
      <c r="V293" s="39">
        <f t="shared" si="333"/>
        <v>6.0982084091222935E-4</v>
      </c>
      <c r="W293" s="32">
        <f t="shared" si="339"/>
        <v>0.8448874516384437</v>
      </c>
      <c r="X293" s="32"/>
      <c r="Y293" s="5">
        <f t="shared" si="344"/>
        <v>0</v>
      </c>
      <c r="Z293" s="5">
        <f t="shared" si="334"/>
        <v>5.2327481546795775</v>
      </c>
      <c r="AA293" s="5">
        <f t="shared" si="340"/>
        <v>0</v>
      </c>
      <c r="AB293" s="5">
        <f t="shared" si="325"/>
        <v>5.0881572511276829</v>
      </c>
      <c r="AC293" s="32"/>
      <c r="AD293" s="5">
        <f t="shared" si="345"/>
        <v>19270.887764759907</v>
      </c>
      <c r="AE293" s="5">
        <f t="shared" si="327"/>
        <v>-192.70887764759908</v>
      </c>
      <c r="AF293" s="5">
        <f t="shared" si="327"/>
        <v>-2114.9890649387667</v>
      </c>
      <c r="AG293" s="5">
        <f t="shared" si="348"/>
        <v>-14091.838559987744</v>
      </c>
      <c r="AH293" s="5">
        <f t="shared" si="328"/>
        <v>2871.351262185799</v>
      </c>
      <c r="AI293" s="42">
        <f t="shared" si="343"/>
        <v>0</v>
      </c>
      <c r="AJ293" s="42">
        <f t="shared" si="346"/>
        <v>1872.0826814196917</v>
      </c>
      <c r="AK293" s="42">
        <f t="shared" si="341"/>
        <v>4743.4339436054906</v>
      </c>
    </row>
    <row r="294" spans="1:37" ht="15" x14ac:dyDescent="0.2">
      <c r="A294" s="12"/>
      <c r="B294" s="13">
        <v>1</v>
      </c>
      <c r="C294" s="10">
        <f>$H$284*0.14+$B$297</f>
        <v>3187.5437286456945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22808.82231993023</v>
      </c>
      <c r="K294" s="11">
        <f t="shared" si="331"/>
        <v>228.08822319930232</v>
      </c>
      <c r="L294" s="24">
        <f t="shared" si="337"/>
        <v>2503.2790590477875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L'!$B$392:$AV$512, 31)</f>
        <v>29.776211060677152</v>
      </c>
      <c r="S294" s="46">
        <f>VLOOKUP(I294, '[1]Lapse Rates'!$A$4:$F$24, 6)</f>
        <v>6.5742610000000005E-4</v>
      </c>
      <c r="T294" s="33">
        <f t="shared" si="347"/>
        <v>0.8448874516384437</v>
      </c>
      <c r="U294" s="33">
        <f t="shared" si="338"/>
        <v>2.5157547082503961E-2</v>
      </c>
      <c r="V294" s="39">
        <f t="shared" si="333"/>
        <v>5.5545106226960071E-4</v>
      </c>
      <c r="W294" s="32">
        <f t="shared" si="339"/>
        <v>0.81917445349367013</v>
      </c>
      <c r="X294" s="32"/>
      <c r="Y294" s="5">
        <f t="shared" si="344"/>
        <v>0</v>
      </c>
      <c r="Z294" s="5">
        <f t="shared" si="334"/>
        <v>5.0881572511276829</v>
      </c>
      <c r="AA294" s="5">
        <f t="shared" si="340"/>
        <v>0</v>
      </c>
      <c r="AB294" s="5">
        <f t="shared" si="325"/>
        <v>4.9333061195303944</v>
      </c>
      <c r="AC294" s="32"/>
      <c r="AD294" s="5">
        <f t="shared" si="345"/>
        <v>18684.404558763072</v>
      </c>
      <c r="AE294" s="5">
        <f t="shared" si="327"/>
        <v>-186.84404558763072</v>
      </c>
      <c r="AF294" s="5">
        <f t="shared" si="327"/>
        <v>-2050.62225513762</v>
      </c>
      <c r="AG294" s="5">
        <f t="shared" si="348"/>
        <v>-15150.604421949278</v>
      </c>
      <c r="AH294" s="5">
        <f t="shared" si="328"/>
        <v>1296.3338360885446</v>
      </c>
      <c r="AI294" s="42">
        <f t="shared" si="343"/>
        <v>0</v>
      </c>
      <c r="AJ294" s="42">
        <f t="shared" si="346"/>
        <v>1815.1098345688467</v>
      </c>
      <c r="AK294" s="42">
        <f t="shared" si="341"/>
        <v>3111.4436706573915</v>
      </c>
    </row>
    <row r="295" spans="1:37" ht="15" x14ac:dyDescent="0.2">
      <c r="A295" s="12"/>
      <c r="B295" s="70" t="s">
        <v>49</v>
      </c>
      <c r="C295" s="10">
        <f>$H$284*0.11+$B$297</f>
        <v>2503.2790590477875</v>
      </c>
      <c r="D295" s="1"/>
      <c r="E295" s="1"/>
      <c r="F295" s="1"/>
      <c r="I295" s="2">
        <f t="shared" si="330"/>
        <v>10</v>
      </c>
      <c r="J295" s="11">
        <f t="shared" si="320"/>
        <v>22808.82231993023</v>
      </c>
      <c r="K295" s="11">
        <f t="shared" si="331"/>
        <v>228.08822319930232</v>
      </c>
      <c r="L295" s="24">
        <f t="shared" si="337"/>
        <v>2503.2790590477875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L'!$B$392:$AV$512, 31)</f>
        <v>33.158057667852937</v>
      </c>
      <c r="S295" s="46">
        <f>VLOOKUP(I295, '[1]Lapse Rates'!$A$4:$F$24, 6)</f>
        <v>5.9033320000000003E-4</v>
      </c>
      <c r="T295" s="33">
        <f t="shared" si="347"/>
        <v>0.81917445349367013</v>
      </c>
      <c r="U295" s="33">
        <f t="shared" si="338"/>
        <v>2.7162233768975027E-2</v>
      </c>
      <c r="V295" s="39">
        <f t="shared" si="333"/>
        <v>4.8358587648916946E-4</v>
      </c>
      <c r="W295" s="32">
        <f t="shared" si="339"/>
        <v>0.79152863384820593</v>
      </c>
      <c r="X295" s="32"/>
      <c r="Y295" s="5">
        <f t="shared" si="344"/>
        <v>0</v>
      </c>
      <c r="Z295" s="5">
        <f t="shared" si="334"/>
        <v>4.9333061195303944</v>
      </c>
      <c r="AA295" s="5">
        <f t="shared" si="340"/>
        <v>0</v>
      </c>
      <c r="AB295" s="5">
        <f t="shared" si="325"/>
        <v>4.7668149763377121</v>
      </c>
      <c r="AC295" s="32"/>
      <c r="AD295" s="5">
        <f t="shared" si="345"/>
        <v>18053.835970580843</v>
      </c>
      <c r="AE295" s="5">
        <f t="shared" si="327"/>
        <v>-180.53835970580843</v>
      </c>
      <c r="AF295" s="5">
        <f t="shared" si="327"/>
        <v>-1981.4170537489176</v>
      </c>
      <c r="AG295" s="5">
        <f t="shared" si="348"/>
        <v>-16357.884880456062</v>
      </c>
      <c r="AH295" s="5">
        <f>SUM(AD295:AG295)</f>
        <v>-466.00432332994569</v>
      </c>
      <c r="AI295" s="42">
        <f t="shared" si="343"/>
        <v>0</v>
      </c>
      <c r="AJ295" s="42">
        <f t="shared" si="346"/>
        <v>1753.854452957167</v>
      </c>
      <c r="AK295" s="42">
        <f t="shared" si="341"/>
        <v>1287.8501296272213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22808.82231993023</v>
      </c>
      <c r="K296" s="11">
        <f t="shared" si="331"/>
        <v>228.08822319930232</v>
      </c>
      <c r="L296" s="24">
        <f t="shared" si="337"/>
        <v>2503.2790590477875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L'!$B$392:$AV$512, 31)</f>
        <v>37.041251515994603</v>
      </c>
      <c r="S296" s="46">
        <f>VLOOKUP(I296, '[1]Lapse Rates'!$A$4:$F$24, 6)</f>
        <v>5.0522920000000001E-4</v>
      </c>
      <c r="T296" s="33">
        <f t="shared" si="347"/>
        <v>0.79152863384820593</v>
      </c>
      <c r="U296" s="33">
        <f t="shared" si="338"/>
        <v>2.9319211208482993E-2</v>
      </c>
      <c r="V296" s="39">
        <f t="shared" si="333"/>
        <v>3.9990337845622199E-4</v>
      </c>
      <c r="W296" s="32">
        <f t="shared" si="339"/>
        <v>0.76180951926126672</v>
      </c>
      <c r="X296" s="31"/>
      <c r="Y296" s="5">
        <f t="shared" si="344"/>
        <v>0</v>
      </c>
      <c r="Z296" s="5">
        <f t="shared" si="334"/>
        <v>4.7668149763377121</v>
      </c>
      <c r="AA296" s="5">
        <f t="shared" si="340"/>
        <v>0</v>
      </c>
      <c r="AB296" s="5">
        <f t="shared" si="325"/>
        <v>4.5878378497519341</v>
      </c>
      <c r="AC296" s="32"/>
      <c r="AD296" s="5">
        <f t="shared" si="345"/>
        <v>17375.977966461698</v>
      </c>
      <c r="AE296" s="5">
        <f t="shared" si="327"/>
        <v>-173.75977966461701</v>
      </c>
      <c r="AF296" s="5">
        <f t="shared" si="327"/>
        <v>-1907.0218165499912</v>
      </c>
      <c r="AG296" s="5">
        <f t="shared" si="348"/>
        <v>-17656.879246873505</v>
      </c>
      <c r="AH296" s="5">
        <f t="shared" ref="AH296:AH305" si="349">SUM(AD296:AG296)</f>
        <v>-2361.6828766264171</v>
      </c>
      <c r="AI296" s="42">
        <f t="shared" si="343"/>
        <v>0</v>
      </c>
      <c r="AJ296" s="42">
        <f t="shared" si="346"/>
        <v>1688.0052286739724</v>
      </c>
      <c r="AK296" s="42">
        <f t="shared" ref="AK296:AK305" si="350">SUM(AH296:AJ296)</f>
        <v>-673.67764795244466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22808.82231993023</v>
      </c>
      <c r="K297" s="11">
        <f t="shared" si="331"/>
        <v>228.08822319930232</v>
      </c>
      <c r="L297" s="24">
        <f t="shared" si="337"/>
        <v>2503.2790590477875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L'!$B$392:$AV$512, 31)</f>
        <v>41.480373319713969</v>
      </c>
      <c r="S297" s="46">
        <f>VLOOKUP(I297, '[1]Lapse Rates'!$A$4:$F$24, 6)</f>
        <v>4.8306569999999999E-4</v>
      </c>
      <c r="T297" s="33">
        <f t="shared" si="347"/>
        <v>0.76180951926126672</v>
      </c>
      <c r="U297" s="33">
        <f t="shared" si="338"/>
        <v>3.1600143257469175E-2</v>
      </c>
      <c r="V297" s="39">
        <f t="shared" si="333"/>
        <v>3.680040486886073E-4</v>
      </c>
      <c r="W297" s="32">
        <f t="shared" si="339"/>
        <v>0.7298413719551089</v>
      </c>
      <c r="X297" s="31"/>
      <c r="Y297" s="5">
        <f t="shared" si="344"/>
        <v>0</v>
      </c>
      <c r="Z297" s="5">
        <f t="shared" si="334"/>
        <v>4.5878378497519341</v>
      </c>
      <c r="AA297" s="5">
        <f t="shared" si="340"/>
        <v>0</v>
      </c>
      <c r="AB297" s="5">
        <f t="shared" si="325"/>
        <v>4.3953163959115331</v>
      </c>
      <c r="AC297" s="32"/>
      <c r="AD297" s="5">
        <f t="shared" si="345"/>
        <v>16646.822174658188</v>
      </c>
      <c r="AE297" s="5">
        <f t="shared" si="327"/>
        <v>-166.46822174658189</v>
      </c>
      <c r="AF297" s="5">
        <f t="shared" si="327"/>
        <v>-1826.9966228419314</v>
      </c>
      <c r="AG297" s="5">
        <f t="shared" si="348"/>
        <v>-19030.522673802403</v>
      </c>
      <c r="AH297" s="5">
        <f t="shared" si="349"/>
        <v>-4377.1653437327277</v>
      </c>
      <c r="AI297" s="42">
        <f t="shared" si="343"/>
        <v>0</v>
      </c>
      <c r="AJ297" s="42">
        <f t="shared" si="346"/>
        <v>1617.1727896736893</v>
      </c>
      <c r="AK297" s="42">
        <f t="shared" si="350"/>
        <v>-2759.9925540590384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22808.82231993023</v>
      </c>
      <c r="K298" s="11">
        <f t="shared" si="331"/>
        <v>228.08822319930232</v>
      </c>
      <c r="L298" s="24">
        <f t="shared" si="337"/>
        <v>2503.2790590477875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L'!$B$392:$AV$512, 31)</f>
        <v>46.584767286885899</v>
      </c>
      <c r="S298" s="46">
        <f>VLOOKUP(I298, '[1]Lapse Rates'!$A$4:$F$24, 6)</f>
        <v>4.5965829999999999E-4</v>
      </c>
      <c r="T298" s="33">
        <f t="shared" si="347"/>
        <v>0.7298413719551089</v>
      </c>
      <c r="U298" s="33">
        <f t="shared" si="338"/>
        <v>3.3999490468870276E-2</v>
      </c>
      <c r="V298" s="39">
        <f t="shared" si="333"/>
        <v>3.3547764430255303E-4</v>
      </c>
      <c r="W298" s="32">
        <f t="shared" si="339"/>
        <v>0.69550640384193607</v>
      </c>
      <c r="X298" s="31"/>
      <c r="Y298" s="5">
        <f t="shared" si="344"/>
        <v>0</v>
      </c>
      <c r="Z298" s="5">
        <f t="shared" si="334"/>
        <v>4.3953163959115331</v>
      </c>
      <c r="AA298" s="5">
        <f t="shared" si="340"/>
        <v>0</v>
      </c>
      <c r="AB298" s="5">
        <f t="shared" si="325"/>
        <v>4.1885412607932535</v>
      </c>
      <c r="AC298" s="32"/>
      <c r="AD298" s="5">
        <f t="shared" si="345"/>
        <v>15863.681987604359</v>
      </c>
      <c r="AE298" s="5">
        <f t="shared" si="327"/>
        <v>-158.6368198760436</v>
      </c>
      <c r="AF298" s="5">
        <f t="shared" si="327"/>
        <v>-1741.0466161711522</v>
      </c>
      <c r="AG298" s="5">
        <f t="shared" si="348"/>
        <v>-20475.479145577279</v>
      </c>
      <c r="AH298" s="5">
        <f t="shared" si="349"/>
        <v>-6511.4805940201149</v>
      </c>
      <c r="AI298" s="42">
        <f t="shared" si="343"/>
        <v>0</v>
      </c>
      <c r="AJ298" s="42">
        <f t="shared" si="346"/>
        <v>1541.0961114925869</v>
      </c>
      <c r="AK298" s="42">
        <f t="shared" si="350"/>
        <v>-4970.3844825275282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22808.82231993023</v>
      </c>
      <c r="K299" s="11">
        <f t="shared" si="331"/>
        <v>228.08822319930232</v>
      </c>
      <c r="L299" s="24">
        <f t="shared" si="337"/>
        <v>2503.2790590477875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L'!$B$392:$AV$512, 31)</f>
        <v>52.257033464306524</v>
      </c>
      <c r="S299" s="46">
        <f>VLOOKUP(I299, '[1]Lapse Rates'!$A$4:$F$24, 6)</f>
        <v>3.6747819999999998E-4</v>
      </c>
      <c r="T299" s="33">
        <f t="shared" si="347"/>
        <v>0.69550640384193607</v>
      </c>
      <c r="U299" s="33">
        <f t="shared" si="338"/>
        <v>3.634510142020754E-2</v>
      </c>
      <c r="V299" s="39">
        <f t="shared" si="333"/>
        <v>2.5558344137230772E-4</v>
      </c>
      <c r="W299" s="32">
        <f t="shared" si="339"/>
        <v>0.65890571898035621</v>
      </c>
      <c r="X299" s="31"/>
      <c r="Y299" s="5">
        <f t="shared" si="344"/>
        <v>0</v>
      </c>
      <c r="Z299" s="5">
        <f t="shared" si="334"/>
        <v>4.1885412607932535</v>
      </c>
      <c r="AA299" s="5">
        <f t="shared" si="340"/>
        <v>0</v>
      </c>
      <c r="AB299" s="5">
        <f t="shared" si="325"/>
        <v>3.9681213223582095</v>
      </c>
      <c r="AC299" s="32"/>
      <c r="AD299" s="5">
        <f t="shared" si="345"/>
        <v>15028.863469808824</v>
      </c>
      <c r="AE299" s="5">
        <f t="shared" si="327"/>
        <v>-150.28863469808826</v>
      </c>
      <c r="AF299" s="5">
        <f t="shared" si="327"/>
        <v>-1649.424888210352</v>
      </c>
      <c r="AG299" s="5">
        <f t="shared" si="348"/>
        <v>-21888.074083190168</v>
      </c>
      <c r="AH299" s="5">
        <f t="shared" si="349"/>
        <v>-8658.9241362897847</v>
      </c>
      <c r="AI299" s="42">
        <f t="shared" si="343"/>
        <v>0</v>
      </c>
      <c r="AJ299" s="42">
        <f t="shared" si="346"/>
        <v>1459.9990872220471</v>
      </c>
      <c r="AK299" s="42">
        <f t="shared" si="350"/>
        <v>-7198.9250490677377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22808.82231993023</v>
      </c>
      <c r="K300" s="11">
        <f t="shared" si="331"/>
        <v>228.08822319930232</v>
      </c>
      <c r="L300" s="24">
        <f t="shared" si="337"/>
        <v>2503.2790590477875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L'!$B$392:$AV$512, 31)</f>
        <v>58.52883526689584</v>
      </c>
      <c r="S300" s="46">
        <f>VLOOKUP(I300, '[1]Lapse Rates'!$A$4:$F$24, 6)</f>
        <v>3.9775519999999998E-4</v>
      </c>
      <c r="T300" s="33">
        <f t="shared" si="347"/>
        <v>0.65890571898035621</v>
      </c>
      <c r="U300" s="33">
        <f t="shared" si="338"/>
        <v>3.8564984282616836E-2</v>
      </c>
      <c r="V300" s="39">
        <f t="shared" si="333"/>
        <v>2.6208317603417539E-4</v>
      </c>
      <c r="W300" s="32">
        <f t="shared" si="339"/>
        <v>0.62007865152170516</v>
      </c>
      <c r="X300" s="31"/>
      <c r="Y300" s="5">
        <f t="shared" si="344"/>
        <v>0</v>
      </c>
      <c r="Z300" s="5">
        <f t="shared" si="334"/>
        <v>3.9681213223582095</v>
      </c>
      <c r="AA300" s="5">
        <f t="shared" si="340"/>
        <v>0</v>
      </c>
      <c r="AB300" s="5">
        <f t="shared" si="325"/>
        <v>3.7342934622726496</v>
      </c>
      <c r="AC300" s="32"/>
      <c r="AD300" s="5">
        <f t="shared" si="345"/>
        <v>14143.263786940508</v>
      </c>
      <c r="AE300" s="5">
        <f t="shared" si="327"/>
        <v>-141.43263786940508</v>
      </c>
      <c r="AF300" s="5">
        <f t="shared" si="327"/>
        <v>-1552.2299033168752</v>
      </c>
      <c r="AG300" s="5">
        <f t="shared" si="348"/>
        <v>-23224.951919536055</v>
      </c>
      <c r="AH300" s="5">
        <f t="shared" si="349"/>
        <v>-10775.350673781828</v>
      </c>
      <c r="AI300" s="42">
        <f t="shared" si="343"/>
        <v>0</v>
      </c>
      <c r="AJ300" s="42">
        <f t="shared" si="346"/>
        <v>1373.9689084255986</v>
      </c>
      <c r="AK300" s="42">
        <f t="shared" si="350"/>
        <v>-9401.3817653562292</v>
      </c>
    </row>
    <row r="301" spans="1:37" ht="15" x14ac:dyDescent="0.2">
      <c r="I301" s="2">
        <f t="shared" si="330"/>
        <v>16</v>
      </c>
      <c r="J301" s="11">
        <f t="shared" si="320"/>
        <v>22808.82231993023</v>
      </c>
      <c r="K301" s="11">
        <f t="shared" si="331"/>
        <v>228.08822319930232</v>
      </c>
      <c r="L301" s="24">
        <f t="shared" si="337"/>
        <v>2503.2790590477875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L'!$B$392:$AV$512, 31)</f>
        <v>65.324532249633904</v>
      </c>
      <c r="S301" s="46">
        <f>VLOOKUP(I301, '[1]Lapse Rates'!$A$4:$F$24, 6)</f>
        <v>2.516404E-4</v>
      </c>
      <c r="T301" s="33">
        <f t="shared" si="347"/>
        <v>0.62007865152170516</v>
      </c>
      <c r="U301" s="33">
        <f t="shared" si="338"/>
        <v>4.0506347868639131E-2</v>
      </c>
      <c r="V301" s="39">
        <f t="shared" si="333"/>
        <v>1.560368399003825E-4</v>
      </c>
      <c r="W301" s="32">
        <f t="shared" si="339"/>
        <v>0.5794162668131656</v>
      </c>
      <c r="X301" s="31"/>
      <c r="Y301" s="5">
        <f t="shared" si="344"/>
        <v>0</v>
      </c>
      <c r="Z301" s="5">
        <f t="shared" si="334"/>
        <v>3.7342934622726496</v>
      </c>
      <c r="AA301" s="5">
        <f t="shared" si="340"/>
        <v>0</v>
      </c>
      <c r="AB301" s="5">
        <f t="shared" si="325"/>
        <v>3.4894127894662592</v>
      </c>
      <c r="AC301" s="32"/>
      <c r="AD301" s="5">
        <f t="shared" si="345"/>
        <v>13215.802679018781</v>
      </c>
      <c r="AE301" s="5">
        <f t="shared" si="327"/>
        <v>-132.15802679018782</v>
      </c>
      <c r="AF301" s="5">
        <f t="shared" si="327"/>
        <v>-1450.4406071850431</v>
      </c>
      <c r="AG301" s="5">
        <f t="shared" si="348"/>
        <v>-24394.097370582676</v>
      </c>
      <c r="AH301" s="5">
        <f t="shared" si="349"/>
        <v>-12760.893325539126</v>
      </c>
      <c r="AI301" s="42">
        <f t="shared" si="343"/>
        <v>0</v>
      </c>
      <c r="AJ301" s="42">
        <f t="shared" si="346"/>
        <v>1283.871874572274</v>
      </c>
      <c r="AK301" s="42">
        <f t="shared" si="350"/>
        <v>-11477.021450966851</v>
      </c>
    </row>
    <row r="302" spans="1:37" ht="15" x14ac:dyDescent="0.2">
      <c r="I302" s="2">
        <f t="shared" si="330"/>
        <v>17</v>
      </c>
      <c r="J302" s="11">
        <f t="shared" si="320"/>
        <v>22808.82231993023</v>
      </c>
      <c r="K302" s="11">
        <f t="shared" si="331"/>
        <v>228.08822319930232</v>
      </c>
      <c r="L302" s="24">
        <f t="shared" si="337"/>
        <v>2503.2790590477875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L'!$B$392:$AV$512, 31)</f>
        <v>72.743306982840807</v>
      </c>
      <c r="S302" s="46">
        <f>VLOOKUP(I302, '[1]Lapse Rates'!$A$4:$F$24, 6)</f>
        <v>2.7508159999999998E-4</v>
      </c>
      <c r="T302" s="33">
        <f t="shared" si="347"/>
        <v>0.5794162668131656</v>
      </c>
      <c r="U302" s="33">
        <f t="shared" si="338"/>
        <v>4.2148655367641702E-2</v>
      </c>
      <c r="V302" s="39">
        <f t="shared" si="333"/>
        <v>1.5938675374099249E-4</v>
      </c>
      <c r="W302" s="32">
        <f t="shared" si="339"/>
        <v>0.53710822469178288</v>
      </c>
      <c r="X302" s="31"/>
      <c r="Y302" s="5">
        <f t="shared" si="344"/>
        <v>0</v>
      </c>
      <c r="Z302" s="5">
        <f t="shared" si="334"/>
        <v>3.4894127894662592</v>
      </c>
      <c r="AA302" s="5">
        <f t="shared" si="340"/>
        <v>0</v>
      </c>
      <c r="AB302" s="5">
        <f t="shared" si="325"/>
        <v>3.2346214904790771</v>
      </c>
      <c r="AC302" s="32"/>
      <c r="AD302" s="5">
        <f t="shared" si="345"/>
        <v>12250.806063568038</v>
      </c>
      <c r="AE302" s="5">
        <f t="shared" si="327"/>
        <v>-122.50806063568039</v>
      </c>
      <c r="AF302" s="5">
        <f t="shared" si="327"/>
        <v>-1344.5317713132738</v>
      </c>
      <c r="AG302" s="5">
        <f t="shared" si="348"/>
        <v>-25383.142573399495</v>
      </c>
      <c r="AH302" s="5">
        <f t="shared" si="349"/>
        <v>-14599.376341780411</v>
      </c>
      <c r="AI302" s="42">
        <f t="shared" si="343"/>
        <v>0</v>
      </c>
      <c r="AJ302" s="42">
        <f t="shared" si="346"/>
        <v>1190.1283454823108</v>
      </c>
      <c r="AK302" s="42">
        <f t="shared" si="350"/>
        <v>-13409.2479962981</v>
      </c>
    </row>
    <row r="303" spans="1:37" ht="15" x14ac:dyDescent="0.2">
      <c r="I303" s="2">
        <f t="shared" si="330"/>
        <v>18</v>
      </c>
      <c r="J303" s="11">
        <f t="shared" si="320"/>
        <v>22808.82231993023</v>
      </c>
      <c r="K303" s="11">
        <f t="shared" si="331"/>
        <v>228.08822319930232</v>
      </c>
      <c r="L303" s="24">
        <f t="shared" si="337"/>
        <v>2503.2790590477875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L'!$B$392:$AV$512, 31)</f>
        <v>81.042460266338281</v>
      </c>
      <c r="S303" s="46">
        <f>VLOOKUP(I303, '[1]Lapse Rates'!$A$4:$F$24, 6)</f>
        <v>2.0998619999999999E-4</v>
      </c>
      <c r="T303" s="33">
        <f t="shared" si="347"/>
        <v>0.53710822469178288</v>
      </c>
      <c r="U303" s="33">
        <f t="shared" si="338"/>
        <v>4.3528571958307311E-2</v>
      </c>
      <c r="V303" s="39">
        <f t="shared" si="333"/>
        <v>1.1278531509177365E-4</v>
      </c>
      <c r="W303" s="32">
        <f t="shared" si="339"/>
        <v>0.4934668674183838</v>
      </c>
      <c r="X303" s="31"/>
      <c r="Y303" s="5">
        <f t="shared" si="344"/>
        <v>0</v>
      </c>
      <c r="Z303" s="5">
        <f t="shared" si="344"/>
        <v>3.2346214904790771</v>
      </c>
      <c r="AA303" s="5">
        <f t="shared" si="340"/>
        <v>0</v>
      </c>
      <c r="AB303" s="5">
        <f t="shared" si="325"/>
        <v>2.9718005809850587</v>
      </c>
      <c r="AC303" s="32"/>
      <c r="AD303" s="5">
        <f t="shared" si="345"/>
        <v>11255.398099718484</v>
      </c>
      <c r="AE303" s="5">
        <f t="shared" si="327"/>
        <v>-112.55398099718485</v>
      </c>
      <c r="AF303" s="5">
        <f t="shared" si="327"/>
        <v>-1235.2852755423512</v>
      </c>
      <c r="AG303" s="5">
        <f t="shared" si="348"/>
        <v>-26214.168361879452</v>
      </c>
      <c r="AH303" s="5">
        <f t="shared" si="349"/>
        <v>-16306.609518700505</v>
      </c>
      <c r="AI303" s="42">
        <f t="shared" si="343"/>
        <v>0</v>
      </c>
      <c r="AJ303" s="42">
        <f t="shared" si="346"/>
        <v>1093.4303244147754</v>
      </c>
      <c r="AK303" s="42">
        <f t="shared" si="350"/>
        <v>-15213.179194285729</v>
      </c>
    </row>
    <row r="304" spans="1:37" ht="15" x14ac:dyDescent="0.2">
      <c r="I304" s="2">
        <f t="shared" si="330"/>
        <v>19</v>
      </c>
      <c r="J304" s="11">
        <f t="shared" si="320"/>
        <v>22808.82231993023</v>
      </c>
      <c r="K304" s="11">
        <f t="shared" si="331"/>
        <v>228.08822319930232</v>
      </c>
      <c r="L304" s="24">
        <f t="shared" si="337"/>
        <v>2503.2790590477875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L'!$B$392:$AV$512, 31)</f>
        <v>90.313892273783893</v>
      </c>
      <c r="S304" s="46">
        <f>VLOOKUP(I304, '[1]Lapse Rates'!$A$4:$F$24, 6)</f>
        <v>1.6037285799999999E-2</v>
      </c>
      <c r="T304" s="33">
        <f t="shared" si="347"/>
        <v>0.4934668674183838</v>
      </c>
      <c r="U304" s="33">
        <f t="shared" si="338"/>
        <v>4.4566913504705513E-2</v>
      </c>
      <c r="V304" s="39">
        <f t="shared" si="333"/>
        <v>7.9138691856193294E-3</v>
      </c>
      <c r="W304" s="32">
        <f t="shared" si="339"/>
        <v>0.44098608472805895</v>
      </c>
      <c r="X304" s="31"/>
      <c r="Y304" s="5">
        <f t="shared" si="344"/>
        <v>0</v>
      </c>
      <c r="Z304" s="5">
        <f t="shared" si="344"/>
        <v>2.9718005809850587</v>
      </c>
      <c r="AA304" s="5">
        <f t="shared" si="340"/>
        <v>0</v>
      </c>
      <c r="AB304" s="5">
        <f t="shared" si="325"/>
        <v>2.6557460881969419</v>
      </c>
      <c r="AC304" s="32"/>
      <c r="AD304" s="5">
        <f t="shared" si="345"/>
        <v>10058.373252123994</v>
      </c>
      <c r="AE304" s="5">
        <f t="shared" si="327"/>
        <v>-100.58373252123995</v>
      </c>
      <c r="AF304" s="5">
        <f t="shared" si="327"/>
        <v>-1103.9112312312234</v>
      </c>
      <c r="AG304" s="5">
        <f t="shared" si="348"/>
        <v>-26839.487753025296</v>
      </c>
      <c r="AH304" s="5">
        <f t="shared" si="349"/>
        <v>-17985.609464653764</v>
      </c>
      <c r="AI304" s="42">
        <f t="shared" si="343"/>
        <v>0</v>
      </c>
      <c r="AJ304" s="42">
        <f t="shared" si="346"/>
        <v>977.15068551002491</v>
      </c>
      <c r="AK304" s="42">
        <f t="shared" si="350"/>
        <v>-17008.458779143741</v>
      </c>
    </row>
    <row r="305" spans="1:39" ht="15" x14ac:dyDescent="0.2">
      <c r="I305" s="2">
        <f t="shared" si="330"/>
        <v>20</v>
      </c>
      <c r="J305" s="11">
        <f t="shared" si="320"/>
        <v>22808.82231993023</v>
      </c>
      <c r="K305" s="11">
        <f t="shared" si="331"/>
        <v>228.08822319930232</v>
      </c>
      <c r="L305" s="24">
        <f t="shared" si="337"/>
        <v>2503.2790590477875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L'!$B$392:$AV$512, 31)</f>
        <v>100.71098682516698</v>
      </c>
      <c r="S305" s="46">
        <f>VLOOKUP(I305, '[1]Lapse Rates'!$A$4:$F$24, 6)</f>
        <v>0</v>
      </c>
      <c r="T305" s="33">
        <f t="shared" si="347"/>
        <v>0.44098608472805895</v>
      </c>
      <c r="U305" s="33">
        <f t="shared" si="338"/>
        <v>4.4412143769129511E-2</v>
      </c>
      <c r="V305" s="39">
        <f t="shared" si="333"/>
        <v>0</v>
      </c>
      <c r="W305" s="32">
        <f t="shared" si="339"/>
        <v>0.39657394095892945</v>
      </c>
      <c r="X305" s="31"/>
      <c r="Y305" s="5">
        <f t="shared" si="344"/>
        <v>0</v>
      </c>
      <c r="Z305" s="5">
        <f t="shared" si="344"/>
        <v>2.6557460881969419</v>
      </c>
      <c r="AA305" s="5">
        <f t="shared" si="340"/>
        <v>0</v>
      </c>
      <c r="AB305" s="5">
        <f t="shared" si="325"/>
        <v>2.3882832788975512</v>
      </c>
      <c r="AC305" s="32"/>
      <c r="AD305" s="5">
        <f>$W305*J305</f>
        <v>9045.3845560467234</v>
      </c>
      <c r="AE305" s="5">
        <f t="shared" si="327"/>
        <v>-90.453845560467244</v>
      </c>
      <c r="AF305" s="5">
        <f t="shared" si="327"/>
        <v>-992.73524176654178</v>
      </c>
      <c r="AG305" s="5">
        <f t="shared" si="348"/>
        <v>-26746.280929939097</v>
      </c>
      <c r="AH305" s="5">
        <f t="shared" si="349"/>
        <v>-18784.085461219383</v>
      </c>
      <c r="AI305" s="42">
        <f t="shared" si="343"/>
        <v>0</v>
      </c>
      <c r="AJ305" s="42">
        <f t="shared" si="346"/>
        <v>878.73923138995406</v>
      </c>
      <c r="AK305" s="42">
        <f t="shared" si="350"/>
        <v>-17905.346229829429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362147.48562324303</v>
      </c>
      <c r="AE308" s="21">
        <f t="shared" ref="AE308:AK308" si="351">SUM(AE285:AE305)</f>
        <v>-12292.354357692857</v>
      </c>
      <c r="AF308" s="21">
        <f t="shared" si="351"/>
        <v>-37965.552995116064</v>
      </c>
      <c r="AG308" s="21">
        <f t="shared" si="351"/>
        <v>-352631.23821871163</v>
      </c>
      <c r="AH308" s="21">
        <f t="shared" si="351"/>
        <v>-40741.659948277535</v>
      </c>
      <c r="AI308" s="21">
        <f t="shared" si="351"/>
        <v>0</v>
      </c>
      <c r="AJ308" s="21">
        <f t="shared" si="351"/>
        <v>32987.407030429174</v>
      </c>
      <c r="AK308" s="21">
        <f t="shared" si="351"/>
        <v>-7754.2529178483237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186223.82092415349</v>
      </c>
      <c r="AE310" s="21">
        <f t="shared" ref="AE310:AK310" si="352">AE285+NPV($D$6,AE286:AE305)</f>
        <v>-10553.179138663845</v>
      </c>
      <c r="AF310" s="21">
        <f t="shared" si="352"/>
        <v>-18878.022544208092</v>
      </c>
      <c r="AG310" s="21">
        <f t="shared" si="352"/>
        <v>-125192.37392444474</v>
      </c>
      <c r="AH310" s="21">
        <f t="shared" si="352"/>
        <v>31600.245316836827</v>
      </c>
      <c r="AI310" s="21">
        <f t="shared" si="352"/>
        <v>0</v>
      </c>
      <c r="AJ310" s="21">
        <f t="shared" si="352"/>
        <v>15895.122441973401</v>
      </c>
      <c r="AK310" s="21">
        <f t="shared" si="352"/>
        <v>47495.367758810229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272262.57502850739</v>
      </c>
      <c r="AE312" s="21">
        <f t="shared" ref="AE312:AK312" si="353">AE285+NPV($D$7,AE286:AE305)</f>
        <v>-11401.397515217117</v>
      </c>
      <c r="AF312" s="21">
        <f t="shared" si="353"/>
        <v>-28187.259425193246</v>
      </c>
      <c r="AG312" s="21">
        <f t="shared" si="353"/>
        <v>-229702.3053136885</v>
      </c>
      <c r="AH312" s="21">
        <f t="shared" si="353"/>
        <v>2971.6127744085488</v>
      </c>
      <c r="AI312" s="21">
        <f t="shared" si="353"/>
        <v>0</v>
      </c>
      <c r="AJ312" s="21">
        <f t="shared" si="353"/>
        <v>24254.647918299852</v>
      </c>
      <c r="AK312" s="21">
        <f t="shared" si="353"/>
        <v>27226.26069270842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20612.760647618143</v>
      </c>
    </row>
    <row r="315" spans="1:39" ht="15" x14ac:dyDescent="0.2">
      <c r="G315" s="58" t="s">
        <v>119</v>
      </c>
      <c r="H315" s="57"/>
      <c r="I315" s="57"/>
      <c r="J315" s="11">
        <f>H$314</f>
        <v>20612.760647618143</v>
      </c>
      <c r="K315" s="11">
        <f>J315*$C$10</f>
        <v>8245.1042590472571</v>
      </c>
      <c r="L315" s="24">
        <f>$C$324</f>
        <v>3062.7662026230623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20612.760647618143</v>
      </c>
      <c r="AE315" s="5">
        <f>-$W315*K315</f>
        <v>-8245.1042590472571</v>
      </c>
      <c r="AF315" s="5">
        <f>-$W315*L315</f>
        <v>-3062.7662026230623</v>
      </c>
      <c r="AG315" s="5"/>
      <c r="AH315" s="5">
        <f>SUM(AD315:AG315)</f>
        <v>9304.8901859478228</v>
      </c>
      <c r="AI315" s="42">
        <f>Y315-AA315</f>
        <v>0</v>
      </c>
      <c r="AJ315" s="42"/>
      <c r="AK315" s="42">
        <f>SUM(AH315:AJ315)</f>
        <v>9304.8901859478228</v>
      </c>
      <c r="AL315" s="6" t="s">
        <v>39</v>
      </c>
      <c r="AM315" s="36">
        <f>AK342</f>
        <v>25243.876799966503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20612.760647618143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L'!$B$392:$AV$512, 34)</f>
        <v>12.122491231728977</v>
      </c>
      <c r="S316" s="46">
        <f>AVERAGE(VLOOKUP(I315,'[1]Lapse Rates'!$A$4:$F$24,6),VLOOKUP(I316,'[1]Lapse Rates'!$A$4:$F$24,6))</f>
        <v>1.1402544E-3</v>
      </c>
      <c r="T316" s="33">
        <f>W315</f>
        <v>1</v>
      </c>
      <c r="U316" s="33">
        <f>T316*R316/1000</f>
        <v>1.2122491231728977E-2</v>
      </c>
      <c r="V316" s="39">
        <f>MIN(S316*T316,T316-U316)</f>
        <v>1.1402544E-3</v>
      </c>
      <c r="W316" s="32">
        <f>T316-SUM(U316:V316)</f>
        <v>0.98673725436827098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5.9424178996094943</v>
      </c>
      <c r="AC316" s="32"/>
      <c r="AD316" s="5">
        <f t="shared" ref="AD316:AD318" si="362">$W316*J316</f>
        <v>20339.378846381071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-7300.5157719929102</v>
      </c>
      <c r="AH316" s="5">
        <f t="shared" ref="AH316:AH324" si="364">SUM(AD316:AG316)</f>
        <v>13038.86307438816</v>
      </c>
      <c r="AI316" s="42">
        <f>-M316*$W315*(N316-N315)/1000</f>
        <v>0</v>
      </c>
      <c r="AJ316" s="42">
        <f>$D$6*SUM(Y316:Z316,AD316:AE316)</f>
        <v>1995.8838514789832</v>
      </c>
      <c r="AK316" s="42">
        <f t="shared" ref="AK316" si="365">SUM(AH316:AJ316)</f>
        <v>15034.746925867144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20612.760647618143</v>
      </c>
      <c r="K317" s="11">
        <f t="shared" ref="K317:K335" si="367">J317*$C$11</f>
        <v>206.12760647618143</v>
      </c>
      <c r="L317" s="24">
        <f>$C$325</f>
        <v>2444.3833831945176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L'!$B$392:$AV$512, 34)</f>
        <v>13.299584894558011</v>
      </c>
      <c r="S317" s="46">
        <f>VLOOKUP(I317, '[1]Lapse Rates'!$A$4:$F$24, 6)</f>
        <v>1.1150343000000001E-3</v>
      </c>
      <c r="T317" s="33">
        <f t="shared" ref="T317:T319" si="368">W316</f>
        <v>0.98673725436827098</v>
      </c>
      <c r="U317" s="33">
        <f>T317*R317/1000</f>
        <v>1.3123195883093903E-2</v>
      </c>
      <c r="V317" s="39">
        <f t="shared" ref="V317:V335" si="369">MIN(S317*T317,T317-U317)</f>
        <v>1.100245883708447E-3</v>
      </c>
      <c r="W317" s="32">
        <f>T317-SUM(U317:V317)</f>
        <v>0.97251381260146863</v>
      </c>
      <c r="X317" s="32"/>
      <c r="Y317" s="5">
        <f t="shared" ref="Y317:Z332" si="370">AA316</f>
        <v>0</v>
      </c>
      <c r="Z317" s="5">
        <f t="shared" si="370"/>
        <v>5.9424178996094943</v>
      </c>
      <c r="AA317" s="5">
        <f>O317*W317</f>
        <v>0</v>
      </c>
      <c r="AB317" s="5">
        <f t="shared" si="361"/>
        <v>5.8567602084916981</v>
      </c>
      <c r="AC317" s="32"/>
      <c r="AD317" s="5">
        <f t="shared" si="362"/>
        <v>20046.194445656638</v>
      </c>
      <c r="AE317" s="5">
        <f t="shared" si="363"/>
        <v>-200.46194445656639</v>
      </c>
      <c r="AF317" s="5">
        <f t="shared" si="363"/>
        <v>-2377.196603450177</v>
      </c>
      <c r="AG317" s="5">
        <f t="shared" ref="AG317:AG320" si="371">-U317*M317</f>
        <v>-7903.1691334797579</v>
      </c>
      <c r="AH317" s="5">
        <f t="shared" si="364"/>
        <v>9565.3667642701366</v>
      </c>
      <c r="AI317" s="42">
        <f>-M317*($W316*N317-$W315*N316)/1000</f>
        <v>0</v>
      </c>
      <c r="AJ317" s="42">
        <f t="shared" ref="AJ317:AJ318" si="372">$D$6*SUM(Y317:Z317,AD317:AE317)</f>
        <v>1947.449309563679</v>
      </c>
      <c r="AK317" s="42">
        <f>SUM(AH317:AJ317)</f>
        <v>11512.816073833816</v>
      </c>
      <c r="AL317" s="48" t="s">
        <v>59</v>
      </c>
      <c r="AM317" s="54">
        <f>AK342/AD342</f>
        <v>0.10000000332922343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20612.760647618143</v>
      </c>
      <c r="K318" s="11">
        <f t="shared" si="367"/>
        <v>206.12760647618143</v>
      </c>
      <c r="L318" s="24">
        <f t="shared" ref="L318:L335" si="373">$C$325</f>
        <v>2444.3833831945176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L'!$B$392:$AV$512, 34)</f>
        <v>14.554302912058374</v>
      </c>
      <c r="S318" s="46">
        <f>VLOOKUP(I318, '[1]Lapse Rates'!$A$4:$F$24, 6)</f>
        <v>9.1335750000000001E-4</v>
      </c>
      <c r="T318" s="33">
        <f t="shared" si="368"/>
        <v>0.97251381260146863</v>
      </c>
      <c r="U318" s="33">
        <f t="shared" ref="U318:U335" si="374">T318*R318/1000</f>
        <v>1.4154260614762545E-2</v>
      </c>
      <c r="V318" s="39">
        <f t="shared" si="369"/>
        <v>8.8825278459314584E-4</v>
      </c>
      <c r="W318" s="32">
        <f t="shared" ref="W318:W335" si="375">T318-SUM(U318:V318)</f>
        <v>0.95747129920211294</v>
      </c>
      <c r="X318" s="32"/>
      <c r="Y318" s="5">
        <f t="shared" si="370"/>
        <v>0</v>
      </c>
      <c r="Z318" s="5">
        <f t="shared" si="370"/>
        <v>5.8567602084916981</v>
      </c>
      <c r="AA318" s="5">
        <f t="shared" ref="AA318:AA335" si="376">O318*W318</f>
        <v>0</v>
      </c>
      <c r="AB318" s="5">
        <f t="shared" si="361"/>
        <v>5.7661698304718927</v>
      </c>
      <c r="AC318" s="32"/>
      <c r="AD318" s="5">
        <f t="shared" si="362"/>
        <v>19736.12671741713</v>
      </c>
      <c r="AE318" s="5">
        <f t="shared" si="363"/>
        <v>-197.3612671741713</v>
      </c>
      <c r="AF318" s="5">
        <f>-$W318*L318</f>
        <v>-2340.4269336553111</v>
      </c>
      <c r="AG318" s="5">
        <f t="shared" si="371"/>
        <v>-8524.1062157678334</v>
      </c>
      <c r="AH318" s="5">
        <f t="shared" si="364"/>
        <v>8674.2323008198127</v>
      </c>
      <c r="AI318" s="42">
        <f>-M318*($W317*N318-$W316*N317)/1000</f>
        <v>0</v>
      </c>
      <c r="AJ318" s="42">
        <f t="shared" si="372"/>
        <v>1917.3274388452874</v>
      </c>
      <c r="AK318" s="42">
        <f t="shared" ref="AK318:AK325" si="377">SUM(AH318:AJ318)</f>
        <v>10591.559739665099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20612.760647618143</v>
      </c>
      <c r="K319" s="11">
        <f t="shared" si="367"/>
        <v>206.12760647618143</v>
      </c>
      <c r="L319" s="24">
        <f t="shared" si="373"/>
        <v>2444.3833831945176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L'!$B$392:$AV$512, 34)</f>
        <v>15.88644608413696</v>
      </c>
      <c r="S319" s="46">
        <f>VLOOKUP(I319, '[1]Lapse Rates'!$A$4:$F$24, 6)</f>
        <v>8.7679360000000005E-4</v>
      </c>
      <c r="T319" s="33">
        <f t="shared" si="368"/>
        <v>0.95747129920211294</v>
      </c>
      <c r="U319" s="33">
        <f t="shared" si="374"/>
        <v>1.5210816171882934E-2</v>
      </c>
      <c r="V319" s="39">
        <f t="shared" si="369"/>
        <v>8.3950470732409776E-4</v>
      </c>
      <c r="W319" s="32">
        <f t="shared" si="375"/>
        <v>0.94142097832290594</v>
      </c>
      <c r="X319" s="32"/>
      <c r="Y319" s="5">
        <f>AA318</f>
        <v>0</v>
      </c>
      <c r="Z319" s="5">
        <f t="shared" si="370"/>
        <v>5.7661698304718927</v>
      </c>
      <c r="AA319" s="5">
        <f t="shared" si="376"/>
        <v>0</v>
      </c>
      <c r="AB319" s="5">
        <f t="shared" si="361"/>
        <v>5.6695101435442528</v>
      </c>
      <c r="AC319" s="32"/>
      <c r="AD319" s="5">
        <f>$W319*J319</f>
        <v>19405.285294816567</v>
      </c>
      <c r="AE319" s="5">
        <f t="shared" si="363"/>
        <v>-194.05285294816568</v>
      </c>
      <c r="AF319" s="5">
        <f t="shared" si="363"/>
        <v>-2301.1937960032374</v>
      </c>
      <c r="AG319" s="5">
        <f t="shared" si="371"/>
        <v>-9160.3946123768874</v>
      </c>
      <c r="AH319" s="5">
        <f t="shared" si="364"/>
        <v>7749.6440334882755</v>
      </c>
      <c r="AI319" s="42">
        <f t="shared" ref="AI319:AI335" si="379">-M319*($W318*N319-$W317*N318)/1000</f>
        <v>0</v>
      </c>
      <c r="AJ319" s="42">
        <f>$D$6*SUM(Y319:Z319,AD319:AE319)</f>
        <v>1885.1875638076597</v>
      </c>
      <c r="AK319" s="42">
        <f t="shared" si="377"/>
        <v>9634.8315972959354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20612.760647618143</v>
      </c>
      <c r="K320" s="11">
        <f t="shared" si="367"/>
        <v>206.12760647618143</v>
      </c>
      <c r="L320" s="24">
        <f t="shared" si="373"/>
        <v>2444.3833831945176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L'!$B$392:$AV$512, 34)</f>
        <v>17.383959561696052</v>
      </c>
      <c r="S320" s="46">
        <f>VLOOKUP(I320, '[1]Lapse Rates'!$A$4:$F$24, 6)</f>
        <v>8.7786349999999995E-4</v>
      </c>
      <c r="T320" s="33">
        <f>W319</f>
        <v>0.94142097832290594</v>
      </c>
      <c r="U320" s="33">
        <f t="shared" si="374"/>
        <v>1.6365624217697734E-2</v>
      </c>
      <c r="V320" s="39">
        <f t="shared" si="369"/>
        <v>8.2643911500397032E-4</v>
      </c>
      <c r="W320" s="32">
        <f t="shared" si="375"/>
        <v>0.92422891499020421</v>
      </c>
      <c r="X320" s="32"/>
      <c r="Y320" s="5">
        <f t="shared" ref="Y320:Z335" si="380">AA319</f>
        <v>0</v>
      </c>
      <c r="Z320" s="5">
        <f t="shared" si="370"/>
        <v>5.6695101435442528</v>
      </c>
      <c r="AA320" s="5">
        <f t="shared" si="376"/>
        <v>0</v>
      </c>
      <c r="AB320" s="5">
        <f t="shared" si="361"/>
        <v>5.5659745524563569</v>
      </c>
      <c r="AC320" s="32"/>
      <c r="AD320" s="5">
        <f t="shared" ref="AD320:AD334" si="381">$W320*J320</f>
        <v>19050.909408300897</v>
      </c>
      <c r="AE320" s="5">
        <f t="shared" si="363"/>
        <v>-190.50909408300896</v>
      </c>
      <c r="AF320" s="5">
        <f t="shared" si="363"/>
        <v>-2259.1698020699537</v>
      </c>
      <c r="AG320" s="5">
        <f t="shared" si="371"/>
        <v>-9855.8535069998889</v>
      </c>
      <c r="AH320" s="5">
        <f t="shared" si="364"/>
        <v>6745.3770051480442</v>
      </c>
      <c r="AI320" s="42">
        <f t="shared" si="379"/>
        <v>0</v>
      </c>
      <c r="AJ320" s="42">
        <f t="shared" ref="AJ320:AJ335" si="382">$D$6*SUM(Y320:Z320,AD320:AE320)</f>
        <v>1850.7614497698567</v>
      </c>
      <c r="AK320" s="42">
        <f t="shared" si="377"/>
        <v>8596.1384549179002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20612.760647618143</v>
      </c>
      <c r="K321" s="11">
        <f t="shared" si="367"/>
        <v>206.12760647618143</v>
      </c>
      <c r="L321" s="24">
        <f t="shared" si="373"/>
        <v>2444.3833831945176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L'!$B$392:$AV$512, 34)</f>
        <v>19.272853536014143</v>
      </c>
      <c r="S321" s="46">
        <f>VLOOKUP(I321, '[1]Lapse Rates'!$A$4:$F$24, 6)</f>
        <v>8.7081910000000003E-4</v>
      </c>
      <c r="T321" s="33">
        <f t="shared" ref="T321:T335" si="383">W320</f>
        <v>0.92422891499020421</v>
      </c>
      <c r="U321" s="33">
        <f t="shared" si="374"/>
        <v>1.7812528512355472E-2</v>
      </c>
      <c r="V321" s="39">
        <f t="shared" si="369"/>
        <v>8.0483619194574615E-4</v>
      </c>
      <c r="W321" s="32">
        <f t="shared" si="375"/>
        <v>0.90561155028590301</v>
      </c>
      <c r="X321" s="32"/>
      <c r="Y321" s="5">
        <f t="shared" si="380"/>
        <v>0</v>
      </c>
      <c r="Z321" s="5">
        <f t="shared" si="370"/>
        <v>5.5659745524563569</v>
      </c>
      <c r="AA321" s="5">
        <f t="shared" si="376"/>
        <v>0</v>
      </c>
      <c r="AB321" s="5">
        <f t="shared" si="361"/>
        <v>5.453855383171291</v>
      </c>
      <c r="AC321" s="32"/>
      <c r="AD321" s="5">
        <f t="shared" si="381"/>
        <v>18667.154125761721</v>
      </c>
      <c r="AE321" s="5">
        <f t="shared" si="363"/>
        <v>-186.67154125761721</v>
      </c>
      <c r="AF321" s="5">
        <f t="shared" si="363"/>
        <v>-2213.6618251478876</v>
      </c>
      <c r="AG321" s="5">
        <f>-U321*M321</f>
        <v>-10727.221233467324</v>
      </c>
      <c r="AH321" s="5">
        <f t="shared" si="364"/>
        <v>5539.5995258888943</v>
      </c>
      <c r="AI321" s="42">
        <f t="shared" si="379"/>
        <v>0</v>
      </c>
      <c r="AJ321" s="42">
        <f t="shared" si="382"/>
        <v>1813.481363643449</v>
      </c>
      <c r="AK321" s="42">
        <f t="shared" si="377"/>
        <v>7353.0808895323435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20612.760647618143</v>
      </c>
      <c r="K322" s="11">
        <f t="shared" si="367"/>
        <v>206.12760647618143</v>
      </c>
      <c r="L322" s="24">
        <f t="shared" si="373"/>
        <v>2444.3833831945176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L'!$B$392:$AV$512, 34)</f>
        <v>21.222126190262681</v>
      </c>
      <c r="S322" s="46">
        <f>VLOOKUP(I322, '[1]Lapse Rates'!$A$4:$F$24, 6)</f>
        <v>7.8743759999999998E-4</v>
      </c>
      <c r="T322" s="33">
        <f t="shared" si="383"/>
        <v>0.90561155028590301</v>
      </c>
      <c r="U322" s="33">
        <f t="shared" si="374"/>
        <v>1.9219002599526854E-2</v>
      </c>
      <c r="V322" s="39">
        <f t="shared" si="369"/>
        <v>7.1311258568941072E-4</v>
      </c>
      <c r="W322" s="32">
        <f t="shared" si="375"/>
        <v>0.8856794351006867</v>
      </c>
      <c r="X322" s="32"/>
      <c r="Y322" s="5">
        <f t="shared" si="380"/>
        <v>0</v>
      </c>
      <c r="Z322" s="5">
        <f t="shared" si="370"/>
        <v>5.453855383171291</v>
      </c>
      <c r="AA322" s="5">
        <f t="shared" si="376"/>
        <v>0</v>
      </c>
      <c r="AB322" s="5">
        <f t="shared" si="361"/>
        <v>5.3338184052125142</v>
      </c>
      <c r="AC322" s="32"/>
      <c r="AD322" s="5">
        <f t="shared" si="381"/>
        <v>18256.298206248102</v>
      </c>
      <c r="AE322" s="5">
        <f t="shared" si="363"/>
        <v>-182.56298206248101</v>
      </c>
      <c r="AF322" s="5">
        <f t="shared" si="363"/>
        <v>-2164.9400939972256</v>
      </c>
      <c r="AG322" s="5">
        <f t="shared" ref="AG322:AG335" si="384">-U322*M322</f>
        <v>-11574.240716510458</v>
      </c>
      <c r="AH322" s="5">
        <f t="shared" si="364"/>
        <v>4334.5544136779372</v>
      </c>
      <c r="AI322" s="42">
        <f t="shared" si="379"/>
        <v>0</v>
      </c>
      <c r="AJ322" s="42">
        <f t="shared" si="382"/>
        <v>1773.5684487056985</v>
      </c>
      <c r="AK322" s="42">
        <f t="shared" si="377"/>
        <v>6108.1228623836359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20612.760647618143</v>
      </c>
      <c r="K323" s="11">
        <f t="shared" si="367"/>
        <v>206.12760647618143</v>
      </c>
      <c r="L323" s="24">
        <f t="shared" si="373"/>
        <v>2444.3833831945176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L'!$B$392:$AV$512, 34)</f>
        <v>23.467284019097018</v>
      </c>
      <c r="S323" s="46">
        <f>VLOOKUP(I323, '[1]Lapse Rates'!$A$4:$F$24, 6)</f>
        <v>7.0183349999999997E-4</v>
      </c>
      <c r="T323" s="33">
        <f t="shared" si="383"/>
        <v>0.8856794351006867</v>
      </c>
      <c r="U323" s="33">
        <f t="shared" si="374"/>
        <v>2.0784490853381219E-2</v>
      </c>
      <c r="V323" s="39">
        <f t="shared" si="369"/>
        <v>6.2159949781473781E-4</v>
      </c>
      <c r="W323" s="32">
        <f t="shared" si="375"/>
        <v>0.86427334474949069</v>
      </c>
      <c r="X323" s="32"/>
      <c r="Y323" s="5">
        <f t="shared" si="380"/>
        <v>0</v>
      </c>
      <c r="Z323" s="5">
        <f t="shared" si="370"/>
        <v>5.3338184052125142</v>
      </c>
      <c r="AA323" s="5">
        <f t="shared" si="376"/>
        <v>0</v>
      </c>
      <c r="AB323" s="5">
        <f t="shared" si="361"/>
        <v>5.2049047213514106</v>
      </c>
      <c r="AC323" s="32"/>
      <c r="AD323" s="5">
        <f t="shared" si="381"/>
        <v>17815.059589437609</v>
      </c>
      <c r="AE323" s="5">
        <f t="shared" si="363"/>
        <v>-178.1505958943761</v>
      </c>
      <c r="AF323" s="5">
        <f t="shared" si="363"/>
        <v>-2112.6154024436019</v>
      </c>
      <c r="AG323" s="5">
        <f t="shared" si="384"/>
        <v>-12517.023142140919</v>
      </c>
      <c r="AH323" s="5">
        <f t="shared" si="364"/>
        <v>3007.270448958714</v>
      </c>
      <c r="AI323" s="42">
        <f t="shared" si="379"/>
        <v>0</v>
      </c>
      <c r="AJ323" s="42">
        <f t="shared" si="382"/>
        <v>1730.7040198521427</v>
      </c>
      <c r="AK323" s="42">
        <f t="shared" si="377"/>
        <v>4737.9744688108567</v>
      </c>
    </row>
    <row r="324" spans="1:37" ht="15" x14ac:dyDescent="0.2">
      <c r="A324" s="12"/>
      <c r="B324" s="13">
        <v>1</v>
      </c>
      <c r="C324" s="10">
        <f>$H$314*0.14+$B$327</f>
        <v>3062.7662026230623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20612.760647618143</v>
      </c>
      <c r="K324" s="11">
        <f t="shared" si="367"/>
        <v>206.12760647618143</v>
      </c>
      <c r="L324" s="24">
        <f t="shared" si="373"/>
        <v>2444.3833831945176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L'!$B$392:$AV$512, 34)</f>
        <v>26.054026881531485</v>
      </c>
      <c r="S324" s="46">
        <f>VLOOKUP(I324, '[1]Lapse Rates'!$A$4:$F$24, 6)</f>
        <v>6.5742610000000005E-4</v>
      </c>
      <c r="T324" s="33">
        <f t="shared" si="383"/>
        <v>0.86427334474949069</v>
      </c>
      <c r="U324" s="33">
        <f t="shared" si="374"/>
        <v>2.251780095709436E-2</v>
      </c>
      <c r="V324" s="39">
        <f t="shared" si="369"/>
        <v>5.681958543726132E-4</v>
      </c>
      <c r="W324" s="32">
        <f t="shared" si="375"/>
        <v>0.84118734793802374</v>
      </c>
      <c r="X324" s="32"/>
      <c r="Y324" s="5">
        <f t="shared" si="380"/>
        <v>0</v>
      </c>
      <c r="Z324" s="5">
        <f t="shared" si="370"/>
        <v>5.2049047213514106</v>
      </c>
      <c r="AA324" s="5">
        <f t="shared" si="376"/>
        <v>0</v>
      </c>
      <c r="AB324" s="5">
        <f t="shared" si="361"/>
        <v>5.0658741536136809</v>
      </c>
      <c r="AC324" s="32"/>
      <c r="AD324" s="5">
        <f t="shared" si="381"/>
        <v>17339.193462851166</v>
      </c>
      <c r="AE324" s="5">
        <f t="shared" si="363"/>
        <v>-173.39193462851165</v>
      </c>
      <c r="AF324" s="5">
        <f t="shared" si="363"/>
        <v>-2056.1843754531701</v>
      </c>
      <c r="AG324" s="5">
        <f t="shared" si="384"/>
        <v>-13560.872752589979</v>
      </c>
      <c r="AH324" s="5">
        <f t="shared" si="364"/>
        <v>1548.7444001795066</v>
      </c>
      <c r="AI324" s="42">
        <f t="shared" si="379"/>
        <v>0</v>
      </c>
      <c r="AJ324" s="42">
        <f t="shared" si="382"/>
        <v>1684.4757310718071</v>
      </c>
      <c r="AK324" s="42">
        <f t="shared" si="377"/>
        <v>3233.2201312513134</v>
      </c>
    </row>
    <row r="325" spans="1:37" ht="15" x14ac:dyDescent="0.2">
      <c r="A325" s="12"/>
      <c r="B325" s="70" t="s">
        <v>49</v>
      </c>
      <c r="C325" s="10">
        <f>$H$314*0.11+$B$327</f>
        <v>2444.3833831945176</v>
      </c>
      <c r="D325" s="1"/>
      <c r="E325" s="1"/>
      <c r="F325" s="1"/>
      <c r="I325" s="2">
        <f t="shared" si="366"/>
        <v>10</v>
      </c>
      <c r="J325" s="11">
        <f t="shared" si="356"/>
        <v>20612.760647618143</v>
      </c>
      <c r="K325" s="11">
        <f t="shared" si="367"/>
        <v>206.12760647618143</v>
      </c>
      <c r="L325" s="24">
        <f t="shared" si="373"/>
        <v>2444.3833831945176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L'!$B$392:$AV$512, 34)</f>
        <v>29.131822504400265</v>
      </c>
      <c r="S325" s="46">
        <f>VLOOKUP(I325, '[1]Lapse Rates'!$A$4:$F$24, 6)</f>
        <v>5.9033320000000003E-4</v>
      </c>
      <c r="T325" s="33">
        <f t="shared" si="383"/>
        <v>0.84118734793802374</v>
      </c>
      <c r="U325" s="33">
        <f t="shared" si="374"/>
        <v>2.4505320513077695E-2</v>
      </c>
      <c r="V325" s="39">
        <f t="shared" si="369"/>
        <v>4.9658081890776695E-4</v>
      </c>
      <c r="W325" s="32">
        <f t="shared" si="375"/>
        <v>0.81618544660603831</v>
      </c>
      <c r="X325" s="32"/>
      <c r="Y325" s="5">
        <f t="shared" si="380"/>
        <v>0</v>
      </c>
      <c r="Z325" s="5">
        <f t="shared" si="370"/>
        <v>5.0658741536136809</v>
      </c>
      <c r="AA325" s="5">
        <f t="shared" si="376"/>
        <v>0</v>
      </c>
      <c r="AB325" s="5">
        <f t="shared" si="361"/>
        <v>4.9153054532410785</v>
      </c>
      <c r="AC325" s="32"/>
      <c r="AD325" s="5">
        <f t="shared" si="381"/>
        <v>16823.835254959584</v>
      </c>
      <c r="AE325" s="5">
        <f t="shared" si="363"/>
        <v>-168.23835254959585</v>
      </c>
      <c r="AF325" s="5">
        <f t="shared" si="363"/>
        <v>-1995.0701432889962</v>
      </c>
      <c r="AG325" s="5">
        <f t="shared" si="384"/>
        <v>-14757.814667270268</v>
      </c>
      <c r="AH325" s="5">
        <f>SUM(AD325:AG325)</f>
        <v>-97.287908149277428</v>
      </c>
      <c r="AI325" s="42">
        <f t="shared" si="379"/>
        <v>0</v>
      </c>
      <c r="AJ325" s="42">
        <f t="shared" si="382"/>
        <v>1634.4110183808893</v>
      </c>
      <c r="AK325" s="42">
        <f t="shared" si="377"/>
        <v>1537.1231102316119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20612.760647618143</v>
      </c>
      <c r="K326" s="11">
        <f t="shared" si="367"/>
        <v>206.12760647618143</v>
      </c>
      <c r="L326" s="24">
        <f t="shared" si="373"/>
        <v>2444.3833831945176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L'!$B$392:$AV$512, 34)</f>
        <v>32.676096080981701</v>
      </c>
      <c r="S326" s="46">
        <f>VLOOKUP(I326, '[1]Lapse Rates'!$A$4:$F$24, 6)</f>
        <v>5.0522920000000001E-4</v>
      </c>
      <c r="T326" s="33">
        <f t="shared" si="383"/>
        <v>0.81618544660603831</v>
      </c>
      <c r="U326" s="33">
        <f t="shared" si="374"/>
        <v>2.6669754073197868E-2</v>
      </c>
      <c r="V326" s="39">
        <f t="shared" si="369"/>
        <v>4.1236072024041144E-4</v>
      </c>
      <c r="W326" s="32">
        <f t="shared" si="375"/>
        <v>0.78910333181260006</v>
      </c>
      <c r="X326" s="31"/>
      <c r="Y326" s="5">
        <f t="shared" si="380"/>
        <v>0</v>
      </c>
      <c r="Z326" s="5">
        <f t="shared" si="370"/>
        <v>4.9153054532410785</v>
      </c>
      <c r="AA326" s="5">
        <f t="shared" si="376"/>
        <v>0</v>
      </c>
      <c r="AB326" s="5">
        <f t="shared" si="361"/>
        <v>4.7522091041417029</v>
      </c>
      <c r="AC326" s="32"/>
      <c r="AD326" s="5">
        <f t="shared" si="381"/>
        <v>16265.598104891124</v>
      </c>
      <c r="AE326" s="5">
        <f t="shared" si="363"/>
        <v>-162.65598104891123</v>
      </c>
      <c r="AF326" s="5">
        <f t="shared" si="363"/>
        <v>-1928.8710719061494</v>
      </c>
      <c r="AG326" s="5">
        <f t="shared" si="384"/>
        <v>-16061.299325747879</v>
      </c>
      <c r="AH326" s="5">
        <f t="shared" ref="AH326:AH335" si="385">SUM(AD326:AG326)</f>
        <v>-1887.2282738118156</v>
      </c>
      <c r="AI326" s="42">
        <f t="shared" si="379"/>
        <v>0</v>
      </c>
      <c r="AJ326" s="42">
        <f t="shared" si="382"/>
        <v>1580.1808138138842</v>
      </c>
      <c r="AK326" s="42">
        <f t="shared" ref="AK326:AK335" si="386">SUM(AH326:AJ326)</f>
        <v>-307.04745999793136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20612.760647618143</v>
      </c>
      <c r="K327" s="11">
        <f t="shared" si="367"/>
        <v>206.12760647618143</v>
      </c>
      <c r="L327" s="24">
        <f t="shared" si="373"/>
        <v>2444.3833831945176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L'!$B$392:$AV$512, 34)</f>
        <v>36.74057570699707</v>
      </c>
      <c r="S327" s="46">
        <f>VLOOKUP(I327, '[1]Lapse Rates'!$A$4:$F$24, 6)</f>
        <v>4.8306569999999999E-4</v>
      </c>
      <c r="T327" s="33">
        <f t="shared" si="383"/>
        <v>0.78910333181260006</v>
      </c>
      <c r="U327" s="33">
        <f t="shared" si="374"/>
        <v>2.8992110703104462E-2</v>
      </c>
      <c r="V327" s="39">
        <f t="shared" si="369"/>
        <v>3.811887533543859E-4</v>
      </c>
      <c r="W327" s="32">
        <f t="shared" si="375"/>
        <v>0.75973003235614123</v>
      </c>
      <c r="X327" s="31"/>
      <c r="Y327" s="5">
        <f t="shared" si="380"/>
        <v>0</v>
      </c>
      <c r="Z327" s="5">
        <f t="shared" si="370"/>
        <v>4.7522091041417029</v>
      </c>
      <c r="AA327" s="5">
        <f t="shared" si="376"/>
        <v>0</v>
      </c>
      <c r="AB327" s="5">
        <f t="shared" si="361"/>
        <v>4.5753145765580658</v>
      </c>
      <c r="AC327" s="32"/>
      <c r="AD327" s="5">
        <f t="shared" si="381"/>
        <v>15660.133313764327</v>
      </c>
      <c r="AE327" s="5">
        <f t="shared" si="363"/>
        <v>-156.60133313764325</v>
      </c>
      <c r="AF327" s="5">
        <f t="shared" si="363"/>
        <v>-1857.0714668051849</v>
      </c>
      <c r="AG327" s="5">
        <f t="shared" si="384"/>
        <v>-17459.889836619896</v>
      </c>
      <c r="AH327" s="5">
        <f t="shared" si="385"/>
        <v>-3813.4293227983962</v>
      </c>
      <c r="AI327" s="42">
        <f t="shared" si="379"/>
        <v>0</v>
      </c>
      <c r="AJ327" s="42">
        <f t="shared" si="382"/>
        <v>1521.3626790125941</v>
      </c>
      <c r="AK327" s="42">
        <f t="shared" si="386"/>
        <v>-2292.0666437858022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20612.760647618143</v>
      </c>
      <c r="K328" s="11">
        <f t="shared" si="367"/>
        <v>206.12760647618143</v>
      </c>
      <c r="L328" s="24">
        <f t="shared" si="373"/>
        <v>2444.3833831945176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L'!$B$392:$AV$512, 34)</f>
        <v>41.428472946994276</v>
      </c>
      <c r="S328" s="46">
        <f>VLOOKUP(I328, '[1]Lapse Rates'!$A$4:$F$24, 6)</f>
        <v>4.5965829999999999E-4</v>
      </c>
      <c r="T328" s="33">
        <f t="shared" si="383"/>
        <v>0.75973003235614123</v>
      </c>
      <c r="U328" s="33">
        <f t="shared" si="374"/>
        <v>3.1474455092485483E-2</v>
      </c>
      <c r="V328" s="39">
        <f t="shared" si="369"/>
        <v>3.4921621513176886E-4</v>
      </c>
      <c r="W328" s="32">
        <f t="shared" si="375"/>
        <v>0.72790636104852402</v>
      </c>
      <c r="X328" s="31"/>
      <c r="Y328" s="5">
        <f t="shared" si="380"/>
        <v>0</v>
      </c>
      <c r="Z328" s="5">
        <f t="shared" si="370"/>
        <v>4.5753145765580658</v>
      </c>
      <c r="AA328" s="5">
        <f t="shared" si="376"/>
        <v>0</v>
      </c>
      <c r="AB328" s="5">
        <f t="shared" si="361"/>
        <v>4.3836631990789154</v>
      </c>
      <c r="AC328" s="32"/>
      <c r="AD328" s="5">
        <f t="shared" si="381"/>
        <v>15004.159594171939</v>
      </c>
      <c r="AE328" s="5">
        <f t="shared" si="363"/>
        <v>-150.04159594171941</v>
      </c>
      <c r="AF328" s="5">
        <f t="shared" si="363"/>
        <v>-1779.2822134686012</v>
      </c>
      <c r="AG328" s="5">
        <f t="shared" si="384"/>
        <v>-18954.829615892439</v>
      </c>
      <c r="AH328" s="5">
        <f t="shared" si="385"/>
        <v>-5879.9938311308197</v>
      </c>
      <c r="AI328" s="42">
        <f t="shared" si="379"/>
        <v>0</v>
      </c>
      <c r="AJ328" s="42">
        <f t="shared" si="382"/>
        <v>1457.637813986345</v>
      </c>
      <c r="AK328" s="42">
        <f t="shared" si="386"/>
        <v>-4422.3560171444751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20612.760647618143</v>
      </c>
      <c r="K329" s="11">
        <f t="shared" si="367"/>
        <v>206.12760647618143</v>
      </c>
      <c r="L329" s="24">
        <f t="shared" si="373"/>
        <v>2444.3833831945176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L'!$B$392:$AV$512, 34)</f>
        <v>46.659964554146967</v>
      </c>
      <c r="S329" s="46">
        <f>VLOOKUP(I329, '[1]Lapse Rates'!$A$4:$F$24, 6)</f>
        <v>3.6747819999999998E-4</v>
      </c>
      <c r="T329" s="33">
        <f t="shared" si="383"/>
        <v>0.72790636104852402</v>
      </c>
      <c r="U329" s="33">
        <f t="shared" si="374"/>
        <v>3.3964085005262233E-2</v>
      </c>
      <c r="V329" s="39">
        <f t="shared" si="369"/>
        <v>2.674897193266617E-4</v>
      </c>
      <c r="W329" s="32">
        <f t="shared" si="375"/>
        <v>0.69367478632393509</v>
      </c>
      <c r="X329" s="31"/>
      <c r="Y329" s="5">
        <f t="shared" si="380"/>
        <v>0</v>
      </c>
      <c r="Z329" s="5">
        <f t="shared" si="370"/>
        <v>4.3836631990789154</v>
      </c>
      <c r="AA329" s="5">
        <f t="shared" si="376"/>
        <v>0</v>
      </c>
      <c r="AB329" s="5">
        <f t="shared" si="361"/>
        <v>4.1775107289307707</v>
      </c>
      <c r="AC329" s="32"/>
      <c r="AD329" s="5">
        <f t="shared" si="381"/>
        <v>14298.552337782932</v>
      </c>
      <c r="AE329" s="5">
        <f t="shared" si="363"/>
        <v>-142.98552337782934</v>
      </c>
      <c r="AF329" s="5">
        <f t="shared" si="363"/>
        <v>-1695.6071210312346</v>
      </c>
      <c r="AG329" s="5">
        <f t="shared" si="384"/>
        <v>-20454.15694863407</v>
      </c>
      <c r="AH329" s="5">
        <f t="shared" si="385"/>
        <v>-7994.1972552602019</v>
      </c>
      <c r="AI329" s="42">
        <f t="shared" si="379"/>
        <v>0</v>
      </c>
      <c r="AJ329" s="42">
        <f t="shared" si="382"/>
        <v>1389.0911418529704</v>
      </c>
      <c r="AK329" s="42">
        <f t="shared" si="386"/>
        <v>-6605.1061134072315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20612.760647618143</v>
      </c>
      <c r="K330" s="11">
        <f t="shared" si="367"/>
        <v>206.12760647618143</v>
      </c>
      <c r="L330" s="24">
        <f t="shared" si="373"/>
        <v>2444.3833831945176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L'!$B$392:$AV$512, 34)</f>
        <v>52.469534464794869</v>
      </c>
      <c r="S330" s="46">
        <f>VLOOKUP(I330, '[1]Lapse Rates'!$A$4:$F$24, 6)</f>
        <v>3.9775519999999998E-4</v>
      </c>
      <c r="T330" s="33">
        <f t="shared" si="383"/>
        <v>0.69367478632393509</v>
      </c>
      <c r="U330" s="33">
        <f t="shared" si="374"/>
        <v>3.6396793108382931E-2</v>
      </c>
      <c r="V330" s="39">
        <f t="shared" si="369"/>
        <v>2.7591275336923403E-4</v>
      </c>
      <c r="W330" s="32">
        <f t="shared" si="375"/>
        <v>0.65700208046218289</v>
      </c>
      <c r="X330" s="31"/>
      <c r="Y330" s="5">
        <f t="shared" si="380"/>
        <v>0</v>
      </c>
      <c r="Z330" s="5">
        <f t="shared" si="370"/>
        <v>4.1775107289307707</v>
      </c>
      <c r="AA330" s="5">
        <f t="shared" si="376"/>
        <v>0</v>
      </c>
      <c r="AB330" s="5">
        <f t="shared" si="361"/>
        <v>3.9566570591465995</v>
      </c>
      <c r="AC330" s="32"/>
      <c r="AD330" s="5">
        <f t="shared" si="381"/>
        <v>13542.626629554132</v>
      </c>
      <c r="AE330" s="5">
        <f t="shared" si="363"/>
        <v>-135.42626629554132</v>
      </c>
      <c r="AF330" s="5">
        <f t="shared" si="363"/>
        <v>-1605.9649682059874</v>
      </c>
      <c r="AG330" s="5">
        <f t="shared" si="384"/>
        <v>-21919.204316868345</v>
      </c>
      <c r="AH330" s="5">
        <f t="shared" si="385"/>
        <v>-10117.968921815742</v>
      </c>
      <c r="AI330" s="42">
        <f t="shared" si="379"/>
        <v>0</v>
      </c>
      <c r="AJ330" s="42">
        <f t="shared" si="382"/>
        <v>1315.656169438176</v>
      </c>
      <c r="AK330" s="42">
        <f t="shared" si="386"/>
        <v>-8802.3127523775656</v>
      </c>
    </row>
    <row r="331" spans="1:37" ht="15" x14ac:dyDescent="0.2">
      <c r="I331" s="2">
        <f t="shared" si="366"/>
        <v>16</v>
      </c>
      <c r="J331" s="11">
        <f t="shared" si="356"/>
        <v>20612.760647618143</v>
      </c>
      <c r="K331" s="11">
        <f t="shared" si="367"/>
        <v>206.12760647618143</v>
      </c>
      <c r="L331" s="24">
        <f t="shared" si="373"/>
        <v>2444.3833831945176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L'!$B$392:$AV$512, 34)</f>
        <v>58.795540844079554</v>
      </c>
      <c r="S331" s="46">
        <f>VLOOKUP(I331, '[1]Lapse Rates'!$A$4:$F$24, 6)</f>
        <v>2.516404E-4</v>
      </c>
      <c r="T331" s="33">
        <f t="shared" si="383"/>
        <v>0.65700208046218289</v>
      </c>
      <c r="U331" s="33">
        <f t="shared" si="374"/>
        <v>3.8628792656459514E-2</v>
      </c>
      <c r="V331" s="39">
        <f t="shared" si="369"/>
        <v>1.6532826632833589E-4</v>
      </c>
      <c r="W331" s="32">
        <f t="shared" si="375"/>
        <v>0.618207959539395</v>
      </c>
      <c r="X331" s="31"/>
      <c r="Y331" s="5">
        <f t="shared" si="380"/>
        <v>0</v>
      </c>
      <c r="Z331" s="5">
        <f t="shared" si="370"/>
        <v>3.9566570591465995</v>
      </c>
      <c r="AA331" s="5">
        <f t="shared" si="376"/>
        <v>0</v>
      </c>
      <c r="AB331" s="5">
        <f t="shared" si="361"/>
        <v>3.7230276126545032</v>
      </c>
      <c r="AC331" s="32"/>
      <c r="AD331" s="5">
        <f t="shared" si="381"/>
        <v>12742.972700437951</v>
      </c>
      <c r="AE331" s="5">
        <f t="shared" si="363"/>
        <v>-127.4297270043795</v>
      </c>
      <c r="AF331" s="5">
        <f t="shared" si="363"/>
        <v>-1511.1372636566857</v>
      </c>
      <c r="AG331" s="5">
        <f t="shared" si="384"/>
        <v>-23263.379172706958</v>
      </c>
      <c r="AH331" s="5">
        <f t="shared" si="385"/>
        <v>-12158.973462930073</v>
      </c>
      <c r="AI331" s="42">
        <f t="shared" si="379"/>
        <v>0</v>
      </c>
      <c r="AJ331" s="42">
        <f t="shared" si="382"/>
        <v>1237.9729137513359</v>
      </c>
      <c r="AK331" s="42">
        <f t="shared" si="386"/>
        <v>-10921.000549178738</v>
      </c>
    </row>
    <row r="332" spans="1:37" ht="15" x14ac:dyDescent="0.2">
      <c r="I332" s="2">
        <f t="shared" si="366"/>
        <v>17</v>
      </c>
      <c r="J332" s="11">
        <f t="shared" si="356"/>
        <v>20612.760647618143</v>
      </c>
      <c r="K332" s="11">
        <f t="shared" si="367"/>
        <v>206.12760647618143</v>
      </c>
      <c r="L332" s="24">
        <f t="shared" si="373"/>
        <v>2444.3833831945176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L'!$B$392:$AV$512, 34)</f>
        <v>65.733234561910848</v>
      </c>
      <c r="S332" s="46">
        <f>VLOOKUP(I332, '[1]Lapse Rates'!$A$4:$F$24, 6)</f>
        <v>2.7508159999999998E-4</v>
      </c>
      <c r="T332" s="33">
        <f t="shared" si="383"/>
        <v>0.618207959539395</v>
      </c>
      <c r="U332" s="33">
        <f t="shared" si="374"/>
        <v>4.0636808812443338E-2</v>
      </c>
      <c r="V332" s="39">
        <f t="shared" si="369"/>
        <v>1.7005763464283204E-4</v>
      </c>
      <c r="W332" s="32">
        <f t="shared" si="375"/>
        <v>0.5774010930923088</v>
      </c>
      <c r="X332" s="31"/>
      <c r="Y332" s="5">
        <f t="shared" si="380"/>
        <v>0</v>
      </c>
      <c r="Z332" s="5">
        <f t="shared" si="370"/>
        <v>3.7230276126545032</v>
      </c>
      <c r="AA332" s="5">
        <f t="shared" si="376"/>
        <v>0</v>
      </c>
      <c r="AB332" s="5">
        <f t="shared" si="361"/>
        <v>3.4772768289188805</v>
      </c>
      <c r="AC332" s="32"/>
      <c r="AD332" s="5">
        <f t="shared" si="381"/>
        <v>11901.830529584842</v>
      </c>
      <c r="AE332" s="5">
        <f t="shared" si="363"/>
        <v>-119.01830529584842</v>
      </c>
      <c r="AF332" s="5">
        <f t="shared" si="363"/>
        <v>-1411.3896373931905</v>
      </c>
      <c r="AG332" s="5">
        <f t="shared" si="384"/>
        <v>-24472.664734308939</v>
      </c>
      <c r="AH332" s="5">
        <f t="shared" si="385"/>
        <v>-14101.242147413137</v>
      </c>
      <c r="AI332" s="42">
        <f t="shared" si="379"/>
        <v>0</v>
      </c>
      <c r="AJ332" s="42">
        <f t="shared" si="382"/>
        <v>1156.2591082115516</v>
      </c>
      <c r="AK332" s="42">
        <f t="shared" si="386"/>
        <v>-12944.983039201585</v>
      </c>
    </row>
    <row r="333" spans="1:37" ht="15" x14ac:dyDescent="0.2">
      <c r="I333" s="2">
        <f t="shared" si="366"/>
        <v>18</v>
      </c>
      <c r="J333" s="11">
        <f t="shared" si="356"/>
        <v>20612.760647618143</v>
      </c>
      <c r="K333" s="11">
        <f t="shared" si="367"/>
        <v>206.12760647618143</v>
      </c>
      <c r="L333" s="24">
        <f t="shared" si="373"/>
        <v>2444.3833831945176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L'!$B$392:$AV$512, 34)</f>
        <v>73.522733521222605</v>
      </c>
      <c r="S333" s="46">
        <f>VLOOKUP(I333, '[1]Lapse Rates'!$A$4:$F$24, 6)</f>
        <v>2.0998619999999999E-4</v>
      </c>
      <c r="T333" s="33">
        <f t="shared" si="383"/>
        <v>0.5774010930923088</v>
      </c>
      <c r="U333" s="33">
        <f t="shared" si="374"/>
        <v>4.2452106702288467E-2</v>
      </c>
      <c r="V333" s="39">
        <f t="shared" si="369"/>
        <v>1.2124626141430017E-4</v>
      </c>
      <c r="W333" s="32">
        <f t="shared" si="375"/>
        <v>0.53482774012860601</v>
      </c>
      <c r="X333" s="31"/>
      <c r="Y333" s="5">
        <f t="shared" si="380"/>
        <v>0</v>
      </c>
      <c r="Z333" s="5">
        <f t="shared" si="380"/>
        <v>3.4772768289188805</v>
      </c>
      <c r="AA333" s="5">
        <f t="shared" si="376"/>
        <v>0</v>
      </c>
      <c r="AB333" s="5">
        <f t="shared" si="361"/>
        <v>3.2208877510991027</v>
      </c>
      <c r="AC333" s="32"/>
      <c r="AD333" s="5">
        <f t="shared" si="381"/>
        <v>11024.276194977472</v>
      </c>
      <c r="AE333" s="5">
        <f t="shared" si="363"/>
        <v>-110.24276194977473</v>
      </c>
      <c r="AF333" s="5">
        <f t="shared" si="363"/>
        <v>-1307.3240408418403</v>
      </c>
      <c r="AG333" s="5">
        <f t="shared" si="384"/>
        <v>-25565.88976721248</v>
      </c>
      <c r="AH333" s="5">
        <f t="shared" si="385"/>
        <v>-15959.180375026623</v>
      </c>
      <c r="AI333" s="42">
        <f t="shared" si="379"/>
        <v>0</v>
      </c>
      <c r="AJ333" s="42">
        <f t="shared" si="382"/>
        <v>1071.0078006369342</v>
      </c>
      <c r="AK333" s="42">
        <f t="shared" si="386"/>
        <v>-14888.172574389688</v>
      </c>
    </row>
    <row r="334" spans="1:37" ht="15" x14ac:dyDescent="0.2">
      <c r="I334" s="2">
        <f t="shared" si="366"/>
        <v>19</v>
      </c>
      <c r="J334" s="11">
        <f t="shared" si="356"/>
        <v>20612.760647618143</v>
      </c>
      <c r="K334" s="11">
        <f t="shared" si="367"/>
        <v>206.12760647618143</v>
      </c>
      <c r="L334" s="24">
        <f t="shared" si="373"/>
        <v>2444.3833831945176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L'!$B$392:$AV$512, 34)</f>
        <v>82.257194310928782</v>
      </c>
      <c r="S334" s="46">
        <f>VLOOKUP(I334, '[1]Lapse Rates'!$A$4:$F$24, 6)</f>
        <v>1.6037285799999999E-2</v>
      </c>
      <c r="T334" s="33">
        <f t="shared" si="383"/>
        <v>0.53482774012860601</v>
      </c>
      <c r="U334" s="33">
        <f t="shared" si="374"/>
        <v>4.3993429342633665E-2</v>
      </c>
      <c r="V334" s="39">
        <f t="shared" si="369"/>
        <v>8.5771853222105822E-3</v>
      </c>
      <c r="W334" s="32">
        <f t="shared" si="375"/>
        <v>0.48225712546376176</v>
      </c>
      <c r="X334" s="31"/>
      <c r="Y334" s="5">
        <f t="shared" si="380"/>
        <v>0</v>
      </c>
      <c r="Z334" s="5">
        <f t="shared" si="380"/>
        <v>3.2208877510991027</v>
      </c>
      <c r="AA334" s="5">
        <f t="shared" si="376"/>
        <v>0</v>
      </c>
      <c r="AB334" s="5">
        <f t="shared" si="361"/>
        <v>2.904292264109158</v>
      </c>
      <c r="AC334" s="32"/>
      <c r="AD334" s="5">
        <f t="shared" si="381"/>
        <v>9940.650697792873</v>
      </c>
      <c r="AE334" s="5">
        <f t="shared" si="363"/>
        <v>-99.406506977928743</v>
      </c>
      <c r="AF334" s="5">
        <f t="shared" si="363"/>
        <v>-1178.8213039107729</v>
      </c>
      <c r="AG334" s="5">
        <f t="shared" si="384"/>
        <v>-26494.118959584928</v>
      </c>
      <c r="AH334" s="5">
        <f t="shared" si="385"/>
        <v>-17831.696072680756</v>
      </c>
      <c r="AI334" s="42">
        <f t="shared" si="379"/>
        <v>0</v>
      </c>
      <c r="AJ334" s="42">
        <f t="shared" si="382"/>
        <v>965.74202420732888</v>
      </c>
      <c r="AK334" s="42">
        <f t="shared" si="386"/>
        <v>-16865.954048473428</v>
      </c>
    </row>
    <row r="335" spans="1:37" ht="15" x14ac:dyDescent="0.2">
      <c r="I335" s="2">
        <f t="shared" si="366"/>
        <v>20</v>
      </c>
      <c r="J335" s="11">
        <f t="shared" si="356"/>
        <v>20612.760647618143</v>
      </c>
      <c r="K335" s="11">
        <f t="shared" si="367"/>
        <v>206.12760647618143</v>
      </c>
      <c r="L335" s="24">
        <f t="shared" si="373"/>
        <v>2444.3833831945176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L'!$B$392:$AV$512, 34)</f>
        <v>92.087308366655762</v>
      </c>
      <c r="S335" s="46">
        <f>VLOOKUP(I335, '[1]Lapse Rates'!$A$4:$F$24, 6)</f>
        <v>0</v>
      </c>
      <c r="T335" s="33">
        <f t="shared" si="383"/>
        <v>0.48225712546376176</v>
      </c>
      <c r="U335" s="33">
        <f t="shared" si="374"/>
        <v>4.4409760624598428E-2</v>
      </c>
      <c r="V335" s="39">
        <f t="shared" si="369"/>
        <v>0</v>
      </c>
      <c r="W335" s="32">
        <f t="shared" si="375"/>
        <v>0.43784736483916331</v>
      </c>
      <c r="X335" s="31"/>
      <c r="Y335" s="5">
        <f t="shared" si="380"/>
        <v>0</v>
      </c>
      <c r="Z335" s="5">
        <f t="shared" si="380"/>
        <v>2.904292264109158</v>
      </c>
      <c r="AA335" s="5">
        <f t="shared" si="376"/>
        <v>0</v>
      </c>
      <c r="AB335" s="5">
        <f t="shared" si="361"/>
        <v>2.6368438067972448</v>
      </c>
      <c r="AC335" s="32"/>
      <c r="AD335" s="5">
        <f>$W335*J335</f>
        <v>9025.2429316200087</v>
      </c>
      <c r="AE335" s="5">
        <f t="shared" si="363"/>
        <v>-90.252429316200093</v>
      </c>
      <c r="AF335" s="5">
        <f t="shared" si="363"/>
        <v>-1070.2668229883582</v>
      </c>
      <c r="AG335" s="5">
        <f t="shared" si="384"/>
        <v>-26744.845731191286</v>
      </c>
      <c r="AH335" s="5">
        <f t="shared" si="385"/>
        <v>-18880.122051875835</v>
      </c>
      <c r="AI335" s="42">
        <f t="shared" si="379"/>
        <v>0</v>
      </c>
      <c r="AJ335" s="42">
        <f t="shared" si="382"/>
        <v>876.8074793471128</v>
      </c>
      <c r="AK335" s="42">
        <f t="shared" si="386"/>
        <v>-18003.314572528721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337498.23903402622</v>
      </c>
      <c r="AE338" s="21">
        <f t="shared" ref="AE338:AK338" si="387">SUM(AE315:AE335)</f>
        <v>-11210.565254447525</v>
      </c>
      <c r="AF338" s="21">
        <f t="shared" si="387"/>
        <v>-38228.961088340628</v>
      </c>
      <c r="AG338" s="21">
        <f t="shared" si="387"/>
        <v>-327271.49016136344</v>
      </c>
      <c r="AH338" s="21">
        <f t="shared" si="387"/>
        <v>-39212.777470125366</v>
      </c>
      <c r="AI338" s="21">
        <f t="shared" si="387"/>
        <v>0</v>
      </c>
      <c r="AJ338" s="21">
        <f t="shared" si="387"/>
        <v>30804.968139377674</v>
      </c>
      <c r="AK338" s="21">
        <f t="shared" si="387"/>
        <v>-8407.8093307476811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171491.12422828068</v>
      </c>
      <c r="AE340" s="21">
        <f t="shared" ref="AE340:AK340" si="388">AE315+NPV($D$6,AE316:AE335)</f>
        <v>-9568.6645195111905</v>
      </c>
      <c r="AF340" s="21">
        <f t="shared" si="388"/>
        <v>-18758.328590616402</v>
      </c>
      <c r="AG340" s="21">
        <f t="shared" si="388"/>
        <v>-113256.50152015468</v>
      </c>
      <c r="AH340" s="21">
        <f t="shared" si="388"/>
        <v>29907.62959799845</v>
      </c>
      <c r="AI340" s="21">
        <f t="shared" si="388"/>
        <v>0</v>
      </c>
      <c r="AJ340" s="21">
        <f t="shared" si="388"/>
        <v>14675.766001759584</v>
      </c>
      <c r="AK340" s="21">
        <f t="shared" si="388"/>
        <v>44583.395599758034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252438.75959541471</v>
      </c>
      <c r="AE342" s="21">
        <f t="shared" ref="AE342:AK342" si="389">AE315+NPV($D$7,AE316:AE335)</f>
        <v>-10367.118789084274</v>
      </c>
      <c r="AF342" s="21">
        <f t="shared" si="389"/>
        <v>-28226.872771333343</v>
      </c>
      <c r="AG342" s="21">
        <f t="shared" si="389"/>
        <v>-211141.71099706826</v>
      </c>
      <c r="AH342" s="21">
        <f t="shared" si="389"/>
        <v>2703.057037928741</v>
      </c>
      <c r="AI342" s="21">
        <f t="shared" si="389"/>
        <v>0</v>
      </c>
      <c r="AJ342" s="21">
        <f t="shared" si="389"/>
        <v>22540.819762037732</v>
      </c>
      <c r="AK342" s="21">
        <f t="shared" si="389"/>
        <v>25243.876799966503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20167.32225669517</v>
      </c>
    </row>
    <row r="345" spans="1:39" ht="15" x14ac:dyDescent="0.2">
      <c r="G345" s="58" t="s">
        <v>120</v>
      </c>
      <c r="H345" s="57"/>
      <c r="I345" s="57"/>
      <c r="J345" s="11">
        <f>H$344</f>
        <v>20167.32225669517</v>
      </c>
      <c r="K345" s="11">
        <f>J345*$C$10</f>
        <v>8066.928902678068</v>
      </c>
      <c r="L345" s="24">
        <f>$C$354</f>
        <v>3003.8563842653721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20167.32225669517</v>
      </c>
      <c r="AE345" s="5">
        <f>-$W345*K345</f>
        <v>-8066.928902678068</v>
      </c>
      <c r="AF345" s="5">
        <f>-$W345*L345</f>
        <v>-3003.8563842653721</v>
      </c>
      <c r="AG345" s="5"/>
      <c r="AH345" s="5">
        <f>SUM(AD345:AG345)</f>
        <v>9096.5369697517308</v>
      </c>
      <c r="AI345" s="42">
        <f>Y345-AA345</f>
        <v>0</v>
      </c>
      <c r="AJ345" s="42"/>
      <c r="AK345" s="42">
        <f>SUM(AH345:AJ345)</f>
        <v>9096.5369697517308</v>
      </c>
      <c r="AL345" s="6" t="s">
        <v>39</v>
      </c>
      <c r="AM345" s="36">
        <f>AK372</f>
        <v>24801.394997695676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20167.32225669517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L'!$B$392:$AV$512, 37)</f>
        <v>11.929047222712027</v>
      </c>
      <c r="S346" s="46">
        <f>AVERAGE(VLOOKUP(I345,'[1]Lapse Rates'!$A$4:$F$24,6),VLOOKUP(I346,'[1]Lapse Rates'!$A$4:$F$24,6))</f>
        <v>1.1402544E-3</v>
      </c>
      <c r="T346" s="33">
        <f>W345</f>
        <v>1</v>
      </c>
      <c r="U346" s="33">
        <f>T346*R346/1000</f>
        <v>1.1929047222712028E-2</v>
      </c>
      <c r="V346" s="39">
        <f>MIN(S346*T346,T346-U346)</f>
        <v>1.1402544E-3</v>
      </c>
      <c r="W346" s="32">
        <f>T346-SUM(U346:V346)</f>
        <v>0.98693069837728797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5.9435828755305575</v>
      </c>
      <c r="AC346" s="32"/>
      <c r="AD346" s="5">
        <f t="shared" ref="AD346:AD348" si="398">$W346*J346</f>
        <v>19903.749439199986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-7184.0181798866415</v>
      </c>
      <c r="AH346" s="5">
        <f t="shared" ref="AH346:AH354" si="400">SUM(AD346:AG346)</f>
        <v>12719.731259313345</v>
      </c>
      <c r="AI346" s="42">
        <f>-M346*$W345*(N346-N345)/1000</f>
        <v>0</v>
      </c>
      <c r="AJ346" s="42">
        <f>$D$6*SUM(Y346:Z346,AD346:AE346)</f>
        <v>1953.148606634519</v>
      </c>
      <c r="AK346" s="42">
        <f t="shared" ref="AK346" si="401">SUM(AH346:AJ346)</f>
        <v>14672.879865947863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20167.32225669517</v>
      </c>
      <c r="K347" s="11">
        <f t="shared" ref="K347:K365" si="403">J347*$C$11</f>
        <v>201.67322256695169</v>
      </c>
      <c r="L347" s="24">
        <f>$C$355</f>
        <v>2398.8367165645168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L'!$B$392:$AV$512, 37)</f>
        <v>13.087357476027833</v>
      </c>
      <c r="S347" s="46">
        <f>VLOOKUP(I347, '[1]Lapse Rates'!$A$4:$F$24, 6)</f>
        <v>1.1150343000000001E-3</v>
      </c>
      <c r="T347" s="33">
        <f t="shared" ref="T347:T349" si="404">W346</f>
        <v>0.98693069837728797</v>
      </c>
      <c r="U347" s="33">
        <f>T347*R347/1000</f>
        <v>1.291631485372937E-2</v>
      </c>
      <c r="V347" s="39">
        <f t="shared" ref="V347:V365" si="405">MIN(S347*T347,T347-U347)</f>
        <v>1.1004615804136306E-3</v>
      </c>
      <c r="W347" s="32">
        <f>T347-SUM(U347:V347)</f>
        <v>0.97291392194314497</v>
      </c>
      <c r="X347" s="32"/>
      <c r="Y347" s="5">
        <f t="shared" ref="Y347:Z362" si="406">AA346</f>
        <v>0</v>
      </c>
      <c r="Z347" s="5">
        <f t="shared" si="406"/>
        <v>5.9435828755305575</v>
      </c>
      <c r="AA347" s="5">
        <f>O347*W347</f>
        <v>0</v>
      </c>
      <c r="AB347" s="5">
        <f t="shared" si="397"/>
        <v>5.8591697829789826</v>
      </c>
      <c r="AC347" s="32"/>
      <c r="AD347" s="5">
        <f t="shared" si="398"/>
        <v>19621.068591852574</v>
      </c>
      <c r="AE347" s="5">
        <f t="shared" si="399"/>
        <v>-196.21068591852574</v>
      </c>
      <c r="AF347" s="5">
        <f t="shared" si="399"/>
        <v>-2333.8616380140006</v>
      </c>
      <c r="AG347" s="5">
        <f t="shared" ref="AG347:AG350" si="407">-U347*M347</f>
        <v>-7778.5793780465847</v>
      </c>
      <c r="AH347" s="5">
        <f t="shared" si="400"/>
        <v>9312.4168898734624</v>
      </c>
      <c r="AI347" s="42">
        <f>-M347*($W346*N347-$W345*N346)/1000</f>
        <v>0</v>
      </c>
      <c r="AJ347" s="42">
        <f t="shared" ref="AJ347:AJ348" si="408">$D$6*SUM(Y347:Z347,AD347:AE347)</f>
        <v>1906.1616260522198</v>
      </c>
      <c r="AK347" s="42">
        <f>SUM(AH347:AJ347)</f>
        <v>11218.578515925683</v>
      </c>
      <c r="AL347" s="48" t="s">
        <v>59</v>
      </c>
      <c r="AM347" s="54">
        <f>AK372/AD372</f>
        <v>0.10000000302130534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20167.32225669517</v>
      </c>
      <c r="K348" s="11">
        <f t="shared" si="403"/>
        <v>201.67322256695169</v>
      </c>
      <c r="L348" s="24">
        <f t="shared" ref="L348:L365" si="409">$C$355</f>
        <v>2398.8367165645168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L'!$B$392:$AV$512, 37)</f>
        <v>14.322053397504252</v>
      </c>
      <c r="S348" s="46">
        <f>VLOOKUP(I348, '[1]Lapse Rates'!$A$4:$F$24, 6)</f>
        <v>9.1335750000000001E-4</v>
      </c>
      <c r="T348" s="33">
        <f t="shared" si="404"/>
        <v>0.97291392194314497</v>
      </c>
      <c r="U348" s="33">
        <f t="shared" ref="U348:U365" si="410">T348*R348/1000</f>
        <v>1.3934125141245007E-2</v>
      </c>
      <c r="V348" s="39">
        <f t="shared" si="405"/>
        <v>8.8861822746118604E-4</v>
      </c>
      <c r="W348" s="32">
        <f t="shared" ref="W348:W365" si="411">T348-SUM(U348:V348)</f>
        <v>0.95809117857443882</v>
      </c>
      <c r="X348" s="32"/>
      <c r="Y348" s="5">
        <f t="shared" si="406"/>
        <v>0</v>
      </c>
      <c r="Z348" s="5">
        <f t="shared" si="406"/>
        <v>5.8591697829789826</v>
      </c>
      <c r="AA348" s="5">
        <f t="shared" ref="AA348:AA365" si="412">O348*W348</f>
        <v>0</v>
      </c>
      <c r="AB348" s="5">
        <f t="shared" si="397"/>
        <v>5.7699029238170567</v>
      </c>
      <c r="AC348" s="32"/>
      <c r="AD348" s="5">
        <f t="shared" si="398"/>
        <v>19322.133549607588</v>
      </c>
      <c r="AE348" s="5">
        <f t="shared" si="399"/>
        <v>-193.22133549607585</v>
      </c>
      <c r="AF348" s="5">
        <f>-$W348*L348</f>
        <v>-2298.3042969809349</v>
      </c>
      <c r="AG348" s="5">
        <f t="shared" si="407"/>
        <v>-8391.5342496868398</v>
      </c>
      <c r="AH348" s="5">
        <f t="shared" si="400"/>
        <v>8439.0736674437358</v>
      </c>
      <c r="AI348" s="42">
        <f>-M348*($W347*N348-$W346*N347)/1000</f>
        <v>0</v>
      </c>
      <c r="AJ348" s="42">
        <f t="shared" si="408"/>
        <v>1877.1210727600496</v>
      </c>
      <c r="AK348" s="42">
        <f t="shared" ref="AK348:AK355" si="413">SUM(AH348:AJ348)</f>
        <v>10316.194740203786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20167.32225669517</v>
      </c>
      <c r="K349" s="11">
        <f t="shared" si="403"/>
        <v>201.67322256695169</v>
      </c>
      <c r="L349" s="24">
        <f t="shared" si="409"/>
        <v>2398.8367165645168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L'!$B$392:$AV$512, 37)</f>
        <v>15.632938965773072</v>
      </c>
      <c r="S349" s="46">
        <f>VLOOKUP(I349, '[1]Lapse Rates'!$A$4:$F$24, 6)</f>
        <v>8.7679360000000005E-4</v>
      </c>
      <c r="T349" s="33">
        <f t="shared" si="404"/>
        <v>0.95809117857443882</v>
      </c>
      <c r="U349" s="33">
        <f t="shared" si="410"/>
        <v>1.4977780918299792E-2</v>
      </c>
      <c r="V349" s="39">
        <f t="shared" si="405"/>
        <v>8.4004821359052507E-4</v>
      </c>
      <c r="W349" s="32">
        <f t="shared" si="411"/>
        <v>0.94227334944254848</v>
      </c>
      <c r="X349" s="32"/>
      <c r="Y349" s="5">
        <f>AA348</f>
        <v>0</v>
      </c>
      <c r="Z349" s="5">
        <f t="shared" si="406"/>
        <v>5.7699029238170567</v>
      </c>
      <c r="AA349" s="5">
        <f t="shared" si="412"/>
        <v>0</v>
      </c>
      <c r="AB349" s="5">
        <f t="shared" si="397"/>
        <v>5.6746433696143654</v>
      </c>
      <c r="AC349" s="32"/>
      <c r="AD349" s="5">
        <f>$W349*J349</f>
        <v>19003.130292103415</v>
      </c>
      <c r="AE349" s="5">
        <f t="shared" si="399"/>
        <v>-190.03130292103413</v>
      </c>
      <c r="AF349" s="5">
        <f t="shared" si="399"/>
        <v>-2260.3599076830124</v>
      </c>
      <c r="AG349" s="5">
        <f t="shared" si="407"/>
        <v>-9020.0540246467644</v>
      </c>
      <c r="AH349" s="5">
        <f t="shared" si="400"/>
        <v>7532.6850568526061</v>
      </c>
      <c r="AI349" s="42">
        <f t="shared" ref="AI349:AI365" si="415">-M349*($W348*N349-$W347*N348)/1000</f>
        <v>0</v>
      </c>
      <c r="AJ349" s="42">
        <f>$D$6*SUM(Y349:Z349,AD349:AE349)</f>
        <v>1846.1310383156183</v>
      </c>
      <c r="AK349" s="42">
        <f t="shared" si="413"/>
        <v>9378.8160951682239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20167.32225669517</v>
      </c>
      <c r="K350" s="11">
        <f t="shared" si="403"/>
        <v>201.67322256695169</v>
      </c>
      <c r="L350" s="24">
        <f t="shared" si="409"/>
        <v>2398.8367165645168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L'!$B$392:$AV$512, 37)</f>
        <v>17.106555951668987</v>
      </c>
      <c r="S350" s="46">
        <f>VLOOKUP(I350, '[1]Lapse Rates'!$A$4:$F$24, 6)</f>
        <v>8.7786349999999995E-4</v>
      </c>
      <c r="T350" s="33">
        <f>W349</f>
        <v>0.94227334944254848</v>
      </c>
      <c r="U350" s="33">
        <f t="shared" si="410"/>
        <v>1.6119051774005497E-2</v>
      </c>
      <c r="V350" s="39">
        <f t="shared" si="405"/>
        <v>8.2718738049835858E-4</v>
      </c>
      <c r="W350" s="32">
        <f t="shared" si="411"/>
        <v>0.9253271102880446</v>
      </c>
      <c r="X350" s="32"/>
      <c r="Y350" s="5">
        <f t="shared" ref="Y350:Z365" si="416">AA349</f>
        <v>0</v>
      </c>
      <c r="Z350" s="5">
        <f t="shared" si="406"/>
        <v>5.6746433696143654</v>
      </c>
      <c r="AA350" s="5">
        <f t="shared" si="412"/>
        <v>0</v>
      </c>
      <c r="AB350" s="5">
        <f t="shared" si="397"/>
        <v>5.5725882030165881</v>
      </c>
      <c r="AC350" s="32"/>
      <c r="AD350" s="5">
        <f t="shared" ref="AD350:AD364" si="417">$W350*J350</f>
        <v>18661.370026035507</v>
      </c>
      <c r="AE350" s="5">
        <f t="shared" si="399"/>
        <v>-186.61370026035507</v>
      </c>
      <c r="AF350" s="5">
        <f t="shared" si="399"/>
        <v>-2219.7086469915052</v>
      </c>
      <c r="AG350" s="5">
        <f t="shared" si="407"/>
        <v>-9707.3604308075573</v>
      </c>
      <c r="AH350" s="5">
        <f t="shared" si="400"/>
        <v>6547.6872479760914</v>
      </c>
      <c r="AI350" s="42">
        <f t="shared" si="415"/>
        <v>0</v>
      </c>
      <c r="AJ350" s="42">
        <f t="shared" ref="AJ350:AJ365" si="418">$D$6*SUM(Y350:Z350,AD350:AE350)</f>
        <v>1812.9302780731018</v>
      </c>
      <c r="AK350" s="42">
        <f t="shared" si="413"/>
        <v>8360.6175260491927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20167.32225669517</v>
      </c>
      <c r="K351" s="11">
        <f t="shared" si="403"/>
        <v>201.67322256695169</v>
      </c>
      <c r="L351" s="24">
        <f t="shared" si="409"/>
        <v>2398.8367165645168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L'!$B$392:$AV$512, 37)</f>
        <v>18.765673179803244</v>
      </c>
      <c r="S351" s="46">
        <f>VLOOKUP(I351, '[1]Lapse Rates'!$A$4:$F$24, 6)</f>
        <v>8.7081910000000003E-4</v>
      </c>
      <c r="T351" s="33">
        <f t="shared" ref="T351:T365" si="419">W350</f>
        <v>0.9253271102880446</v>
      </c>
      <c r="U351" s="33">
        <f t="shared" si="410"/>
        <v>1.7364386136077197E-2</v>
      </c>
      <c r="V351" s="39">
        <f t="shared" si="405"/>
        <v>8.0579252138663574E-4</v>
      </c>
      <c r="W351" s="32">
        <f t="shared" si="411"/>
        <v>0.90715693163058075</v>
      </c>
      <c r="X351" s="32"/>
      <c r="Y351" s="5">
        <f t="shared" si="416"/>
        <v>0</v>
      </c>
      <c r="Z351" s="5">
        <f t="shared" si="406"/>
        <v>5.5725882030165881</v>
      </c>
      <c r="AA351" s="5">
        <f t="shared" si="412"/>
        <v>0</v>
      </c>
      <c r="AB351" s="5">
        <f t="shared" si="397"/>
        <v>5.4631621177895298</v>
      </c>
      <c r="AC351" s="32"/>
      <c r="AD351" s="5">
        <f t="shared" si="417"/>
        <v>18294.92617758871</v>
      </c>
      <c r="AE351" s="5">
        <f t="shared" si="399"/>
        <v>-182.94926177588709</v>
      </c>
      <c r="AF351" s="5">
        <f t="shared" si="399"/>
        <v>-2176.1213552814443</v>
      </c>
      <c r="AG351" s="5">
        <f>-U351*M351</f>
        <v>-10457.336898343634</v>
      </c>
      <c r="AH351" s="5">
        <f t="shared" si="400"/>
        <v>5478.5186621877438</v>
      </c>
      <c r="AI351" s="42">
        <f t="shared" si="415"/>
        <v>0</v>
      </c>
      <c r="AJ351" s="42">
        <f t="shared" si="418"/>
        <v>1777.3316063439538</v>
      </c>
      <c r="AK351" s="42">
        <f t="shared" si="413"/>
        <v>7255.850268531698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20167.32225669517</v>
      </c>
      <c r="K352" s="11">
        <f t="shared" si="403"/>
        <v>201.67322256695169</v>
      </c>
      <c r="L352" s="24">
        <f t="shared" si="409"/>
        <v>2398.8367165645168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L'!$B$392:$AV$512, 37)</f>
        <v>20.663649185255771</v>
      </c>
      <c r="S352" s="46">
        <f>VLOOKUP(I352, '[1]Lapse Rates'!$A$4:$F$24, 6)</f>
        <v>7.8743759999999998E-4</v>
      </c>
      <c r="T352" s="33">
        <f t="shared" si="419"/>
        <v>0.90715693163058075</v>
      </c>
      <c r="U352" s="33">
        <f t="shared" si="410"/>
        <v>1.8745172591187378E-2</v>
      </c>
      <c r="V352" s="39">
        <f t="shared" si="405"/>
        <v>7.1432947706654858E-4</v>
      </c>
      <c r="W352" s="32">
        <f t="shared" si="411"/>
        <v>0.88769742956232678</v>
      </c>
      <c r="X352" s="32"/>
      <c r="Y352" s="5">
        <f t="shared" si="416"/>
        <v>0</v>
      </c>
      <c r="Z352" s="5">
        <f t="shared" si="406"/>
        <v>5.4631621177895298</v>
      </c>
      <c r="AA352" s="5">
        <f t="shared" si="412"/>
        <v>0</v>
      </c>
      <c r="AB352" s="5">
        <f t="shared" si="397"/>
        <v>5.3459713530789053</v>
      </c>
      <c r="AC352" s="32"/>
      <c r="AD352" s="5">
        <f t="shared" si="417"/>
        <v>17902.480128423405</v>
      </c>
      <c r="AE352" s="5">
        <f t="shared" si="399"/>
        <v>-179.02480128423406</v>
      </c>
      <c r="AF352" s="5">
        <f t="shared" si="399"/>
        <v>-2129.4411872340534</v>
      </c>
      <c r="AG352" s="5">
        <f t="shared" ref="AG352:AG365" si="420">-U352*M352</f>
        <v>-11288.886544418183</v>
      </c>
      <c r="AH352" s="5">
        <f t="shared" si="400"/>
        <v>4305.1275954869343</v>
      </c>
      <c r="AI352" s="42">
        <f t="shared" si="415"/>
        <v>0</v>
      </c>
      <c r="AJ352" s="42">
        <f t="shared" si="418"/>
        <v>1739.206903796108</v>
      </c>
      <c r="AK352" s="42">
        <f t="shared" si="413"/>
        <v>6044.3344992830425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20167.32225669517</v>
      </c>
      <c r="K353" s="11">
        <f t="shared" si="403"/>
        <v>201.67322256695169</v>
      </c>
      <c r="L353" s="24">
        <f t="shared" si="409"/>
        <v>2398.8367165645168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L'!$B$392:$AV$512, 37)</f>
        <v>22.84972391333131</v>
      </c>
      <c r="S353" s="46">
        <f>VLOOKUP(I353, '[1]Lapse Rates'!$A$4:$F$24, 6)</f>
        <v>7.0183349999999997E-4</v>
      </c>
      <c r="T353" s="33">
        <f t="shared" si="419"/>
        <v>0.88769742956232678</v>
      </c>
      <c r="U353" s="33">
        <f t="shared" si="410"/>
        <v>2.0283641184073033E-2</v>
      </c>
      <c r="V353" s="39">
        <f t="shared" si="405"/>
        <v>6.2301579393073125E-4</v>
      </c>
      <c r="W353" s="32">
        <f t="shared" si="411"/>
        <v>0.86679077258432302</v>
      </c>
      <c r="X353" s="32"/>
      <c r="Y353" s="5">
        <f t="shared" si="416"/>
        <v>0</v>
      </c>
      <c r="Z353" s="5">
        <f t="shared" si="406"/>
        <v>5.3459713530789053</v>
      </c>
      <c r="AA353" s="5">
        <f t="shared" si="412"/>
        <v>0</v>
      </c>
      <c r="AB353" s="5">
        <f t="shared" si="397"/>
        <v>5.2200654018268429</v>
      </c>
      <c r="AC353" s="32"/>
      <c r="AD353" s="5">
        <f t="shared" si="417"/>
        <v>17480.848839837818</v>
      </c>
      <c r="AE353" s="5">
        <f t="shared" si="399"/>
        <v>-174.80848839837819</v>
      </c>
      <c r="AF353" s="5">
        <f t="shared" si="399"/>
        <v>-2079.2895308545981</v>
      </c>
      <c r="AG353" s="5">
        <f t="shared" si="420"/>
        <v>-12215.396946643119</v>
      </c>
      <c r="AH353" s="5">
        <f t="shared" si="400"/>
        <v>3011.3538739417218</v>
      </c>
      <c r="AI353" s="42">
        <f t="shared" si="415"/>
        <v>0</v>
      </c>
      <c r="AJ353" s="42">
        <f t="shared" si="418"/>
        <v>1698.2469982659461</v>
      </c>
      <c r="AK353" s="42">
        <f t="shared" si="413"/>
        <v>4709.6008722076676</v>
      </c>
    </row>
    <row r="354" spans="1:37" ht="15" x14ac:dyDescent="0.2">
      <c r="A354" s="12"/>
      <c r="B354" s="13">
        <v>1</v>
      </c>
      <c r="C354" s="10">
        <f>$H$344*0.14+$B$357</f>
        <v>3003.8563842653721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20167.32225669517</v>
      </c>
      <c r="K354" s="11">
        <f t="shared" si="403"/>
        <v>201.67322256695169</v>
      </c>
      <c r="L354" s="24">
        <f t="shared" si="409"/>
        <v>2398.8367165645168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L'!$B$392:$AV$512, 37)</f>
        <v>25.368394595175396</v>
      </c>
      <c r="S354" s="46">
        <f>VLOOKUP(I354, '[1]Lapse Rates'!$A$4:$F$24, 6)</f>
        <v>6.5742610000000005E-4</v>
      </c>
      <c r="T354" s="33">
        <f t="shared" si="419"/>
        <v>0.86679077258432302</v>
      </c>
      <c r="U354" s="33">
        <f t="shared" si="410"/>
        <v>2.1989090350376047E-2</v>
      </c>
      <c r="V354" s="39">
        <f t="shared" si="405"/>
        <v>5.6985087713609846E-4</v>
      </c>
      <c r="W354" s="32">
        <f t="shared" si="411"/>
        <v>0.8442318313568109</v>
      </c>
      <c r="X354" s="32"/>
      <c r="Y354" s="5">
        <f t="shared" si="416"/>
        <v>0</v>
      </c>
      <c r="Z354" s="5">
        <f t="shared" si="406"/>
        <v>5.2200654018268429</v>
      </c>
      <c r="AA354" s="5">
        <f t="shared" si="412"/>
        <v>0</v>
      </c>
      <c r="AB354" s="5">
        <f t="shared" si="397"/>
        <v>5.0842089156618089</v>
      </c>
      <c r="AC354" s="32"/>
      <c r="AD354" s="5">
        <f t="shared" si="417"/>
        <v>17025.895402332735</v>
      </c>
      <c r="AE354" s="5">
        <f t="shared" si="399"/>
        <v>-170.25895402332736</v>
      </c>
      <c r="AF354" s="5">
        <f t="shared" si="399"/>
        <v>-2025.174314351221</v>
      </c>
      <c r="AG354" s="5">
        <f t="shared" si="420"/>
        <v>-13242.467892616616</v>
      </c>
      <c r="AH354" s="5">
        <f t="shared" si="400"/>
        <v>1587.9942413415702</v>
      </c>
      <c r="AI354" s="42">
        <f t="shared" si="415"/>
        <v>0</v>
      </c>
      <c r="AJ354" s="42">
        <f t="shared" si="418"/>
        <v>1654.0500239950723</v>
      </c>
      <c r="AK354" s="42">
        <f t="shared" si="413"/>
        <v>3242.0442653366426</v>
      </c>
    </row>
    <row r="355" spans="1:37" ht="15" x14ac:dyDescent="0.2">
      <c r="A355" s="12"/>
      <c r="B355" s="70" t="s">
        <v>49</v>
      </c>
      <c r="C355" s="10">
        <f>$H$344*0.11+$B$357</f>
        <v>2398.8367165645168</v>
      </c>
      <c r="D355" s="1"/>
      <c r="E355" s="1"/>
      <c r="F355" s="1"/>
      <c r="I355" s="2">
        <f t="shared" si="402"/>
        <v>10</v>
      </c>
      <c r="J355" s="11">
        <f t="shared" si="392"/>
        <v>20167.32225669517</v>
      </c>
      <c r="K355" s="11">
        <f t="shared" si="403"/>
        <v>201.67322256695169</v>
      </c>
      <c r="L355" s="24">
        <f t="shared" si="409"/>
        <v>2398.8367165645168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L'!$B$392:$AV$512, 37)</f>
        <v>28.365195596389739</v>
      </c>
      <c r="S355" s="46">
        <f>VLOOKUP(I355, '[1]Lapse Rates'!$A$4:$F$24, 6)</f>
        <v>5.9033320000000003E-4</v>
      </c>
      <c r="T355" s="33">
        <f t="shared" si="419"/>
        <v>0.8442318313568109</v>
      </c>
      <c r="U355" s="33">
        <f t="shared" si="410"/>
        <v>2.3946801025134256E-2</v>
      </c>
      <c r="V355" s="39">
        <f t="shared" si="405"/>
        <v>4.9837807854672658E-4</v>
      </c>
      <c r="W355" s="32">
        <f t="shared" si="411"/>
        <v>0.81978665225312997</v>
      </c>
      <c r="X355" s="32"/>
      <c r="Y355" s="5">
        <f t="shared" si="416"/>
        <v>0</v>
      </c>
      <c r="Z355" s="5">
        <f t="shared" si="406"/>
        <v>5.0842089156618089</v>
      </c>
      <c r="AA355" s="5">
        <f t="shared" si="412"/>
        <v>0</v>
      </c>
      <c r="AB355" s="5">
        <f t="shared" si="397"/>
        <v>4.9369929579975018</v>
      </c>
      <c r="AC355" s="32"/>
      <c r="AD355" s="5">
        <f t="shared" si="417"/>
        <v>16532.901597726173</v>
      </c>
      <c r="AE355" s="5">
        <f t="shared" si="399"/>
        <v>-165.32901597726172</v>
      </c>
      <c r="AF355" s="5">
        <f t="shared" si="399"/>
        <v>-1966.5343211743157</v>
      </c>
      <c r="AG355" s="5">
        <f t="shared" si="420"/>
        <v>-14421.458034565578</v>
      </c>
      <c r="AH355" s="5">
        <f>SUM(AD355:AG355)</f>
        <v>-20.419773990983231</v>
      </c>
      <c r="AI355" s="42">
        <f t="shared" si="415"/>
        <v>0</v>
      </c>
      <c r="AJ355" s="42">
        <f t="shared" si="418"/>
        <v>1606.1576311641948</v>
      </c>
      <c r="AK355" s="42">
        <f t="shared" si="413"/>
        <v>1585.7378571732115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20167.32225669517</v>
      </c>
      <c r="K356" s="11">
        <f t="shared" si="403"/>
        <v>201.67322256695169</v>
      </c>
      <c r="L356" s="24">
        <f t="shared" si="409"/>
        <v>2398.8367165645168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L'!$B$392:$AV$512, 37)</f>
        <v>31.816198815692712</v>
      </c>
      <c r="S356" s="46">
        <f>VLOOKUP(I356, '[1]Lapse Rates'!$A$4:$F$24, 6)</f>
        <v>5.0522920000000001E-4</v>
      </c>
      <c r="T356" s="33">
        <f t="shared" si="419"/>
        <v>0.81978665225312997</v>
      </c>
      <c r="U356" s="33">
        <f t="shared" si="410"/>
        <v>2.6082495114536728E-2</v>
      </c>
      <c r="V356" s="39">
        <f t="shared" si="405"/>
        <v>4.1418015448852706E-4</v>
      </c>
      <c r="W356" s="32">
        <f t="shared" si="411"/>
        <v>0.79328997698410475</v>
      </c>
      <c r="X356" s="31"/>
      <c r="Y356" s="5">
        <f t="shared" si="416"/>
        <v>0</v>
      </c>
      <c r="Z356" s="5">
        <f t="shared" si="406"/>
        <v>4.9369929579975018</v>
      </c>
      <c r="AA356" s="5">
        <f t="shared" si="412"/>
        <v>0</v>
      </c>
      <c r="AB356" s="5">
        <f t="shared" si="397"/>
        <v>4.7774222954916041</v>
      </c>
      <c r="AC356" s="32"/>
      <c r="AD356" s="5">
        <f t="shared" si="417"/>
        <v>15998.534608844735</v>
      </c>
      <c r="AE356" s="5">
        <f t="shared" si="399"/>
        <v>-159.98534608844736</v>
      </c>
      <c r="AF356" s="5">
        <f t="shared" si="399"/>
        <v>-1902.9731236720909</v>
      </c>
      <c r="AG356" s="5">
        <f t="shared" si="420"/>
        <v>-15707.63495033234</v>
      </c>
      <c r="AH356" s="5">
        <f t="shared" ref="AH356:AH365" si="421">SUM(AD356:AG356)</f>
        <v>-1772.0588112481437</v>
      </c>
      <c r="AI356" s="42">
        <f t="shared" si="415"/>
        <v>0</v>
      </c>
      <c r="AJ356" s="42">
        <f t="shared" si="418"/>
        <v>1554.2460016855714</v>
      </c>
      <c r="AK356" s="42">
        <f t="shared" ref="AK356:AK365" si="422">SUM(AH356:AJ356)</f>
        <v>-217.81280956257228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20167.32225669517</v>
      </c>
      <c r="K357" s="11">
        <f t="shared" si="403"/>
        <v>201.67322256695169</v>
      </c>
      <c r="L357" s="24">
        <f t="shared" si="409"/>
        <v>2398.8367165645168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L'!$B$392:$AV$512, 37)</f>
        <v>35.773718451549783</v>
      </c>
      <c r="S357" s="46">
        <f>VLOOKUP(I357, '[1]Lapse Rates'!$A$4:$F$24, 6)</f>
        <v>4.8306569999999999E-4</v>
      </c>
      <c r="T357" s="33">
        <f t="shared" si="419"/>
        <v>0.79328997698410475</v>
      </c>
      <c r="U357" s="33">
        <f t="shared" si="410"/>
        <v>2.837893228706577E-2</v>
      </c>
      <c r="V357" s="39">
        <f t="shared" si="405"/>
        <v>3.8321117803481042E-4</v>
      </c>
      <c r="W357" s="32">
        <f t="shared" si="411"/>
        <v>0.76452783351900422</v>
      </c>
      <c r="X357" s="31"/>
      <c r="Y357" s="5">
        <f t="shared" si="416"/>
        <v>0</v>
      </c>
      <c r="Z357" s="5">
        <f t="shared" si="406"/>
        <v>4.7774222954916041</v>
      </c>
      <c r="AA357" s="5">
        <f t="shared" si="412"/>
        <v>0</v>
      </c>
      <c r="AB357" s="5">
        <f t="shared" si="397"/>
        <v>4.6042083265231639</v>
      </c>
      <c r="AC357" s="32"/>
      <c r="AD357" s="5">
        <f t="shared" si="417"/>
        <v>15418.479192790754</v>
      </c>
      <c r="AE357" s="5">
        <f t="shared" si="399"/>
        <v>-154.18479192790753</v>
      </c>
      <c r="AF357" s="5">
        <f t="shared" si="399"/>
        <v>-1833.9774378809116</v>
      </c>
      <c r="AG357" s="5">
        <f t="shared" si="420"/>
        <v>-17090.616012307331</v>
      </c>
      <c r="AH357" s="5">
        <f t="shared" si="421"/>
        <v>-3660.2990493253965</v>
      </c>
      <c r="AI357" s="42">
        <f t="shared" si="415"/>
        <v>0</v>
      </c>
      <c r="AJ357" s="42">
        <f t="shared" si="418"/>
        <v>1497.8959458518329</v>
      </c>
      <c r="AK357" s="42">
        <f t="shared" si="422"/>
        <v>-2162.4031034735635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20167.32225669517</v>
      </c>
      <c r="K358" s="11">
        <f t="shared" si="403"/>
        <v>201.67322256695169</v>
      </c>
      <c r="L358" s="24">
        <f t="shared" si="409"/>
        <v>2398.8367165645168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L'!$B$392:$AV$512, 37)</f>
        <v>40.338249974704958</v>
      </c>
      <c r="S358" s="46">
        <f>VLOOKUP(I358, '[1]Lapse Rates'!$A$4:$F$24, 6)</f>
        <v>4.5965829999999999E-4</v>
      </c>
      <c r="T358" s="33">
        <f t="shared" si="419"/>
        <v>0.76452783351900422</v>
      </c>
      <c r="U358" s="33">
        <f t="shared" si="410"/>
        <v>3.0839714861109209E-2</v>
      </c>
      <c r="V358" s="39">
        <f t="shared" si="405"/>
        <v>3.5142156425802847E-4</v>
      </c>
      <c r="W358" s="32">
        <f t="shared" si="411"/>
        <v>0.73333669709363702</v>
      </c>
      <c r="X358" s="31"/>
      <c r="Y358" s="5">
        <f t="shared" si="416"/>
        <v>0</v>
      </c>
      <c r="Z358" s="5">
        <f t="shared" si="406"/>
        <v>4.6042083265231639</v>
      </c>
      <c r="AA358" s="5">
        <f t="shared" si="412"/>
        <v>0</v>
      </c>
      <c r="AB358" s="5">
        <f t="shared" si="397"/>
        <v>4.4163662575400391</v>
      </c>
      <c r="AC358" s="32"/>
      <c r="AD358" s="5">
        <f t="shared" si="417"/>
        <v>14789.437492947831</v>
      </c>
      <c r="AE358" s="5">
        <f t="shared" si="399"/>
        <v>-147.89437492947829</v>
      </c>
      <c r="AF358" s="5">
        <f t="shared" si="399"/>
        <v>-1759.1549945923678</v>
      </c>
      <c r="AG358" s="5">
        <f t="shared" si="420"/>
        <v>-18572.570641090937</v>
      </c>
      <c r="AH358" s="5">
        <f t="shared" si="421"/>
        <v>-5690.1825176649509</v>
      </c>
      <c r="AI358" s="42">
        <f t="shared" si="415"/>
        <v>0</v>
      </c>
      <c r="AJ358" s="42">
        <f t="shared" si="418"/>
        <v>1436.7870527144325</v>
      </c>
      <c r="AK358" s="42">
        <f t="shared" si="422"/>
        <v>-4253.3954649505185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20167.32225669517</v>
      </c>
      <c r="K359" s="11">
        <f t="shared" si="403"/>
        <v>201.67322256695169</v>
      </c>
      <c r="L359" s="24">
        <f t="shared" si="409"/>
        <v>2398.8367165645168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L'!$B$392:$AV$512, 37)</f>
        <v>45.432070750090482</v>
      </c>
      <c r="S359" s="46">
        <f>VLOOKUP(I359, '[1]Lapse Rates'!$A$4:$F$24, 6)</f>
        <v>3.6747819999999998E-4</v>
      </c>
      <c r="T359" s="33">
        <f t="shared" si="419"/>
        <v>0.73333669709363702</v>
      </c>
      <c r="U359" s="33">
        <f t="shared" si="410"/>
        <v>3.3317004705995794E-2</v>
      </c>
      <c r="V359" s="39">
        <f t="shared" si="405"/>
        <v>2.6948524944191496E-4</v>
      </c>
      <c r="W359" s="32">
        <f t="shared" si="411"/>
        <v>0.69975020713819935</v>
      </c>
      <c r="X359" s="31"/>
      <c r="Y359" s="5">
        <f t="shared" si="416"/>
        <v>0</v>
      </c>
      <c r="Z359" s="5">
        <f t="shared" si="406"/>
        <v>4.4163662575400391</v>
      </c>
      <c r="AA359" s="5">
        <f t="shared" si="412"/>
        <v>0</v>
      </c>
      <c r="AB359" s="5">
        <f t="shared" si="397"/>
        <v>4.2140986749463067</v>
      </c>
      <c r="AC359" s="32"/>
      <c r="AD359" s="5">
        <f t="shared" si="417"/>
        <v>14112.087926545264</v>
      </c>
      <c r="AE359" s="5">
        <f t="shared" si="399"/>
        <v>-141.12087926545263</v>
      </c>
      <c r="AF359" s="5">
        <f t="shared" si="399"/>
        <v>-1678.5864893067387</v>
      </c>
      <c r="AG359" s="5">
        <f t="shared" si="420"/>
        <v>-20064.46642708714</v>
      </c>
      <c r="AH359" s="5">
        <f t="shared" si="421"/>
        <v>-7772.0858691140675</v>
      </c>
      <c r="AI359" s="42">
        <f t="shared" si="415"/>
        <v>0</v>
      </c>
      <c r="AJ359" s="42">
        <f t="shared" si="418"/>
        <v>1370.9851128680143</v>
      </c>
      <c r="AK359" s="42">
        <f t="shared" si="422"/>
        <v>-6401.1007562460527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20167.32225669517</v>
      </c>
      <c r="K360" s="11">
        <f t="shared" si="403"/>
        <v>201.67322256695169</v>
      </c>
      <c r="L360" s="24">
        <f t="shared" si="409"/>
        <v>2398.8367165645168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L'!$B$392:$AV$512, 37)</f>
        <v>51.088757242037119</v>
      </c>
      <c r="S360" s="46">
        <f>VLOOKUP(I360, '[1]Lapse Rates'!$A$4:$F$24, 6)</f>
        <v>3.9775519999999998E-4</v>
      </c>
      <c r="T360" s="33">
        <f t="shared" si="419"/>
        <v>0.69975020713819935</v>
      </c>
      <c r="U360" s="33">
        <f t="shared" si="410"/>
        <v>3.5749368462548663E-2</v>
      </c>
      <c r="V360" s="39">
        <f t="shared" si="405"/>
        <v>2.783292835902959E-4</v>
      </c>
      <c r="W360" s="32">
        <f t="shared" si="411"/>
        <v>0.66372250939206034</v>
      </c>
      <c r="X360" s="31"/>
      <c r="Y360" s="5">
        <f t="shared" si="416"/>
        <v>0</v>
      </c>
      <c r="Z360" s="5">
        <f t="shared" si="406"/>
        <v>4.2140986749463067</v>
      </c>
      <c r="AA360" s="5">
        <f t="shared" si="412"/>
        <v>0</v>
      </c>
      <c r="AB360" s="5">
        <f t="shared" si="397"/>
        <v>3.9971294310867109</v>
      </c>
      <c r="AC360" s="32"/>
      <c r="AD360" s="5">
        <f t="shared" si="417"/>
        <v>13385.505735932067</v>
      </c>
      <c r="AE360" s="5">
        <f t="shared" si="399"/>
        <v>-133.85505735932068</v>
      </c>
      <c r="AF360" s="5">
        <f t="shared" si="399"/>
        <v>-1592.1619251400116</v>
      </c>
      <c r="AG360" s="5">
        <f t="shared" si="420"/>
        <v>-21529.306419832217</v>
      </c>
      <c r="AH360" s="5">
        <f t="shared" si="421"/>
        <v>-9869.8176663994818</v>
      </c>
      <c r="AI360" s="42">
        <f t="shared" si="415"/>
        <v>0</v>
      </c>
      <c r="AJ360" s="42">
        <f t="shared" si="418"/>
        <v>1300.4003346479988</v>
      </c>
      <c r="AK360" s="42">
        <f t="shared" si="422"/>
        <v>-8569.4173317514833</v>
      </c>
    </row>
    <row r="361" spans="1:37" ht="15" x14ac:dyDescent="0.2">
      <c r="I361" s="2">
        <f t="shared" si="402"/>
        <v>16</v>
      </c>
      <c r="J361" s="11">
        <f t="shared" si="392"/>
        <v>20167.32225669517</v>
      </c>
      <c r="K361" s="11">
        <f t="shared" si="403"/>
        <v>201.67322256695169</v>
      </c>
      <c r="L361" s="24">
        <f t="shared" si="409"/>
        <v>2398.8367165645168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L'!$B$392:$AV$512, 37)</f>
        <v>57.248289769235363</v>
      </c>
      <c r="S361" s="46">
        <f>VLOOKUP(I361, '[1]Lapse Rates'!$A$4:$F$24, 6)</f>
        <v>2.516404E-4</v>
      </c>
      <c r="T361" s="33">
        <f t="shared" si="419"/>
        <v>0.66372250939206034</v>
      </c>
      <c r="U361" s="33">
        <f t="shared" si="410"/>
        <v>3.7996978544040709E-2</v>
      </c>
      <c r="V361" s="39">
        <f t="shared" si="405"/>
        <v>1.6701939775242181E-4</v>
      </c>
      <c r="W361" s="32">
        <f t="shared" si="411"/>
        <v>0.6255585114502672</v>
      </c>
      <c r="X361" s="31"/>
      <c r="Y361" s="5">
        <f t="shared" si="416"/>
        <v>0</v>
      </c>
      <c r="Z361" s="5">
        <f t="shared" si="406"/>
        <v>3.9971294310867109</v>
      </c>
      <c r="AA361" s="5">
        <f t="shared" si="412"/>
        <v>0</v>
      </c>
      <c r="AB361" s="5">
        <f t="shared" si="397"/>
        <v>3.7672947679218294</v>
      </c>
      <c r="AC361" s="32"/>
      <c r="AD361" s="5">
        <f t="shared" si="417"/>
        <v>12615.840090836075</v>
      </c>
      <c r="AE361" s="5">
        <f t="shared" si="399"/>
        <v>-126.15840090836073</v>
      </c>
      <c r="AF361" s="5">
        <f t="shared" si="399"/>
        <v>-1500.6127256263455</v>
      </c>
      <c r="AG361" s="5">
        <f t="shared" si="420"/>
        <v>-22882.882391599091</v>
      </c>
      <c r="AH361" s="5">
        <f t="shared" si="421"/>
        <v>-11893.813427297722</v>
      </c>
      <c r="AI361" s="42">
        <f t="shared" si="415"/>
        <v>0</v>
      </c>
      <c r="AJ361" s="42">
        <f t="shared" si="418"/>
        <v>1225.6298921790985</v>
      </c>
      <c r="AK361" s="42">
        <f t="shared" si="422"/>
        <v>-10668.183535118624</v>
      </c>
    </row>
    <row r="362" spans="1:37" ht="15" x14ac:dyDescent="0.2">
      <c r="I362" s="2">
        <f t="shared" si="402"/>
        <v>17</v>
      </c>
      <c r="J362" s="11">
        <f t="shared" si="392"/>
        <v>20167.32225669517</v>
      </c>
      <c r="K362" s="11">
        <f t="shared" si="403"/>
        <v>201.67322256695169</v>
      </c>
      <c r="L362" s="24">
        <f t="shared" si="409"/>
        <v>2398.8367165645168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L'!$B$392:$AV$512, 37)</f>
        <v>64.003412599755308</v>
      </c>
      <c r="S362" s="46">
        <f>VLOOKUP(I362, '[1]Lapse Rates'!$A$4:$F$24, 6)</f>
        <v>2.7508159999999998E-4</v>
      </c>
      <c r="T362" s="33">
        <f t="shared" si="419"/>
        <v>0.6255585114502672</v>
      </c>
      <c r="U362" s="33">
        <f t="shared" si="410"/>
        <v>4.0037879513640205E-2</v>
      </c>
      <c r="V362" s="39">
        <f t="shared" si="405"/>
        <v>1.720796362233578E-4</v>
      </c>
      <c r="W362" s="32">
        <f t="shared" si="411"/>
        <v>0.58534855230040361</v>
      </c>
      <c r="X362" s="31"/>
      <c r="Y362" s="5">
        <f t="shared" si="416"/>
        <v>0</v>
      </c>
      <c r="Z362" s="5">
        <f t="shared" si="406"/>
        <v>3.7672947679218294</v>
      </c>
      <c r="AA362" s="5">
        <f t="shared" si="412"/>
        <v>0</v>
      </c>
      <c r="AB362" s="5">
        <f t="shared" si="397"/>
        <v>3.5251387330331978</v>
      </c>
      <c r="AC362" s="32"/>
      <c r="AD362" s="5">
        <f t="shared" si="417"/>
        <v>11804.912886732227</v>
      </c>
      <c r="AE362" s="5">
        <f t="shared" si="399"/>
        <v>-118.04912886732227</v>
      </c>
      <c r="AF362" s="5">
        <f t="shared" si="399"/>
        <v>-1404.1555992460935</v>
      </c>
      <c r="AG362" s="5">
        <f t="shared" si="420"/>
        <v>-24111.972141620026</v>
      </c>
      <c r="AH362" s="5">
        <f t="shared" si="421"/>
        <v>-13829.263983001216</v>
      </c>
      <c r="AI362" s="42">
        <f t="shared" si="415"/>
        <v>0</v>
      </c>
      <c r="AJ362" s="42">
        <f t="shared" si="418"/>
        <v>1146.8509062632804</v>
      </c>
      <c r="AK362" s="42">
        <f t="shared" si="422"/>
        <v>-12682.413076737936</v>
      </c>
    </row>
    <row r="363" spans="1:37" ht="15" x14ac:dyDescent="0.2">
      <c r="I363" s="2">
        <f t="shared" si="402"/>
        <v>18</v>
      </c>
      <c r="J363" s="11">
        <f t="shared" si="392"/>
        <v>20167.32225669517</v>
      </c>
      <c r="K363" s="11">
        <f t="shared" si="403"/>
        <v>201.67322256695169</v>
      </c>
      <c r="L363" s="24">
        <f t="shared" si="409"/>
        <v>2398.8367165645168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L'!$B$392:$AV$512, 37)</f>
        <v>71.587924744348314</v>
      </c>
      <c r="S363" s="46">
        <f>VLOOKUP(I363, '[1]Lapse Rates'!$A$4:$F$24, 6)</f>
        <v>2.0998619999999999E-4</v>
      </c>
      <c r="T363" s="33">
        <f t="shared" si="419"/>
        <v>0.58534855230040361</v>
      </c>
      <c r="U363" s="33">
        <f t="shared" si="410"/>
        <v>4.1903888111294529E-2</v>
      </c>
      <c r="V363" s="39">
        <f t="shared" si="405"/>
        <v>1.2291511817306302E-4</v>
      </c>
      <c r="W363" s="32">
        <f t="shared" si="411"/>
        <v>0.543321749070936</v>
      </c>
      <c r="X363" s="31"/>
      <c r="Y363" s="5">
        <f t="shared" si="416"/>
        <v>0</v>
      </c>
      <c r="Z363" s="5">
        <f t="shared" si="416"/>
        <v>3.5251387330331978</v>
      </c>
      <c r="AA363" s="5">
        <f t="shared" si="412"/>
        <v>0</v>
      </c>
      <c r="AB363" s="5">
        <f t="shared" si="397"/>
        <v>3.2720411362124073</v>
      </c>
      <c r="AC363" s="32"/>
      <c r="AD363" s="5">
        <f t="shared" si="417"/>
        <v>10957.344802584836</v>
      </c>
      <c r="AE363" s="5">
        <f t="shared" si="399"/>
        <v>-109.57344802584835</v>
      </c>
      <c r="AF363" s="5">
        <f t="shared" si="399"/>
        <v>-1303.3401605794145</v>
      </c>
      <c r="AG363" s="5">
        <f t="shared" si="420"/>
        <v>-25235.736633376793</v>
      </c>
      <c r="AH363" s="5">
        <f t="shared" si="421"/>
        <v>-15691.305439397222</v>
      </c>
      <c r="AI363" s="42">
        <f t="shared" si="415"/>
        <v>0</v>
      </c>
      <c r="AJ363" s="42">
        <f t="shared" si="418"/>
        <v>1064.5121859919473</v>
      </c>
      <c r="AK363" s="42">
        <f t="shared" si="422"/>
        <v>-14626.793253405274</v>
      </c>
    </row>
    <row r="364" spans="1:37" ht="15" x14ac:dyDescent="0.2">
      <c r="I364" s="2">
        <f t="shared" si="402"/>
        <v>19</v>
      </c>
      <c r="J364" s="11">
        <f t="shared" si="392"/>
        <v>20167.32225669517</v>
      </c>
      <c r="K364" s="11">
        <f t="shared" si="403"/>
        <v>201.67322256695169</v>
      </c>
      <c r="L364" s="24">
        <f t="shared" si="409"/>
        <v>2398.8367165645168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L'!$B$392:$AV$512, 37)</f>
        <v>80.092531302746465</v>
      </c>
      <c r="S364" s="46">
        <f>VLOOKUP(I364, '[1]Lapse Rates'!$A$4:$F$24, 6)</f>
        <v>1.6037285799999999E-2</v>
      </c>
      <c r="T364" s="33">
        <f t="shared" si="419"/>
        <v>0.543321749070936</v>
      </c>
      <c r="U364" s="33">
        <f t="shared" si="410"/>
        <v>4.3516014194926907E-2</v>
      </c>
      <c r="V364" s="39">
        <f t="shared" si="405"/>
        <v>8.7134061712064847E-3</v>
      </c>
      <c r="W364" s="32">
        <f t="shared" si="411"/>
        <v>0.49109232870480263</v>
      </c>
      <c r="X364" s="31"/>
      <c r="Y364" s="5">
        <f t="shared" si="416"/>
        <v>0</v>
      </c>
      <c r="Z364" s="5">
        <f t="shared" si="416"/>
        <v>3.2720411362124073</v>
      </c>
      <c r="AA364" s="5">
        <f t="shared" si="412"/>
        <v>0</v>
      </c>
      <c r="AB364" s="5">
        <f t="shared" si="397"/>
        <v>2.9575004202356459</v>
      </c>
      <c r="AC364" s="32"/>
      <c r="AD364" s="5">
        <f t="shared" si="417"/>
        <v>9904.0172507806255</v>
      </c>
      <c r="AE364" s="5">
        <f t="shared" si="399"/>
        <v>-99.040172507806261</v>
      </c>
      <c r="AF364" s="5">
        <f t="shared" si="399"/>
        <v>-1178.0503093202512</v>
      </c>
      <c r="AG364" s="5">
        <f t="shared" si="420"/>
        <v>-26206.605712596636</v>
      </c>
      <c r="AH364" s="5">
        <f t="shared" si="421"/>
        <v>-17579.678943644067</v>
      </c>
      <c r="AI364" s="42">
        <f t="shared" si="415"/>
        <v>0</v>
      </c>
      <c r="AJ364" s="42">
        <f t="shared" si="418"/>
        <v>962.18923861402595</v>
      </c>
      <c r="AK364" s="42">
        <f t="shared" si="422"/>
        <v>-16617.489705030042</v>
      </c>
    </row>
    <row r="365" spans="1:37" ht="15" x14ac:dyDescent="0.2">
      <c r="I365" s="2">
        <f t="shared" si="402"/>
        <v>20</v>
      </c>
      <c r="J365" s="11">
        <f t="shared" si="392"/>
        <v>20167.32225669517</v>
      </c>
      <c r="K365" s="11">
        <f t="shared" si="403"/>
        <v>201.67322256695169</v>
      </c>
      <c r="L365" s="24">
        <f t="shared" si="409"/>
        <v>2398.8367165645168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L'!$B$392:$AV$512, 37)</f>
        <v>89.663958146480624</v>
      </c>
      <c r="S365" s="46">
        <f>VLOOKUP(I365, '[1]Lapse Rates'!$A$4:$F$24, 6)</f>
        <v>0</v>
      </c>
      <c r="T365" s="33">
        <f t="shared" si="419"/>
        <v>0.49109232870480263</v>
      </c>
      <c r="U365" s="33">
        <f t="shared" si="410"/>
        <v>4.4033282007045128E-2</v>
      </c>
      <c r="V365" s="39">
        <f t="shared" si="405"/>
        <v>0</v>
      </c>
      <c r="W365" s="32">
        <f t="shared" si="411"/>
        <v>0.44705904669775748</v>
      </c>
      <c r="X365" s="31"/>
      <c r="Y365" s="5">
        <f t="shared" si="416"/>
        <v>0</v>
      </c>
      <c r="Z365" s="5">
        <f t="shared" si="416"/>
        <v>2.9575004202356459</v>
      </c>
      <c r="AA365" s="5">
        <f t="shared" si="412"/>
        <v>0</v>
      </c>
      <c r="AB365" s="5">
        <f t="shared" si="397"/>
        <v>2.692319226337438</v>
      </c>
      <c r="AC365" s="32"/>
      <c r="AD365" s="5">
        <f>$W365*J365</f>
        <v>9015.9838625246102</v>
      </c>
      <c r="AE365" s="5">
        <f t="shared" si="399"/>
        <v>-90.159838625246095</v>
      </c>
      <c r="AF365" s="5">
        <f t="shared" si="399"/>
        <v>-1072.4216556909116</v>
      </c>
      <c r="AG365" s="5">
        <f t="shared" si="420"/>
        <v>-26518.119389820782</v>
      </c>
      <c r="AH365" s="5">
        <f t="shared" si="421"/>
        <v>-18664.71702161233</v>
      </c>
      <c r="AI365" s="42">
        <f t="shared" si="415"/>
        <v>0</v>
      </c>
      <c r="AJ365" s="42">
        <f t="shared" si="418"/>
        <v>875.91346753575283</v>
      </c>
      <c r="AK365" s="42">
        <f t="shared" si="422"/>
        <v>-17788.803554076578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331917.97015192208</v>
      </c>
      <c r="AE368" s="21">
        <f t="shared" ref="AE368:AK368" si="423">SUM(AE345:AE365)</f>
        <v>-10985.397887238338</v>
      </c>
      <c r="AF368" s="21">
        <f t="shared" si="423"/>
        <v>-37718.08600388559</v>
      </c>
      <c r="AG368" s="21">
        <f t="shared" si="423"/>
        <v>-321627.00329932483</v>
      </c>
      <c r="AH368" s="21">
        <f t="shared" si="423"/>
        <v>-38412.517038526639</v>
      </c>
      <c r="AI368" s="21">
        <f t="shared" si="423"/>
        <v>0</v>
      </c>
      <c r="AJ368" s="21">
        <f t="shared" si="423"/>
        <v>30305.895923752742</v>
      </c>
      <c r="AK368" s="21">
        <f t="shared" si="423"/>
        <v>-8106.6211147739014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168265.20796766703</v>
      </c>
      <c r="AE370" s="21">
        <f t="shared" ref="AE370:AK370" si="424">AE345+NPV($D$6,AE346:AE365)</f>
        <v>-9366.6515040806571</v>
      </c>
      <c r="AF370" s="21">
        <f t="shared" si="424"/>
        <v>-18463.629664568954</v>
      </c>
      <c r="AG370" s="21">
        <f t="shared" si="424"/>
        <v>-111179.55911525569</v>
      </c>
      <c r="AH370" s="21">
        <f t="shared" si="424"/>
        <v>29255.367683761746</v>
      </c>
      <c r="AI370" s="21">
        <f t="shared" si="424"/>
        <v>0</v>
      </c>
      <c r="AJ370" s="21">
        <f t="shared" si="424"/>
        <v>14405.351639011551</v>
      </c>
      <c r="AK370" s="21">
        <f t="shared" si="424"/>
        <v>43660.719322773301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248013.94248369828</v>
      </c>
      <c r="AE372" s="21">
        <f t="shared" ref="AE372:AK372" si="425">AE345+NPV($D$7,AE346:AE365)</f>
        <v>-10153.352836460223</v>
      </c>
      <c r="AF372" s="21">
        <f t="shared" si="425"/>
        <v>-27821.183518580609</v>
      </c>
      <c r="AG372" s="21">
        <f t="shared" si="425"/>
        <v>-207391.97183306236</v>
      </c>
      <c r="AH372" s="21">
        <f t="shared" si="425"/>
        <v>2647.4342955950697</v>
      </c>
      <c r="AI372" s="21">
        <f t="shared" si="425"/>
        <v>0</v>
      </c>
      <c r="AJ372" s="21">
        <f t="shared" si="425"/>
        <v>22153.96070210062</v>
      </c>
      <c r="AK372" s="21">
        <f t="shared" si="425"/>
        <v>24801.394997695676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19861.090207813293</v>
      </c>
    </row>
    <row r="375" spans="1:39" ht="15" x14ac:dyDescent="0.2">
      <c r="G375" s="58" t="s">
        <v>121</v>
      </c>
      <c r="H375" s="57"/>
      <c r="I375" s="57"/>
      <c r="J375" s="11">
        <f>H$374</f>
        <v>19861.090207813293</v>
      </c>
      <c r="K375" s="11">
        <f>J375*$C$10</f>
        <v>7944.436083125318</v>
      </c>
      <c r="L375" s="24">
        <f>$C$384</f>
        <v>2959.0148579493234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19861.090207813293</v>
      </c>
      <c r="AE375" s="5">
        <f>-$W375*K375</f>
        <v>-7944.436083125318</v>
      </c>
      <c r="AF375" s="5">
        <f>-$W375*L375</f>
        <v>-2959.0148579493234</v>
      </c>
      <c r="AG375" s="5"/>
      <c r="AH375" s="5">
        <f>SUM(AD375:AG375)</f>
        <v>8957.6392667386517</v>
      </c>
      <c r="AI375" s="42">
        <f>Y375-AA375</f>
        <v>0</v>
      </c>
      <c r="AJ375" s="42"/>
      <c r="AK375" s="42">
        <f>SUM(AH375:AJ375)</f>
        <v>8957.6392667386517</v>
      </c>
      <c r="AL375" s="6" t="s">
        <v>39</v>
      </c>
      <c r="AM375" s="36">
        <f>AK402</f>
        <v>24643.28221619859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19861.090207813293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L'!$B$392:$AV$512, 40)</f>
        <v>11.620004548548501</v>
      </c>
      <c r="S376" s="46">
        <f>AVERAGE(VLOOKUP(I375,'[1]Lapse Rates'!$A$4:$F$24,6),VLOOKUP(I376,'[1]Lapse Rates'!$A$4:$F$24,6))</f>
        <v>1.1402544E-3</v>
      </c>
      <c r="T376" s="33">
        <f>W375</f>
        <v>1</v>
      </c>
      <c r="U376" s="33">
        <f>T376*R376/1000</f>
        <v>1.16200045485485E-2</v>
      </c>
      <c r="V376" s="39">
        <f>MIN(S376*T376,T376-U376)</f>
        <v>1.1402544E-3</v>
      </c>
      <c r="W376" s="32">
        <f>T376-SUM(U376:V376)</f>
        <v>0.98723974105145151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5.9454440201367458</v>
      </c>
      <c r="AC376" s="32"/>
      <c r="AD376" s="5">
        <f t="shared" ref="AD376:AD378" si="434">$W376*J376</f>
        <v>19607.657553761113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-6997.9037192678143</v>
      </c>
      <c r="AH376" s="5">
        <f t="shared" ref="AH376:AH384" si="436">SUM(AD376:AG376)</f>
        <v>12609.753834493298</v>
      </c>
      <c r="AI376" s="42">
        <f>-M376*$W375*(N376-N375)/1000</f>
        <v>0</v>
      </c>
      <c r="AJ376" s="42">
        <f>$D$6*SUM(Y376:Z376,AD376:AE376)</f>
        <v>1924.1019926729655</v>
      </c>
      <c r="AK376" s="42">
        <f t="shared" ref="AK376" si="437">SUM(AH376:AJ376)</f>
        <v>14533.855827166264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19861.090207813293</v>
      </c>
      <c r="K377" s="11">
        <f t="shared" ref="K377:K395" si="439">J377*$C$11</f>
        <v>198.61090207813294</v>
      </c>
      <c r="L377" s="24">
        <f>$C$385</f>
        <v>2363.1821517149242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L'!$B$392:$AV$512, 40)</f>
        <v>12.748306764213638</v>
      </c>
      <c r="S377" s="46">
        <f>VLOOKUP(I377, '[1]Lapse Rates'!$A$4:$F$24, 6)</f>
        <v>1.1150343000000001E-3</v>
      </c>
      <c r="T377" s="33">
        <f t="shared" ref="T377:T379" si="440">W376</f>
        <v>0.98723974105145151</v>
      </c>
      <c r="U377" s="33">
        <f>T377*R377/1000</f>
        <v>1.258563506874674E-2</v>
      </c>
      <c r="V377" s="39">
        <f t="shared" ref="V377:V395" si="441">MIN(S377*T377,T377-U377)</f>
        <v>1.1008061735954867E-3</v>
      </c>
      <c r="W377" s="32">
        <f>T377-SUM(U377:V377)</f>
        <v>0.97355329980910932</v>
      </c>
      <c r="X377" s="32"/>
      <c r="Y377" s="5">
        <f t="shared" ref="Y377:Z392" si="442">AA376</f>
        <v>0</v>
      </c>
      <c r="Z377" s="5">
        <f t="shared" si="442"/>
        <v>5.9454440201367458</v>
      </c>
      <c r="AA377" s="5">
        <f>O377*W377</f>
        <v>0</v>
      </c>
      <c r="AB377" s="5">
        <f t="shared" si="433"/>
        <v>5.863020301907401</v>
      </c>
      <c r="AC377" s="32"/>
      <c r="AD377" s="5">
        <f t="shared" si="434"/>
        <v>19335.829909623018</v>
      </c>
      <c r="AE377" s="5">
        <f t="shared" si="435"/>
        <v>-193.35829909623021</v>
      </c>
      <c r="AF377" s="5">
        <f t="shared" si="435"/>
        <v>-2300.6837818520557</v>
      </c>
      <c r="AG377" s="5">
        <f t="shared" ref="AG377:AG380" si="443">-U377*M377</f>
        <v>-7579.4344218162805</v>
      </c>
      <c r="AH377" s="5">
        <f t="shared" si="436"/>
        <v>9262.3534068584522</v>
      </c>
      <c r="AI377" s="42">
        <f>-M377*($W376*N377-$W375*N376)/1000</f>
        <v>0</v>
      </c>
      <c r="AJ377" s="42">
        <f t="shared" ref="AJ377:AJ378" si="444">$D$6*SUM(Y377:Z377,AD377:AE377)</f>
        <v>1878.4597130510533</v>
      </c>
      <c r="AK377" s="42">
        <f>SUM(AH377:AJ377)</f>
        <v>11140.813119909506</v>
      </c>
      <c r="AL377" s="48" t="s">
        <v>59</v>
      </c>
      <c r="AM377" s="54">
        <f>AK402/AD402</f>
        <v>0.10055961488013419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19861.090207813293</v>
      </c>
      <c r="K378" s="11">
        <f t="shared" si="439"/>
        <v>198.61090207813294</v>
      </c>
      <c r="L378" s="24">
        <f t="shared" ref="L378:L395" si="445">$C$385</f>
        <v>2363.1821517149242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L'!$B$392:$AV$512, 40)</f>
        <v>13.951015744719168</v>
      </c>
      <c r="S378" s="46">
        <f>VLOOKUP(I378, '[1]Lapse Rates'!$A$4:$F$24, 6)</f>
        <v>9.1335750000000001E-4</v>
      </c>
      <c r="T378" s="33">
        <f t="shared" si="440"/>
        <v>0.97355329980910932</v>
      </c>
      <c r="U378" s="33">
        <f t="shared" ref="U378:U395" si="446">T378*R378/1000</f>
        <v>1.3582057413960184E-2</v>
      </c>
      <c r="V378" s="39">
        <f t="shared" si="441"/>
        <v>8.8920220803039853E-4</v>
      </c>
      <c r="W378" s="32">
        <f t="shared" ref="W378:W395" si="447">T378-SUM(U378:V378)</f>
        <v>0.95908204018711873</v>
      </c>
      <c r="X378" s="32"/>
      <c r="Y378" s="5">
        <f t="shared" si="442"/>
        <v>0</v>
      </c>
      <c r="Z378" s="5">
        <f t="shared" si="442"/>
        <v>5.863020301907401</v>
      </c>
      <c r="AA378" s="5">
        <f t="shared" ref="AA378:AA395" si="448">O378*W378</f>
        <v>0</v>
      </c>
      <c r="AB378" s="5">
        <f t="shared" si="433"/>
        <v>5.7758701797984831</v>
      </c>
      <c r="AC378" s="32"/>
      <c r="AD378" s="5">
        <f t="shared" si="434"/>
        <v>19048.414916849979</v>
      </c>
      <c r="AE378" s="5">
        <f t="shared" si="435"/>
        <v>-190.48414916849981</v>
      </c>
      <c r="AF378" s="5">
        <f>-$W378*L378</f>
        <v>-2266.4855594005348</v>
      </c>
      <c r="AG378" s="5">
        <f t="shared" si="443"/>
        <v>-8179.5088543518277</v>
      </c>
      <c r="AH378" s="5">
        <f t="shared" si="436"/>
        <v>8411.9363539291153</v>
      </c>
      <c r="AI378" s="42">
        <f>-M378*($W377*N378-$W376*N377)/1000</f>
        <v>0</v>
      </c>
      <c r="AJ378" s="42">
        <f t="shared" si="444"/>
        <v>1850.5381706011701</v>
      </c>
      <c r="AK378" s="42">
        <f t="shared" ref="AK378:AK385" si="449">SUM(AH378:AJ378)</f>
        <v>10262.474524530286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19861.090207813293</v>
      </c>
      <c r="K379" s="11">
        <f t="shared" si="439"/>
        <v>198.61090207813294</v>
      </c>
      <c r="L379" s="24">
        <f t="shared" si="445"/>
        <v>2363.1821517149242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L'!$B$392:$AV$512, 40)</f>
        <v>15.227940546970663</v>
      </c>
      <c r="S379" s="46">
        <f>VLOOKUP(I379, '[1]Lapse Rates'!$A$4:$F$24, 6)</f>
        <v>8.7679360000000005E-4</v>
      </c>
      <c r="T379" s="33">
        <f t="shared" si="440"/>
        <v>0.95908204018711873</v>
      </c>
      <c r="U379" s="33">
        <f t="shared" si="446"/>
        <v>1.4604844287636771E-2</v>
      </c>
      <c r="V379" s="39">
        <f t="shared" si="441"/>
        <v>8.4091699471100859E-4</v>
      </c>
      <c r="W379" s="32">
        <f t="shared" si="447"/>
        <v>0.94363627890477098</v>
      </c>
      <c r="X379" s="32"/>
      <c r="Y379" s="5">
        <f>AA378</f>
        <v>0</v>
      </c>
      <c r="Z379" s="5">
        <f t="shared" si="442"/>
        <v>5.7758701797984831</v>
      </c>
      <c r="AA379" s="5">
        <f t="shared" si="448"/>
        <v>0</v>
      </c>
      <c r="AB379" s="5">
        <f t="shared" si="433"/>
        <v>5.6828513260854132</v>
      </c>
      <c r="AC379" s="32"/>
      <c r="AD379" s="5">
        <f>$W379*J379</f>
        <v>18741.645258692919</v>
      </c>
      <c r="AE379" s="5">
        <f t="shared" si="435"/>
        <v>-187.41645258692921</v>
      </c>
      <c r="AF379" s="5">
        <f t="shared" si="435"/>
        <v>-2229.9844120184412</v>
      </c>
      <c r="AG379" s="5">
        <f t="shared" si="443"/>
        <v>-8795.460770499205</v>
      </c>
      <c r="AH379" s="5">
        <f t="shared" si="436"/>
        <v>7528.7836235883424</v>
      </c>
      <c r="AI379" s="42">
        <f t="shared" ref="AI379:AI395" si="451">-M379*($W378*N379-$W377*N378)/1000</f>
        <v>0</v>
      </c>
      <c r="AJ379" s="42">
        <f>$D$6*SUM(Y379:Z379,AD379:AE379)</f>
        <v>1820.7364587436357</v>
      </c>
      <c r="AK379" s="42">
        <f t="shared" si="449"/>
        <v>9349.5200823319774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19861.090207813293</v>
      </c>
      <c r="K380" s="11">
        <f t="shared" si="439"/>
        <v>198.61090207813294</v>
      </c>
      <c r="L380" s="24">
        <f t="shared" si="445"/>
        <v>2363.1821517149242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L'!$B$392:$AV$512, 40)</f>
        <v>16.663380927014348</v>
      </c>
      <c r="S380" s="46">
        <f>VLOOKUP(I380, '[1]Lapse Rates'!$A$4:$F$24, 6)</f>
        <v>8.7786349999999995E-4</v>
      </c>
      <c r="T380" s="33">
        <f>W379</f>
        <v>0.94363627890477098</v>
      </c>
      <c r="U380" s="33">
        <f t="shared" si="446"/>
        <v>1.5724170771940552E-2</v>
      </c>
      <c r="V380" s="39">
        <f t="shared" si="441"/>
        <v>8.2838384652631836E-4</v>
      </c>
      <c r="W380" s="32">
        <f t="shared" si="447"/>
        <v>0.92708372428630414</v>
      </c>
      <c r="X380" s="32"/>
      <c r="Y380" s="5">
        <f t="shared" ref="Y380:Z395" si="452">AA379</f>
        <v>0</v>
      </c>
      <c r="Z380" s="5">
        <f t="shared" si="442"/>
        <v>5.6828513260854132</v>
      </c>
      <c r="AA380" s="5">
        <f t="shared" si="448"/>
        <v>0</v>
      </c>
      <c r="AB380" s="5">
        <f t="shared" si="433"/>
        <v>5.5831670419321666</v>
      </c>
      <c r="AC380" s="32"/>
      <c r="AD380" s="5">
        <f t="shared" ref="AD380:AD394" si="453">$W380*J380</f>
        <v>18412.893478245795</v>
      </c>
      <c r="AE380" s="5">
        <f t="shared" si="435"/>
        <v>-184.12893478245795</v>
      </c>
      <c r="AF380" s="5">
        <f t="shared" si="435"/>
        <v>-2190.8677103787936</v>
      </c>
      <c r="AG380" s="5">
        <f t="shared" si="443"/>
        <v>-9469.5516398149866</v>
      </c>
      <c r="AH380" s="5">
        <f t="shared" si="436"/>
        <v>6568.3451932695571</v>
      </c>
      <c r="AI380" s="42">
        <f t="shared" si="451"/>
        <v>0</v>
      </c>
      <c r="AJ380" s="42">
        <f t="shared" ref="AJ380:AJ395" si="454">$D$6*SUM(Y380:Z380,AD380:AE380)</f>
        <v>1788.7992894288425</v>
      </c>
      <c r="AK380" s="42">
        <f t="shared" si="449"/>
        <v>8357.1444826983989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19861.090207813293</v>
      </c>
      <c r="K381" s="11">
        <f t="shared" si="439"/>
        <v>198.61090207813294</v>
      </c>
      <c r="L381" s="24">
        <f t="shared" si="445"/>
        <v>2363.1821517149242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L'!$B$392:$AV$512, 40)</f>
        <v>18.473978778044646</v>
      </c>
      <c r="S381" s="46">
        <f>VLOOKUP(I381, '[1]Lapse Rates'!$A$4:$F$24, 6)</f>
        <v>8.7081910000000003E-4</v>
      </c>
      <c r="T381" s="33">
        <f t="shared" ref="T381:T395" si="455">W380</f>
        <v>0.92708372428630414</v>
      </c>
      <c r="U381" s="33">
        <f t="shared" si="446"/>
        <v>1.7126925047935778E-2</v>
      </c>
      <c r="V381" s="39">
        <f t="shared" si="441"/>
        <v>8.0732221440764753E-4</v>
      </c>
      <c r="W381" s="32">
        <f t="shared" si="447"/>
        <v>0.90914947702396076</v>
      </c>
      <c r="X381" s="32"/>
      <c r="Y381" s="5">
        <f t="shared" si="452"/>
        <v>0</v>
      </c>
      <c r="Z381" s="5">
        <f t="shared" si="442"/>
        <v>5.5831670419321666</v>
      </c>
      <c r="AA381" s="5">
        <f t="shared" si="448"/>
        <v>0</v>
      </c>
      <c r="AB381" s="5">
        <f t="shared" si="433"/>
        <v>5.4751618039866283</v>
      </c>
      <c r="AC381" s="32"/>
      <c r="AD381" s="5">
        <f t="shared" si="453"/>
        <v>18056.699775559162</v>
      </c>
      <c r="AE381" s="5">
        <f t="shared" si="435"/>
        <v>-180.56699775559164</v>
      </c>
      <c r="AF381" s="5">
        <f t="shared" si="435"/>
        <v>-2148.4858173439816</v>
      </c>
      <c r="AG381" s="5">
        <f>-U381*M381</f>
        <v>-10314.330944693316</v>
      </c>
      <c r="AH381" s="5">
        <f t="shared" si="436"/>
        <v>5413.3160157662714</v>
      </c>
      <c r="AI381" s="42">
        <f t="shared" si="451"/>
        <v>0</v>
      </c>
      <c r="AJ381" s="42">
        <f t="shared" si="454"/>
        <v>1754.1963341893438</v>
      </c>
      <c r="AK381" s="42">
        <f t="shared" si="449"/>
        <v>7167.5123499556157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19861.090207813293</v>
      </c>
      <c r="K382" s="11">
        <f t="shared" si="439"/>
        <v>198.61090207813294</v>
      </c>
      <c r="L382" s="24">
        <f t="shared" si="445"/>
        <v>2363.1821517149242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L'!$B$392:$AV$512, 40)</f>
        <v>20.342452565795838</v>
      </c>
      <c r="S382" s="46">
        <f>VLOOKUP(I382, '[1]Lapse Rates'!$A$4:$F$24, 6)</f>
        <v>7.8743759999999998E-4</v>
      </c>
      <c r="T382" s="33">
        <f t="shared" si="455"/>
        <v>0.90914947702396076</v>
      </c>
      <c r="U382" s="33">
        <f t="shared" si="446"/>
        <v>1.8494330111578017E-2</v>
      </c>
      <c r="V382" s="39">
        <f t="shared" si="441"/>
        <v>7.1589848222900279E-4</v>
      </c>
      <c r="W382" s="32">
        <f t="shared" si="447"/>
        <v>0.88993924843015371</v>
      </c>
      <c r="X382" s="32"/>
      <c r="Y382" s="5">
        <f t="shared" si="452"/>
        <v>0</v>
      </c>
      <c r="Z382" s="5">
        <f t="shared" si="442"/>
        <v>5.4751618039866283</v>
      </c>
      <c r="AA382" s="5">
        <f t="shared" si="448"/>
        <v>0</v>
      </c>
      <c r="AB382" s="5">
        <f t="shared" si="433"/>
        <v>5.35947223642843</v>
      </c>
      <c r="AC382" s="32"/>
      <c r="AD382" s="5">
        <f t="shared" si="453"/>
        <v>17675.163692544847</v>
      </c>
      <c r="AE382" s="5">
        <f t="shared" si="435"/>
        <v>-176.75163692544848</v>
      </c>
      <c r="AF382" s="5">
        <f t="shared" si="435"/>
        <v>-2103.0885480007332</v>
      </c>
      <c r="AG382" s="5">
        <f t="shared" ref="AG382:AG395" si="456">-U382*M382</f>
        <v>-11137.821928765517</v>
      </c>
      <c r="AH382" s="5">
        <f t="shared" si="436"/>
        <v>4257.5015788531491</v>
      </c>
      <c r="AI382" s="42">
        <f t="shared" si="451"/>
        <v>0</v>
      </c>
      <c r="AJ382" s="42">
        <f t="shared" si="454"/>
        <v>1717.1313360292345</v>
      </c>
      <c r="AK382" s="42">
        <f t="shared" si="449"/>
        <v>5974.6329148823834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19861.090207813293</v>
      </c>
      <c r="K383" s="11">
        <f t="shared" si="439"/>
        <v>198.61090207813294</v>
      </c>
      <c r="L383" s="24">
        <f t="shared" si="445"/>
        <v>2363.1821517149242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L'!$B$392:$AV$512, 40)</f>
        <v>22.49454685768367</v>
      </c>
      <c r="S383" s="46">
        <f>VLOOKUP(I383, '[1]Lapse Rates'!$A$4:$F$24, 6)</f>
        <v>7.0183349999999997E-4</v>
      </c>
      <c r="T383" s="33">
        <f t="shared" si="455"/>
        <v>0.88993924843015371</v>
      </c>
      <c r="U383" s="33">
        <f t="shared" si="446"/>
        <v>2.001878012430388E-2</v>
      </c>
      <c r="V383" s="39">
        <f t="shared" si="441"/>
        <v>6.2458917751310431E-4</v>
      </c>
      <c r="W383" s="32">
        <f t="shared" si="447"/>
        <v>0.86929587912833672</v>
      </c>
      <c r="X383" s="32"/>
      <c r="Y383" s="5">
        <f t="shared" si="452"/>
        <v>0</v>
      </c>
      <c r="Z383" s="5">
        <f t="shared" si="442"/>
        <v>5.35947223642843</v>
      </c>
      <c r="AA383" s="5">
        <f t="shared" si="448"/>
        <v>0</v>
      </c>
      <c r="AB383" s="5">
        <f t="shared" si="433"/>
        <v>5.235151879915791</v>
      </c>
      <c r="AC383" s="32"/>
      <c r="AD383" s="5">
        <f t="shared" si="453"/>
        <v>17265.163872648256</v>
      </c>
      <c r="AE383" s="5">
        <f t="shared" si="435"/>
        <v>-172.65163872648256</v>
      </c>
      <c r="AF383" s="5">
        <f t="shared" si="435"/>
        <v>-2054.3045061154194</v>
      </c>
      <c r="AG383" s="5">
        <f t="shared" si="456"/>
        <v>-12055.889935479401</v>
      </c>
      <c r="AH383" s="5">
        <f t="shared" si="436"/>
        <v>2982.3177923269541</v>
      </c>
      <c r="AI383" s="42">
        <f t="shared" si="451"/>
        <v>0</v>
      </c>
      <c r="AJ383" s="42">
        <f t="shared" si="454"/>
        <v>1677.3012143741198</v>
      </c>
      <c r="AK383" s="42">
        <f t="shared" si="449"/>
        <v>4659.6190067010739</v>
      </c>
    </row>
    <row r="384" spans="1:39" ht="15" x14ac:dyDescent="0.2">
      <c r="A384" s="12"/>
      <c r="B384" s="13">
        <v>1</v>
      </c>
      <c r="C384" s="10">
        <f>$H$374*0.14+$B$387</f>
        <v>2959.0148579493234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19861.090207813293</v>
      </c>
      <c r="K384" s="11">
        <f t="shared" si="439"/>
        <v>198.61090207813294</v>
      </c>
      <c r="L384" s="24">
        <f t="shared" si="445"/>
        <v>2363.1821517149242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L'!$B$392:$AV$512, 40)</f>
        <v>24.974067218048312</v>
      </c>
      <c r="S384" s="46">
        <f>VLOOKUP(I384, '[1]Lapse Rates'!$A$4:$F$24, 6)</f>
        <v>6.5742610000000005E-4</v>
      </c>
      <c r="T384" s="33">
        <f t="shared" si="455"/>
        <v>0.86929587912833672</v>
      </c>
      <c r="U384" s="33">
        <f t="shared" si="446"/>
        <v>2.1709853717723483E-2</v>
      </c>
      <c r="V384" s="39">
        <f t="shared" si="441"/>
        <v>5.7149779956141384E-4</v>
      </c>
      <c r="W384" s="32">
        <f t="shared" si="447"/>
        <v>0.84701452761105178</v>
      </c>
      <c r="X384" s="32"/>
      <c r="Y384" s="5">
        <f t="shared" si="452"/>
        <v>0</v>
      </c>
      <c r="Z384" s="5">
        <f t="shared" si="442"/>
        <v>5.235151879915791</v>
      </c>
      <c r="AA384" s="5">
        <f t="shared" si="448"/>
        <v>0</v>
      </c>
      <c r="AB384" s="5">
        <f t="shared" si="433"/>
        <v>5.1009671194867607</v>
      </c>
      <c r="AC384" s="32"/>
      <c r="AD384" s="5">
        <f t="shared" si="453"/>
        <v>16822.631940211464</v>
      </c>
      <c r="AE384" s="5">
        <f t="shared" si="435"/>
        <v>-168.22631940211463</v>
      </c>
      <c r="AF384" s="5">
        <f t="shared" si="435"/>
        <v>-2001.6496138936855</v>
      </c>
      <c r="AG384" s="5">
        <f t="shared" si="456"/>
        <v>-13074.303494570895</v>
      </c>
      <c r="AH384" s="5">
        <f t="shared" si="436"/>
        <v>1578.4525123447693</v>
      </c>
      <c r="AI384" s="42">
        <f t="shared" si="451"/>
        <v>0</v>
      </c>
      <c r="AJ384" s="42">
        <f t="shared" si="454"/>
        <v>1634.3107598008171</v>
      </c>
      <c r="AK384" s="42">
        <f t="shared" si="449"/>
        <v>3212.7632721455866</v>
      </c>
    </row>
    <row r="385" spans="1:37" ht="15" x14ac:dyDescent="0.2">
      <c r="A385" s="12"/>
      <c r="B385" s="70" t="s">
        <v>49</v>
      </c>
      <c r="C385" s="10">
        <f>$H$374*0.11+$B$387</f>
        <v>2363.1821517149242</v>
      </c>
      <c r="D385" s="1"/>
      <c r="E385" s="1"/>
      <c r="F385" s="1"/>
      <c r="I385" s="2">
        <f t="shared" si="438"/>
        <v>10</v>
      </c>
      <c r="J385" s="11">
        <f t="shared" si="428"/>
        <v>19861.090207813293</v>
      </c>
      <c r="K385" s="11">
        <f t="shared" si="439"/>
        <v>198.61090207813294</v>
      </c>
      <c r="L385" s="24">
        <f t="shared" si="445"/>
        <v>2363.1821517149242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L'!$B$392:$AV$512, 40)</f>
        <v>27.924285820280051</v>
      </c>
      <c r="S385" s="46">
        <f>VLOOKUP(I385, '[1]Lapse Rates'!$A$4:$F$24, 6)</f>
        <v>5.9033320000000003E-4</v>
      </c>
      <c r="T385" s="33">
        <f t="shared" si="455"/>
        <v>0.84701452761105178</v>
      </c>
      <c r="U385" s="33">
        <f t="shared" si="446"/>
        <v>2.3652275762940499E-2</v>
      </c>
      <c r="V385" s="39">
        <f t="shared" si="441"/>
        <v>5.0002079653112058E-4</v>
      </c>
      <c r="W385" s="32">
        <f t="shared" si="447"/>
        <v>0.82286223105158018</v>
      </c>
      <c r="X385" s="32"/>
      <c r="Y385" s="5">
        <f t="shared" si="452"/>
        <v>0</v>
      </c>
      <c r="Z385" s="5">
        <f t="shared" si="442"/>
        <v>5.1009671194867607</v>
      </c>
      <c r="AA385" s="5">
        <f t="shared" si="448"/>
        <v>0</v>
      </c>
      <c r="AB385" s="5">
        <f t="shared" si="433"/>
        <v>4.9555149854396205</v>
      </c>
      <c r="AC385" s="32"/>
      <c r="AD385" s="5">
        <f t="shared" si="453"/>
        <v>16342.940999517939</v>
      </c>
      <c r="AE385" s="5">
        <f t="shared" si="435"/>
        <v>-163.42940999517938</v>
      </c>
      <c r="AF385" s="5">
        <f t="shared" si="435"/>
        <v>-1944.5733377414165</v>
      </c>
      <c r="AG385" s="5">
        <f t="shared" si="456"/>
        <v>-14244.086380439894</v>
      </c>
      <c r="AH385" s="5">
        <f>SUM(AD385:AG385)</f>
        <v>-9.1481286585494672</v>
      </c>
      <c r="AI385" s="42">
        <f t="shared" si="451"/>
        <v>0</v>
      </c>
      <c r="AJ385" s="42">
        <f t="shared" si="454"/>
        <v>1587.7104918066045</v>
      </c>
      <c r="AK385" s="42">
        <f t="shared" si="449"/>
        <v>1578.5623631480551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19861.090207813293</v>
      </c>
      <c r="K386" s="11">
        <f t="shared" si="439"/>
        <v>198.61090207813294</v>
      </c>
      <c r="L386" s="24">
        <f t="shared" si="445"/>
        <v>2363.1821517149242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L'!$B$392:$AV$512, 40)</f>
        <v>31.321646502495415</v>
      </c>
      <c r="S386" s="46">
        <f>VLOOKUP(I386, '[1]Lapse Rates'!$A$4:$F$24, 6)</f>
        <v>5.0522920000000001E-4</v>
      </c>
      <c r="T386" s="33">
        <f t="shared" si="455"/>
        <v>0.82286223105158018</v>
      </c>
      <c r="U386" s="33">
        <f t="shared" si="446"/>
        <v>2.5773399921252303E-2</v>
      </c>
      <c r="V386" s="39">
        <f t="shared" si="441"/>
        <v>4.1573402670440503E-4</v>
      </c>
      <c r="W386" s="32">
        <f t="shared" si="447"/>
        <v>0.79667309710362344</v>
      </c>
      <c r="X386" s="31"/>
      <c r="Y386" s="5">
        <f t="shared" si="452"/>
        <v>0</v>
      </c>
      <c r="Z386" s="5">
        <f t="shared" si="442"/>
        <v>4.9555149854396205</v>
      </c>
      <c r="AA386" s="5">
        <f t="shared" si="448"/>
        <v>0</v>
      </c>
      <c r="AB386" s="5">
        <f t="shared" si="433"/>
        <v>4.7977964259561805</v>
      </c>
      <c r="AC386" s="32"/>
      <c r="AD386" s="5">
        <f t="shared" si="453"/>
        <v>15822.796247713064</v>
      </c>
      <c r="AE386" s="5">
        <f t="shared" si="435"/>
        <v>-158.22796247713066</v>
      </c>
      <c r="AF386" s="5">
        <f t="shared" si="435"/>
        <v>-1882.6836438267335</v>
      </c>
      <c r="AG386" s="5">
        <f t="shared" si="456"/>
        <v>-15521.488861175852</v>
      </c>
      <c r="AH386" s="5">
        <f t="shared" ref="AH386:AH395" si="457">SUM(AD386:AG386)</f>
        <v>-1739.604219766652</v>
      </c>
      <c r="AI386" s="42">
        <f t="shared" si="451"/>
        <v>0</v>
      </c>
      <c r="AJ386" s="42">
        <f t="shared" si="454"/>
        <v>1537.1802848017169</v>
      </c>
      <c r="AK386" s="42">
        <f t="shared" ref="AK386:AK395" si="458">SUM(AH386:AJ386)</f>
        <v>-202.42393496493514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19861.090207813293</v>
      </c>
      <c r="K387" s="11">
        <f t="shared" si="439"/>
        <v>198.61090207813294</v>
      </c>
      <c r="L387" s="24">
        <f t="shared" si="445"/>
        <v>2363.1821517149242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L'!$B$392:$AV$512, 40)</f>
        <v>35.217650289090457</v>
      </c>
      <c r="S387" s="46">
        <f>VLOOKUP(I387, '[1]Lapse Rates'!$A$4:$F$24, 6)</f>
        <v>4.8306569999999999E-4</v>
      </c>
      <c r="T387" s="33">
        <f t="shared" si="455"/>
        <v>0.79667309710362344</v>
      </c>
      <c r="U387" s="33">
        <f t="shared" si="446"/>
        <v>2.8056954528522013E-2</v>
      </c>
      <c r="V387" s="39">
        <f t="shared" si="441"/>
        <v>3.8484544732352981E-4</v>
      </c>
      <c r="W387" s="32">
        <f t="shared" si="447"/>
        <v>0.76823129712777793</v>
      </c>
      <c r="X387" s="31"/>
      <c r="Y387" s="5">
        <f t="shared" si="452"/>
        <v>0</v>
      </c>
      <c r="Z387" s="5">
        <f t="shared" si="442"/>
        <v>4.7977964259561805</v>
      </c>
      <c r="AA387" s="5">
        <f t="shared" si="448"/>
        <v>0</v>
      </c>
      <c r="AB387" s="5">
        <f t="shared" si="433"/>
        <v>4.6265116583796457</v>
      </c>
      <c r="AC387" s="32"/>
      <c r="AD387" s="5">
        <f t="shared" si="453"/>
        <v>15257.911092720215</v>
      </c>
      <c r="AE387" s="5">
        <f t="shared" si="435"/>
        <v>-152.57911092720215</v>
      </c>
      <c r="AF387" s="5">
        <f t="shared" si="435"/>
        <v>-1815.4704897611696</v>
      </c>
      <c r="AG387" s="5">
        <f t="shared" si="456"/>
        <v>-16896.711668757282</v>
      </c>
      <c r="AH387" s="5">
        <f t="shared" si="457"/>
        <v>-3606.8501767254384</v>
      </c>
      <c r="AI387" s="42">
        <f t="shared" si="451"/>
        <v>0</v>
      </c>
      <c r="AJ387" s="42">
        <f t="shared" si="454"/>
        <v>1482.3037312432809</v>
      </c>
      <c r="AK387" s="42">
        <f t="shared" si="458"/>
        <v>-2124.5464454821577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19861.090207813293</v>
      </c>
      <c r="K388" s="11">
        <f t="shared" si="439"/>
        <v>198.61090207813294</v>
      </c>
      <c r="L388" s="24">
        <f t="shared" si="445"/>
        <v>2363.1821517149242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L'!$B$392:$AV$512, 40)</f>
        <v>39.711230545046327</v>
      </c>
      <c r="S388" s="46">
        <f>VLOOKUP(I388, '[1]Lapse Rates'!$A$4:$F$24, 6)</f>
        <v>4.5965829999999999E-4</v>
      </c>
      <c r="T388" s="33">
        <f t="shared" si="455"/>
        <v>0.76823129712777793</v>
      </c>
      <c r="U388" s="33">
        <f t="shared" si="446"/>
        <v>3.0507410152161175E-2</v>
      </c>
      <c r="V388" s="39">
        <f t="shared" si="441"/>
        <v>3.5312389204454928E-4</v>
      </c>
      <c r="W388" s="32">
        <f t="shared" si="447"/>
        <v>0.73737076308357219</v>
      </c>
      <c r="X388" s="31"/>
      <c r="Y388" s="5">
        <f t="shared" si="452"/>
        <v>0</v>
      </c>
      <c r="Z388" s="5">
        <f t="shared" si="442"/>
        <v>4.6265116583796457</v>
      </c>
      <c r="AA388" s="5">
        <f t="shared" si="448"/>
        <v>0</v>
      </c>
      <c r="AB388" s="5">
        <f t="shared" si="433"/>
        <v>4.4406605728105655</v>
      </c>
      <c r="AC388" s="32"/>
      <c r="AD388" s="5">
        <f t="shared" si="453"/>
        <v>14644.987242206951</v>
      </c>
      <c r="AE388" s="5">
        <f t="shared" si="435"/>
        <v>-146.44987242206952</v>
      </c>
      <c r="AF388" s="5">
        <f t="shared" si="435"/>
        <v>-1742.5414265155118</v>
      </c>
      <c r="AG388" s="5">
        <f t="shared" si="456"/>
        <v>-18372.447108525874</v>
      </c>
      <c r="AH388" s="5">
        <f t="shared" si="457"/>
        <v>-5616.4511652565052</v>
      </c>
      <c r="AI388" s="42">
        <f t="shared" si="451"/>
        <v>0</v>
      </c>
      <c r="AJ388" s="42">
        <f t="shared" si="454"/>
        <v>1422.7603767695839</v>
      </c>
      <c r="AK388" s="42">
        <f t="shared" si="458"/>
        <v>-4193.6907884869215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19861.090207813293</v>
      </c>
      <c r="K389" s="11">
        <f t="shared" si="439"/>
        <v>198.61090207813294</v>
      </c>
      <c r="L389" s="24">
        <f t="shared" si="445"/>
        <v>2363.1821517149242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L'!$B$392:$AV$512, 40)</f>
        <v>44.725872759156424</v>
      </c>
      <c r="S389" s="46">
        <f>VLOOKUP(I389, '[1]Lapse Rates'!$A$4:$F$24, 6)</f>
        <v>3.6747819999999998E-4</v>
      </c>
      <c r="T389" s="33">
        <f t="shared" si="455"/>
        <v>0.73737076308357219</v>
      </c>
      <c r="U389" s="33">
        <f t="shared" si="446"/>
        <v>3.2979550925997927E-2</v>
      </c>
      <c r="V389" s="39">
        <f t="shared" si="441"/>
        <v>2.7096768075057754E-4</v>
      </c>
      <c r="W389" s="32">
        <f t="shared" si="447"/>
        <v>0.70412024447682364</v>
      </c>
      <c r="X389" s="31"/>
      <c r="Y389" s="5">
        <f t="shared" si="452"/>
        <v>0</v>
      </c>
      <c r="Z389" s="5">
        <f t="shared" si="442"/>
        <v>4.4406605728105655</v>
      </c>
      <c r="AA389" s="5">
        <f t="shared" si="448"/>
        <v>0</v>
      </c>
      <c r="AB389" s="5">
        <f t="shared" si="433"/>
        <v>4.2404163071103298</v>
      </c>
      <c r="AC389" s="32"/>
      <c r="AD389" s="5">
        <f t="shared" si="453"/>
        <v>13984.595692701743</v>
      </c>
      <c r="AE389" s="5">
        <f t="shared" si="435"/>
        <v>-139.84595692701745</v>
      </c>
      <c r="AF389" s="5">
        <f t="shared" si="435"/>
        <v>-1663.9643944087786</v>
      </c>
      <c r="AG389" s="5">
        <f t="shared" si="456"/>
        <v>-19861.241974612807</v>
      </c>
      <c r="AH389" s="5">
        <f t="shared" si="457"/>
        <v>-7680.4566332468603</v>
      </c>
      <c r="AI389" s="42">
        <f t="shared" si="451"/>
        <v>0</v>
      </c>
      <c r="AJ389" s="42">
        <f t="shared" si="454"/>
        <v>1358.6055778816933</v>
      </c>
      <c r="AK389" s="42">
        <f t="shared" si="458"/>
        <v>-6321.8510553651668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19861.090207813293</v>
      </c>
      <c r="K390" s="11">
        <f t="shared" si="439"/>
        <v>198.61090207813294</v>
      </c>
      <c r="L390" s="24">
        <f t="shared" si="445"/>
        <v>2363.1821517149242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L'!$B$392:$AV$512, 40)</f>
        <v>50.294631481798199</v>
      </c>
      <c r="S390" s="46">
        <f>VLOOKUP(I390, '[1]Lapse Rates'!$A$4:$F$24, 6)</f>
        <v>3.9775519999999998E-4</v>
      </c>
      <c r="T390" s="33">
        <f t="shared" si="455"/>
        <v>0.70412024447682364</v>
      </c>
      <c r="U390" s="33">
        <f t="shared" si="446"/>
        <v>3.54134682148355E-2</v>
      </c>
      <c r="V390" s="39">
        <f t="shared" si="441"/>
        <v>2.8006748866592787E-4</v>
      </c>
      <c r="W390" s="32">
        <f t="shared" si="447"/>
        <v>0.66842670877332222</v>
      </c>
      <c r="X390" s="31"/>
      <c r="Y390" s="5">
        <f t="shared" si="452"/>
        <v>0</v>
      </c>
      <c r="Z390" s="5">
        <f t="shared" si="442"/>
        <v>4.2404163071103298</v>
      </c>
      <c r="AA390" s="5">
        <f t="shared" si="448"/>
        <v>0</v>
      </c>
      <c r="AB390" s="5">
        <f t="shared" si="433"/>
        <v>4.0254594839784907</v>
      </c>
      <c r="AC390" s="32"/>
      <c r="AD390" s="5">
        <f t="shared" si="453"/>
        <v>13275.683160258697</v>
      </c>
      <c r="AE390" s="5">
        <f t="shared" si="435"/>
        <v>-132.75683160258697</v>
      </c>
      <c r="AF390" s="5">
        <f t="shared" si="435"/>
        <v>-1579.6140679026646</v>
      </c>
      <c r="AG390" s="5">
        <f t="shared" si="456"/>
        <v>-21327.017549552169</v>
      </c>
      <c r="AH390" s="5">
        <f t="shared" si="457"/>
        <v>-9763.7052887987229</v>
      </c>
      <c r="AI390" s="42">
        <f t="shared" si="451"/>
        <v>0</v>
      </c>
      <c r="AJ390" s="42">
        <f t="shared" si="454"/>
        <v>1289.7370576808921</v>
      </c>
      <c r="AK390" s="42">
        <f t="shared" si="458"/>
        <v>-8473.9682311178312</v>
      </c>
    </row>
    <row r="391" spans="1:37" ht="15" x14ac:dyDescent="0.2">
      <c r="I391" s="2">
        <f t="shared" si="438"/>
        <v>16</v>
      </c>
      <c r="J391" s="11">
        <f t="shared" si="428"/>
        <v>19861.090207813293</v>
      </c>
      <c r="K391" s="11">
        <f t="shared" si="439"/>
        <v>198.61090207813294</v>
      </c>
      <c r="L391" s="24">
        <f t="shared" si="445"/>
        <v>2363.1821517149242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L'!$B$392:$AV$512, 40)</f>
        <v>56.358419980076256</v>
      </c>
      <c r="S391" s="46">
        <f>VLOOKUP(I391, '[1]Lapse Rates'!$A$4:$F$24, 6)</f>
        <v>2.516404E-4</v>
      </c>
      <c r="T391" s="33">
        <f t="shared" si="455"/>
        <v>0.66842670877332222</v>
      </c>
      <c r="U391" s="33">
        <f t="shared" si="446"/>
        <v>3.7671473178947021E-2</v>
      </c>
      <c r="V391" s="39">
        <f t="shared" si="441"/>
        <v>1.6820316436640231E-4</v>
      </c>
      <c r="W391" s="32">
        <f t="shared" si="447"/>
        <v>0.6305870324300088</v>
      </c>
      <c r="X391" s="31"/>
      <c r="Y391" s="5">
        <f t="shared" si="452"/>
        <v>0</v>
      </c>
      <c r="Z391" s="5">
        <f t="shared" si="442"/>
        <v>4.0254594839784907</v>
      </c>
      <c r="AA391" s="5">
        <f t="shared" si="448"/>
        <v>0</v>
      </c>
      <c r="AB391" s="5">
        <f t="shared" si="433"/>
        <v>3.7975779795329174</v>
      </c>
      <c r="AC391" s="32"/>
      <c r="AD391" s="5">
        <f t="shared" si="453"/>
        <v>12524.145934969691</v>
      </c>
      <c r="AE391" s="5">
        <f t="shared" si="435"/>
        <v>-125.24145934969691</v>
      </c>
      <c r="AF391" s="5">
        <f t="shared" si="435"/>
        <v>-1490.1920201414769</v>
      </c>
      <c r="AG391" s="5">
        <f t="shared" si="456"/>
        <v>-22686.853621084087</v>
      </c>
      <c r="AH391" s="5">
        <f t="shared" si="457"/>
        <v>-11778.141165605568</v>
      </c>
      <c r="AI391" s="42">
        <f t="shared" si="451"/>
        <v>0</v>
      </c>
      <c r="AJ391" s="42">
        <f t="shared" si="454"/>
        <v>1216.7274266336999</v>
      </c>
      <c r="AK391" s="42">
        <f t="shared" si="458"/>
        <v>-10561.413738971867</v>
      </c>
    </row>
    <row r="392" spans="1:37" ht="15" x14ac:dyDescent="0.2">
      <c r="I392" s="2">
        <f t="shared" si="438"/>
        <v>17</v>
      </c>
      <c r="J392" s="11">
        <f t="shared" si="428"/>
        <v>19861.090207813293</v>
      </c>
      <c r="K392" s="11">
        <f t="shared" si="439"/>
        <v>198.61090207813294</v>
      </c>
      <c r="L392" s="24">
        <f t="shared" si="445"/>
        <v>2363.1821517149242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L'!$B$392:$AV$512, 40)</f>
        <v>63.008540901313509</v>
      </c>
      <c r="S392" s="46">
        <f>VLOOKUP(I392, '[1]Lapse Rates'!$A$4:$F$24, 6)</f>
        <v>2.7508159999999998E-4</v>
      </c>
      <c r="T392" s="33">
        <f t="shared" si="455"/>
        <v>0.6305870324300088</v>
      </c>
      <c r="U392" s="33">
        <f t="shared" si="446"/>
        <v>3.9732368824704115E-2</v>
      </c>
      <c r="V392" s="39">
        <f t="shared" si="441"/>
        <v>1.7346288982009869E-4</v>
      </c>
      <c r="W392" s="32">
        <f t="shared" si="447"/>
        <v>0.59068120071548458</v>
      </c>
      <c r="X392" s="31"/>
      <c r="Y392" s="5">
        <f t="shared" si="452"/>
        <v>0</v>
      </c>
      <c r="Z392" s="5">
        <f t="shared" si="442"/>
        <v>3.7975779795329174</v>
      </c>
      <c r="AA392" s="5">
        <f t="shared" si="448"/>
        <v>0</v>
      </c>
      <c r="AB392" s="5">
        <f t="shared" si="433"/>
        <v>3.5572534882568556</v>
      </c>
      <c r="AC392" s="32"/>
      <c r="AD392" s="5">
        <f t="shared" si="453"/>
        <v>11731.57261146971</v>
      </c>
      <c r="AE392" s="5">
        <f t="shared" si="435"/>
        <v>-117.3157261146971</v>
      </c>
      <c r="AF392" s="5">
        <f t="shared" si="435"/>
        <v>-1395.8872708843739</v>
      </c>
      <c r="AG392" s="5">
        <f t="shared" si="456"/>
        <v>-23927.984744932735</v>
      </c>
      <c r="AH392" s="5">
        <f t="shared" si="457"/>
        <v>-13709.615130462096</v>
      </c>
      <c r="AI392" s="42">
        <f t="shared" si="451"/>
        <v>0</v>
      </c>
      <c r="AJ392" s="42">
        <f t="shared" si="454"/>
        <v>1139.7311428531191</v>
      </c>
      <c r="AK392" s="42">
        <f t="shared" si="458"/>
        <v>-12569.883987608977</v>
      </c>
    </row>
    <row r="393" spans="1:37" ht="15" x14ac:dyDescent="0.2">
      <c r="I393" s="2">
        <f t="shared" si="438"/>
        <v>18</v>
      </c>
      <c r="J393" s="11">
        <f t="shared" si="428"/>
        <v>19861.090207813293</v>
      </c>
      <c r="K393" s="11">
        <f t="shared" si="439"/>
        <v>198.61090207813294</v>
      </c>
      <c r="L393" s="24">
        <f t="shared" si="445"/>
        <v>2363.1821517149242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L'!$B$392:$AV$512, 40)</f>
        <v>70.475159074747054</v>
      </c>
      <c r="S393" s="46">
        <f>VLOOKUP(I393, '[1]Lapse Rates'!$A$4:$F$24, 6)</f>
        <v>2.0998619999999999E-4</v>
      </c>
      <c r="T393" s="33">
        <f t="shared" si="455"/>
        <v>0.59068120071548458</v>
      </c>
      <c r="U393" s="33">
        <f t="shared" si="446"/>
        <v>4.1628351582886365E-2</v>
      </c>
      <c r="V393" s="39">
        <f t="shared" si="441"/>
        <v>1.2403490074968187E-4</v>
      </c>
      <c r="W393" s="32">
        <f t="shared" si="447"/>
        <v>0.54892881423184847</v>
      </c>
      <c r="X393" s="31"/>
      <c r="Y393" s="5">
        <f t="shared" si="452"/>
        <v>0</v>
      </c>
      <c r="Z393" s="5">
        <f t="shared" si="452"/>
        <v>3.5572534882568556</v>
      </c>
      <c r="AA393" s="5">
        <f t="shared" si="448"/>
        <v>0</v>
      </c>
      <c r="AB393" s="5">
        <f t="shared" si="433"/>
        <v>3.3058085086603186</v>
      </c>
      <c r="AC393" s="32"/>
      <c r="AD393" s="5">
        <f t="shared" si="453"/>
        <v>10902.324697126727</v>
      </c>
      <c r="AE393" s="5">
        <f t="shared" si="435"/>
        <v>-109.02324697126728</v>
      </c>
      <c r="AF393" s="5">
        <f t="shared" si="435"/>
        <v>-1297.2187763547415</v>
      </c>
      <c r="AG393" s="5">
        <f t="shared" si="456"/>
        <v>-25069.800545410071</v>
      </c>
      <c r="AH393" s="5">
        <f t="shared" si="457"/>
        <v>-15573.717871609351</v>
      </c>
      <c r="AI393" s="42">
        <f t="shared" si="451"/>
        <v>0</v>
      </c>
      <c r="AJ393" s="42">
        <f t="shared" si="454"/>
        <v>1059.1718388274489</v>
      </c>
      <c r="AK393" s="42">
        <f t="shared" si="458"/>
        <v>-14514.546032781902</v>
      </c>
    </row>
    <row r="394" spans="1:37" ht="15" x14ac:dyDescent="0.2">
      <c r="I394" s="2">
        <f t="shared" si="438"/>
        <v>19</v>
      </c>
      <c r="J394" s="11">
        <f t="shared" si="428"/>
        <v>19861.090207813293</v>
      </c>
      <c r="K394" s="11">
        <f t="shared" si="439"/>
        <v>198.61090207813294</v>
      </c>
      <c r="L394" s="24">
        <f t="shared" si="445"/>
        <v>2363.1821517149242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L'!$B$392:$AV$512, 40)</f>
        <v>78.847569676278894</v>
      </c>
      <c r="S394" s="46">
        <f>VLOOKUP(I394, '[1]Lapse Rates'!$A$4:$F$24, 6)</f>
        <v>1.6037285799999999E-2</v>
      </c>
      <c r="T394" s="33">
        <f t="shared" si="455"/>
        <v>0.54892881423184847</v>
      </c>
      <c r="U394" s="33">
        <f t="shared" si="446"/>
        <v>4.3281702927462827E-2</v>
      </c>
      <c r="V394" s="39">
        <f t="shared" si="441"/>
        <v>8.8033282776912615E-3</v>
      </c>
      <c r="W394" s="32">
        <f t="shared" si="447"/>
        <v>0.49684378302669441</v>
      </c>
      <c r="X394" s="31"/>
      <c r="Y394" s="5">
        <f t="shared" si="452"/>
        <v>0</v>
      </c>
      <c r="Z394" s="5">
        <f t="shared" si="452"/>
        <v>3.3058085086603186</v>
      </c>
      <c r="AA394" s="5">
        <f t="shared" si="448"/>
        <v>0</v>
      </c>
      <c r="AB394" s="5">
        <f t="shared" si="433"/>
        <v>2.9921373460838314</v>
      </c>
      <c r="AC394" s="32"/>
      <c r="AD394" s="5">
        <f t="shared" si="453"/>
        <v>9867.8591938843929</v>
      </c>
      <c r="AE394" s="5">
        <f t="shared" si="435"/>
        <v>-98.678591938843937</v>
      </c>
      <c r="AF394" s="5">
        <f t="shared" si="435"/>
        <v>-1174.1323602392067</v>
      </c>
      <c r="AG394" s="5">
        <f t="shared" si="456"/>
        <v>-26065.496672303012</v>
      </c>
      <c r="AH394" s="5">
        <f t="shared" si="457"/>
        <v>-17470.448430596669</v>
      </c>
      <c r="AI394" s="42">
        <f t="shared" si="451"/>
        <v>0</v>
      </c>
      <c r="AJ394" s="42">
        <f t="shared" si="454"/>
        <v>958.68091686555795</v>
      </c>
      <c r="AK394" s="42">
        <f t="shared" si="458"/>
        <v>-16511.767513731113</v>
      </c>
    </row>
    <row r="395" spans="1:37" ht="15" x14ac:dyDescent="0.2">
      <c r="I395" s="2">
        <f t="shared" si="438"/>
        <v>20</v>
      </c>
      <c r="J395" s="11">
        <f t="shared" si="428"/>
        <v>19861.090207813293</v>
      </c>
      <c r="K395" s="11">
        <f t="shared" si="439"/>
        <v>198.61090207813294</v>
      </c>
      <c r="L395" s="24">
        <f t="shared" si="445"/>
        <v>2363.1821517149242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L'!$B$392:$AV$512, 40)</f>
        <v>88.270217864410981</v>
      </c>
      <c r="S395" s="46">
        <f>VLOOKUP(I395, '[1]Lapse Rates'!$A$4:$F$24, 6)</f>
        <v>0</v>
      </c>
      <c r="T395" s="33">
        <f t="shared" si="455"/>
        <v>0.49684378302669441</v>
      </c>
      <c r="U395" s="33">
        <f t="shared" si="446"/>
        <v>4.3856508972344457E-2</v>
      </c>
      <c r="V395" s="39">
        <f t="shared" si="441"/>
        <v>0</v>
      </c>
      <c r="W395" s="32">
        <f t="shared" si="447"/>
        <v>0.45298727405434996</v>
      </c>
      <c r="X395" s="31"/>
      <c r="Y395" s="5">
        <f t="shared" si="452"/>
        <v>0</v>
      </c>
      <c r="Z395" s="5">
        <f t="shared" si="452"/>
        <v>2.9921373460838314</v>
      </c>
      <c r="AA395" s="5">
        <f t="shared" si="448"/>
        <v>0</v>
      </c>
      <c r="AB395" s="5">
        <f t="shared" si="433"/>
        <v>2.7280207306647712</v>
      </c>
      <c r="AC395" s="32"/>
      <c r="AD395" s="5">
        <f>$W395*J395</f>
        <v>8996.821112984886</v>
      </c>
      <c r="AE395" s="5">
        <f t="shared" si="435"/>
        <v>-89.968211129848868</v>
      </c>
      <c r="AF395" s="5">
        <f t="shared" si="435"/>
        <v>-1070.4914409992368</v>
      </c>
      <c r="AG395" s="5">
        <f t="shared" si="456"/>
        <v>-26411.661541906029</v>
      </c>
      <c r="AH395" s="5">
        <f t="shared" si="457"/>
        <v>-18575.300081050227</v>
      </c>
      <c r="AI395" s="42">
        <f t="shared" si="451"/>
        <v>0</v>
      </c>
      <c r="AJ395" s="42">
        <f t="shared" si="454"/>
        <v>874.05579834563014</v>
      </c>
      <c r="AK395" s="42">
        <f t="shared" si="458"/>
        <v>-17701.244282704596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328178.82859150402</v>
      </c>
      <c r="AE398" s="21">
        <f t="shared" ref="AE398:AK398" si="459">SUM(AE375:AE395)</f>
        <v>-10831.536891424608</v>
      </c>
      <c r="AF398" s="21">
        <f t="shared" si="459"/>
        <v>-37311.334035728287</v>
      </c>
      <c r="AG398" s="21">
        <f t="shared" si="459"/>
        <v>-317988.99637795903</v>
      </c>
      <c r="AH398" s="21">
        <f t="shared" si="459"/>
        <v>-37953.038713608068</v>
      </c>
      <c r="AI398" s="21">
        <f t="shared" si="459"/>
        <v>0</v>
      </c>
      <c r="AJ398" s="21">
        <f t="shared" si="459"/>
        <v>29972.239912600413</v>
      </c>
      <c r="AK398" s="21">
        <f t="shared" si="459"/>
        <v>-7980.7988010076697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166118.66505955113</v>
      </c>
      <c r="AE400" s="21">
        <f t="shared" ref="AE400:AK400" si="460">AE375+NPV($D$6,AE376:AE395)</f>
        <v>-9228.451977769997</v>
      </c>
      <c r="AF400" s="21">
        <f t="shared" si="460"/>
        <v>-18236.944785224237</v>
      </c>
      <c r="AG400" s="21">
        <f t="shared" si="460"/>
        <v>-109558.15342502197</v>
      </c>
      <c r="AH400" s="21">
        <f t="shared" si="460"/>
        <v>29095.114871534905</v>
      </c>
      <c r="AI400" s="21">
        <f t="shared" si="460"/>
        <v>0</v>
      </c>
      <c r="AJ400" s="21">
        <f t="shared" si="460"/>
        <v>14226.36854632309</v>
      </c>
      <c r="AK400" s="21">
        <f t="shared" si="460"/>
        <v>43321.483417858006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245061.42197912227</v>
      </c>
      <c r="AE402" s="21">
        <f t="shared" ref="AE402:AK402" si="461">AE375+NPV($D$7,AE376:AE395)</f>
        <v>-10007.253988920911</v>
      </c>
      <c r="AF402" s="21">
        <f t="shared" si="461"/>
        <v>-27503.561034454578</v>
      </c>
      <c r="AG402" s="21">
        <f t="shared" si="461"/>
        <v>-204804.02199013453</v>
      </c>
      <c r="AH402" s="21">
        <f t="shared" si="461"/>
        <v>2746.5849656122618</v>
      </c>
      <c r="AI402" s="21">
        <f t="shared" si="461"/>
        <v>0</v>
      </c>
      <c r="AJ402" s="21">
        <f t="shared" si="461"/>
        <v>21896.697250586327</v>
      </c>
      <c r="AK402" s="21">
        <f t="shared" si="461"/>
        <v>24643.28221619859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22088.698894920683</v>
      </c>
    </row>
    <row r="405" spans="1:39" ht="15" x14ac:dyDescent="0.2">
      <c r="G405" s="58" t="s">
        <v>122</v>
      </c>
      <c r="H405" s="57"/>
      <c r="I405" s="57"/>
      <c r="J405" s="11">
        <f>H$404</f>
        <v>22088.698894920683</v>
      </c>
      <c r="K405" s="11">
        <f>J405*$C$10</f>
        <v>8835.4795579682741</v>
      </c>
      <c r="L405" s="24">
        <f>$C$414</f>
        <v>3084.1240123589118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22088.698894920683</v>
      </c>
      <c r="AE405" s="5">
        <f>-$W405*K405</f>
        <v>-8835.4795579682741</v>
      </c>
      <c r="AF405" s="5">
        <f>-$W405*L405</f>
        <v>-3084.1240123589118</v>
      </c>
      <c r="AG405" s="5"/>
      <c r="AH405" s="5">
        <f>SUM(AD405:AG405)</f>
        <v>10169.095324593496</v>
      </c>
      <c r="AI405" s="42">
        <f>Y405-AA405</f>
        <v>0</v>
      </c>
      <c r="AJ405" s="42"/>
      <c r="AK405" s="42">
        <f>SUM(AH405:AJ405)</f>
        <v>10169.095324593496</v>
      </c>
      <c r="AL405" s="6" t="s">
        <v>39</v>
      </c>
      <c r="AM405" s="36">
        <f>AK432</f>
        <v>26553.797677883391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22088.698894920683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L'!$B$392:$AV$512, 43)</f>
        <v>13.821837434605799</v>
      </c>
      <c r="S406" s="46">
        <f>AVERAGE(VLOOKUP(I405,'[1]Lapse Rates'!$A$4:$F$24,6),VLOOKUP(I406,'[1]Lapse Rates'!$A$4:$F$24,6))</f>
        <v>1.1402544E-3</v>
      </c>
      <c r="T406" s="33">
        <f>W405</f>
        <v>1</v>
      </c>
      <c r="U406" s="33">
        <f>T406*R406/1000</f>
        <v>1.3821837434605799E-2</v>
      </c>
      <c r="V406" s="39">
        <f>MIN(S406*T406,T406-U406)</f>
        <v>1.1402544E-3</v>
      </c>
      <c r="W406" s="32">
        <f>T406-SUM(U406:V406)</f>
        <v>0.98503790816539416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5.9321839439653719</v>
      </c>
      <c r="AC406" s="32"/>
      <c r="AD406" s="5">
        <f t="shared" ref="AD406:AD408" si="470">$W406*J406</f>
        <v>21758.205753547922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-8323.9113364052155</v>
      </c>
      <c r="AH406" s="5">
        <f t="shared" ref="AH406:AH414" si="472">SUM(AD406:AG406)</f>
        <v>13434.294417142706</v>
      </c>
      <c r="AI406" s="42">
        <f>-M406*$W405*(N406-N405)/1000</f>
        <v>0</v>
      </c>
      <c r="AJ406" s="42">
        <f>$D$6*SUM(Y406:Z406,AD406:AE406)</f>
        <v>2135.0707710720512</v>
      </c>
      <c r="AK406" s="42">
        <f t="shared" ref="AK406" si="473">SUM(AH406:AJ406)</f>
        <v>15569.365188214757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22088.698894920683</v>
      </c>
      <c r="K407" s="11">
        <f t="shared" ref="K407:K425" si="475">J407*$C$11</f>
        <v>220.88698894920682</v>
      </c>
      <c r="L407" s="24">
        <f>$C$415</f>
        <v>2421.4630455112911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L'!$B$392:$AV$512, 43)</f>
        <v>15.100070214218404</v>
      </c>
      <c r="S407" s="46">
        <f>VLOOKUP(I407, '[1]Lapse Rates'!$A$4:$F$24, 6)</f>
        <v>1.1150343000000001E-3</v>
      </c>
      <c r="T407" s="33">
        <f t="shared" ref="T407:T409" si="476">W406</f>
        <v>0.98503790816539416</v>
      </c>
      <c r="U407" s="33">
        <f>T407*R407/1000</f>
        <v>1.4874141576964272E-2</v>
      </c>
      <c r="V407" s="39">
        <f t="shared" ref="V407:V425" si="477">MIN(S407*T407,T407-U407)</f>
        <v>1.0983510544046646E-3</v>
      </c>
      <c r="W407" s="32">
        <f>T407-SUM(U407:V407)</f>
        <v>0.96906541553402525</v>
      </c>
      <c r="X407" s="32"/>
      <c r="Y407" s="5">
        <f t="shared" ref="Y407:Z422" si="478">AA406</f>
        <v>0</v>
      </c>
      <c r="Z407" s="5">
        <f t="shared" si="478"/>
        <v>5.9321839439653719</v>
      </c>
      <c r="AA407" s="5">
        <f>O407*W407</f>
        <v>0</v>
      </c>
      <c r="AB407" s="5">
        <f t="shared" si="469"/>
        <v>5.8359929613164052</v>
      </c>
      <c r="AC407" s="32"/>
      <c r="AD407" s="5">
        <f t="shared" si="470"/>
        <v>21405.394173212277</v>
      </c>
      <c r="AE407" s="5">
        <f t="shared" si="471"/>
        <v>-214.05394173212275</v>
      </c>
      <c r="AF407" s="5">
        <f t="shared" si="471"/>
        <v>-2346.5560923986855</v>
      </c>
      <c r="AG407" s="5">
        <f t="shared" ref="AG407:AG410" si="479">-U407*M407</f>
        <v>-8957.639407753617</v>
      </c>
      <c r="AH407" s="5">
        <f t="shared" si="472"/>
        <v>9887.1447313278513</v>
      </c>
      <c r="AI407" s="42">
        <f>-M407*($W406*N407-$W405*N406)/1000</f>
        <v>0</v>
      </c>
      <c r="AJ407" s="42">
        <f t="shared" ref="AJ407:AJ408" si="480">$D$6*SUM(Y407:Z407,AD407:AE407)</f>
        <v>2079.4524239531061</v>
      </c>
      <c r="AK407" s="42">
        <f>SUM(AH407:AJ407)</f>
        <v>11966.597155280957</v>
      </c>
      <c r="AL407" s="48" t="s">
        <v>59</v>
      </c>
      <c r="AM407" s="54">
        <f>AK432/AD432</f>
        <v>9.9999993520845903E-2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22088.698894920683</v>
      </c>
      <c r="K408" s="11">
        <f t="shared" si="475"/>
        <v>220.88698894920682</v>
      </c>
      <c r="L408" s="24">
        <f t="shared" ref="L408:L425" si="481">$C$415</f>
        <v>2421.4630455112911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L'!$B$392:$AV$512, 43)</f>
        <v>16.455344275047437</v>
      </c>
      <c r="S408" s="46">
        <f>VLOOKUP(I408, '[1]Lapse Rates'!$A$4:$F$24, 6)</f>
        <v>9.1335750000000001E-4</v>
      </c>
      <c r="T408" s="33">
        <f t="shared" si="476"/>
        <v>0.96906541553402525</v>
      </c>
      <c r="U408" s="33">
        <f t="shared" ref="U408:U425" si="482">T408*R408/1000</f>
        <v>1.594630503765429E-2</v>
      </c>
      <c r="V408" s="39">
        <f t="shared" si="477"/>
        <v>8.8510316526861849E-4</v>
      </c>
      <c r="W408" s="32">
        <f t="shared" ref="W408:W425" si="483">T408-SUM(U408:V408)</f>
        <v>0.95223400733110231</v>
      </c>
      <c r="X408" s="32"/>
      <c r="Y408" s="5">
        <f t="shared" si="478"/>
        <v>0</v>
      </c>
      <c r="Z408" s="5">
        <f t="shared" si="478"/>
        <v>5.8359929613164052</v>
      </c>
      <c r="AA408" s="5">
        <f t="shared" ref="AA408:AA425" si="484">O408*W408</f>
        <v>0</v>
      </c>
      <c r="AB408" s="5">
        <f t="shared" si="469"/>
        <v>5.7346293400100237</v>
      </c>
      <c r="AC408" s="32"/>
      <c r="AD408" s="5">
        <f t="shared" si="470"/>
        <v>21033.610265440413</v>
      </c>
      <c r="AE408" s="5">
        <f t="shared" si="471"/>
        <v>-210.33610265440413</v>
      </c>
      <c r="AF408" s="5">
        <f>-$W408*L408</f>
        <v>-2305.7994594313918</v>
      </c>
      <c r="AG408" s="5">
        <f t="shared" si="479"/>
        <v>-9603.3273365215064</v>
      </c>
      <c r="AH408" s="5">
        <f t="shared" si="472"/>
        <v>8914.1473668331091</v>
      </c>
      <c r="AI408" s="42">
        <f>-M408*($W407*N408-$W406*N407)/1000</f>
        <v>0</v>
      </c>
      <c r="AJ408" s="42">
        <f t="shared" si="480"/>
        <v>2043.3357062788129</v>
      </c>
      <c r="AK408" s="42">
        <f t="shared" ref="AK408:AK415" si="485">SUM(AH408:AJ408)</f>
        <v>10957.483073111922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22088.698894920683</v>
      </c>
      <c r="K409" s="11">
        <f t="shared" si="475"/>
        <v>220.88698894920682</v>
      </c>
      <c r="L409" s="24">
        <f t="shared" si="481"/>
        <v>2421.4630455112911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L'!$B$392:$AV$512, 43)</f>
        <v>17.886470024323668</v>
      </c>
      <c r="S409" s="46">
        <f>VLOOKUP(I409, '[1]Lapse Rates'!$A$4:$F$24, 6)</f>
        <v>8.7679360000000005E-4</v>
      </c>
      <c r="T409" s="33">
        <f t="shared" si="476"/>
        <v>0.95223400733110231</v>
      </c>
      <c r="U409" s="33">
        <f t="shared" si="482"/>
        <v>1.7032105028269365E-2</v>
      </c>
      <c r="V409" s="39">
        <f t="shared" si="477"/>
        <v>8.3491268333026362E-4</v>
      </c>
      <c r="W409" s="32">
        <f t="shared" si="483"/>
        <v>0.93436698961950271</v>
      </c>
      <c r="X409" s="32"/>
      <c r="Y409" s="5">
        <f>AA408</f>
        <v>0</v>
      </c>
      <c r="Z409" s="5">
        <f t="shared" si="478"/>
        <v>5.7346293400100237</v>
      </c>
      <c r="AA409" s="5">
        <f t="shared" si="484"/>
        <v>0</v>
      </c>
      <c r="AB409" s="5">
        <f t="shared" si="469"/>
        <v>5.6270289779156348</v>
      </c>
      <c r="AC409" s="32"/>
      <c r="AD409" s="5">
        <f>$W409*J409</f>
        <v>20638.951091058676</v>
      </c>
      <c r="AE409" s="5">
        <f t="shared" si="471"/>
        <v>-206.38951091058675</v>
      </c>
      <c r="AF409" s="5">
        <f t="shared" si="471"/>
        <v>-2262.5351363092577</v>
      </c>
      <c r="AG409" s="5">
        <f t="shared" si="479"/>
        <v>-10257.227579069631</v>
      </c>
      <c r="AH409" s="5">
        <f t="shared" si="472"/>
        <v>7912.7988647692018</v>
      </c>
      <c r="AI409" s="42">
        <f t="shared" ref="AI409:AI425" si="487">-M409*($W408*N409-$W407*N408)/1000</f>
        <v>0</v>
      </c>
      <c r="AJ409" s="42">
        <f>$D$6*SUM(Y409:Z409,AD409:AE409)</f>
        <v>2004.9968581507828</v>
      </c>
      <c r="AK409" s="42">
        <f t="shared" si="485"/>
        <v>9917.7957229199856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22088.698894920683</v>
      </c>
      <c r="K410" s="11">
        <f t="shared" si="475"/>
        <v>220.88698894920682</v>
      </c>
      <c r="L410" s="24">
        <f t="shared" si="481"/>
        <v>2421.4630455112911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L'!$B$392:$AV$512, 43)</f>
        <v>19.491106175234979</v>
      </c>
      <c r="S410" s="46">
        <f>VLOOKUP(I410, '[1]Lapse Rates'!$A$4:$F$24, 6)</f>
        <v>8.7786349999999995E-4</v>
      </c>
      <c r="T410" s="33">
        <f>W409</f>
        <v>0.93436698961950271</v>
      </c>
      <c r="U410" s="33">
        <f t="shared" si="482"/>
        <v>1.8211846201308408E-2</v>
      </c>
      <c r="V410" s="39">
        <f t="shared" si="477"/>
        <v>8.202466757918403E-4</v>
      </c>
      <c r="W410" s="32">
        <f t="shared" si="483"/>
        <v>0.91533489674240243</v>
      </c>
      <c r="X410" s="32"/>
      <c r="Y410" s="5">
        <f t="shared" ref="Y410:Z425" si="488">AA409</f>
        <v>0</v>
      </c>
      <c r="Z410" s="5">
        <f t="shared" si="478"/>
        <v>5.6270289779156348</v>
      </c>
      <c r="AA410" s="5">
        <f t="shared" si="484"/>
        <v>0</v>
      </c>
      <c r="AB410" s="5">
        <f t="shared" si="469"/>
        <v>5.5124121953028027</v>
      </c>
      <c r="AC410" s="32"/>
      <c r="AD410" s="5">
        <f t="shared" ref="AD410:AD424" si="489">$W410*J410</f>
        <v>20218.55692215624</v>
      </c>
      <c r="AE410" s="5">
        <f t="shared" si="471"/>
        <v>-202.18556922156242</v>
      </c>
      <c r="AF410" s="5">
        <f t="shared" si="471"/>
        <v>-2216.4496267286208</v>
      </c>
      <c r="AG410" s="5">
        <f t="shared" si="479"/>
        <v>-10967.701925967762</v>
      </c>
      <c r="AH410" s="5">
        <f t="shared" si="472"/>
        <v>6832.2198002382975</v>
      </c>
      <c r="AI410" s="42">
        <f t="shared" si="487"/>
        <v>0</v>
      </c>
      <c r="AJ410" s="42">
        <f t="shared" ref="AJ410:AJ425" si="490">$D$6*SUM(Y410:Z410,AD410:AE410)</f>
        <v>1964.1580412656258</v>
      </c>
      <c r="AK410" s="42">
        <f t="shared" si="485"/>
        <v>8796.3778415039233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22088.698894920683</v>
      </c>
      <c r="K411" s="11">
        <f t="shared" si="475"/>
        <v>220.88698894920682</v>
      </c>
      <c r="L411" s="24">
        <f t="shared" si="481"/>
        <v>2421.4630455112911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L'!$B$392:$AV$512, 43)</f>
        <v>21.519452439324684</v>
      </c>
      <c r="S411" s="46">
        <f>VLOOKUP(I411, '[1]Lapse Rates'!$A$4:$F$24, 6)</f>
        <v>8.7081910000000003E-4</v>
      </c>
      <c r="T411" s="33">
        <f t="shared" ref="T411:T425" si="491">W410</f>
        <v>0.91533489674240243</v>
      </c>
      <c r="U411" s="33">
        <f t="shared" si="482"/>
        <v>1.9697505776502301E-2</v>
      </c>
      <c r="V411" s="39">
        <f t="shared" si="477"/>
        <v>7.9709111097981181E-4</v>
      </c>
      <c r="W411" s="32">
        <f t="shared" si="483"/>
        <v>0.89484029985492031</v>
      </c>
      <c r="X411" s="32"/>
      <c r="Y411" s="5">
        <f t="shared" si="488"/>
        <v>0</v>
      </c>
      <c r="Z411" s="5">
        <f t="shared" si="478"/>
        <v>5.5124121953028027</v>
      </c>
      <c r="AA411" s="5">
        <f t="shared" si="484"/>
        <v>0</v>
      </c>
      <c r="AB411" s="5">
        <f t="shared" si="469"/>
        <v>5.3889877894132878</v>
      </c>
      <c r="AC411" s="32"/>
      <c r="AD411" s="5">
        <f t="shared" si="489"/>
        <v>19765.857942535869</v>
      </c>
      <c r="AE411" s="5">
        <f t="shared" si="471"/>
        <v>-197.65857942535871</v>
      </c>
      <c r="AF411" s="5">
        <f t="shared" si="471"/>
        <v>-2166.8227177329322</v>
      </c>
      <c r="AG411" s="5">
        <f>-U411*M411</f>
        <v>-11862.409206277203</v>
      </c>
      <c r="AH411" s="5">
        <f t="shared" si="472"/>
        <v>5538.9674391003755</v>
      </c>
      <c r="AI411" s="42">
        <f t="shared" si="487"/>
        <v>0</v>
      </c>
      <c r="AJ411" s="42">
        <f t="shared" si="490"/>
        <v>1920.1811251575002</v>
      </c>
      <c r="AK411" s="42">
        <f t="shared" si="485"/>
        <v>7459.1485642578755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22088.698894920683</v>
      </c>
      <c r="K412" s="11">
        <f t="shared" si="475"/>
        <v>220.88698894920682</v>
      </c>
      <c r="L412" s="24">
        <f t="shared" si="481"/>
        <v>2421.4630455112911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L'!$B$392:$AV$512, 43)</f>
        <v>23.598203960533713</v>
      </c>
      <c r="S412" s="46">
        <f>VLOOKUP(I412, '[1]Lapse Rates'!$A$4:$F$24, 6)</f>
        <v>7.8743759999999998E-4</v>
      </c>
      <c r="T412" s="33">
        <f t="shared" si="491"/>
        <v>0.89484029985492031</v>
      </c>
      <c r="U412" s="33">
        <f t="shared" si="482"/>
        <v>2.1116623908081559E-2</v>
      </c>
      <c r="V412" s="39">
        <f t="shared" si="477"/>
        <v>7.0463089810103878E-4</v>
      </c>
      <c r="W412" s="32">
        <f t="shared" si="483"/>
        <v>0.87301904504873773</v>
      </c>
      <c r="X412" s="32"/>
      <c r="Y412" s="5">
        <f t="shared" si="488"/>
        <v>0</v>
      </c>
      <c r="Z412" s="5">
        <f t="shared" si="478"/>
        <v>5.3889877894132878</v>
      </c>
      <c r="AA412" s="5">
        <f t="shared" si="484"/>
        <v>0</v>
      </c>
      <c r="AB412" s="5">
        <f t="shared" si="469"/>
        <v>5.2575738648065631</v>
      </c>
      <c r="AC412" s="32"/>
      <c r="AD412" s="5">
        <f t="shared" si="489"/>
        <v>19283.854815612762</v>
      </c>
      <c r="AE412" s="5">
        <f t="shared" si="471"/>
        <v>-192.83854815612762</v>
      </c>
      <c r="AF412" s="5">
        <f t="shared" si="471"/>
        <v>-2113.9833556130757</v>
      </c>
      <c r="AG412" s="5">
        <f t="shared" ref="AG412:AG425" si="492">-U412*M412</f>
        <v>-12717.04329954005</v>
      </c>
      <c r="AH412" s="5">
        <f t="shared" si="472"/>
        <v>4259.9896123035087</v>
      </c>
      <c r="AI412" s="42">
        <f t="shared" si="487"/>
        <v>0</v>
      </c>
      <c r="AJ412" s="42">
        <f t="shared" si="490"/>
        <v>1873.3573555396376</v>
      </c>
      <c r="AK412" s="42">
        <f t="shared" si="485"/>
        <v>6133.3469678431466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22088.698894920683</v>
      </c>
      <c r="K413" s="11">
        <f t="shared" si="475"/>
        <v>220.88698894920682</v>
      </c>
      <c r="L413" s="24">
        <f t="shared" si="481"/>
        <v>2421.4630455112911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L'!$B$392:$AV$512, 43)</f>
        <v>25.987538112697244</v>
      </c>
      <c r="S413" s="46">
        <f>VLOOKUP(I413, '[1]Lapse Rates'!$A$4:$F$24, 6)</f>
        <v>7.0183349999999997E-4</v>
      </c>
      <c r="T413" s="33">
        <f t="shared" si="491"/>
        <v>0.87301904504873773</v>
      </c>
      <c r="U413" s="33">
        <f t="shared" si="482"/>
        <v>2.2687615706314623E-2</v>
      </c>
      <c r="V413" s="39">
        <f t="shared" si="477"/>
        <v>6.1271401195321326E-4</v>
      </c>
      <c r="W413" s="32">
        <f t="shared" si="483"/>
        <v>0.84971871533046994</v>
      </c>
      <c r="X413" s="32"/>
      <c r="Y413" s="5">
        <f t="shared" si="488"/>
        <v>0</v>
      </c>
      <c r="Z413" s="5">
        <f t="shared" si="478"/>
        <v>5.2575738648065631</v>
      </c>
      <c r="AA413" s="5">
        <f t="shared" si="484"/>
        <v>0</v>
      </c>
      <c r="AB413" s="5">
        <f t="shared" si="469"/>
        <v>5.1172525221475356</v>
      </c>
      <c r="AC413" s="32"/>
      <c r="AD413" s="5">
        <f t="shared" si="489"/>
        <v>18769.180848313572</v>
      </c>
      <c r="AE413" s="5">
        <f t="shared" si="471"/>
        <v>-187.69180848313573</v>
      </c>
      <c r="AF413" s="5">
        <f t="shared" si="471"/>
        <v>-2057.5624682520615</v>
      </c>
      <c r="AG413" s="5">
        <f t="shared" si="492"/>
        <v>-13663.140119198149</v>
      </c>
      <c r="AH413" s="5">
        <f t="shared" si="472"/>
        <v>2860.7864523802273</v>
      </c>
      <c r="AI413" s="42">
        <f t="shared" si="487"/>
        <v>0</v>
      </c>
      <c r="AJ413" s="42">
        <f t="shared" si="490"/>
        <v>1823.3598428035039</v>
      </c>
      <c r="AK413" s="42">
        <f t="shared" si="485"/>
        <v>4684.1462951837311</v>
      </c>
    </row>
    <row r="414" spans="1:39" ht="15" x14ac:dyDescent="0.2">
      <c r="A414" s="12"/>
      <c r="B414" s="13">
        <v>1</v>
      </c>
      <c r="C414" s="10">
        <f>$H$404*0.14+$B$417</f>
        <v>3084.1240123589118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22088.698894920683</v>
      </c>
      <c r="K414" s="11">
        <f t="shared" si="475"/>
        <v>220.88698894920682</v>
      </c>
      <c r="L414" s="24">
        <f t="shared" si="481"/>
        <v>2421.4630455112911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L'!$B$392:$AV$512, 43)</f>
        <v>28.734043673553451</v>
      </c>
      <c r="S414" s="46">
        <f>VLOOKUP(I414, '[1]Lapse Rates'!$A$4:$F$24, 6)</f>
        <v>6.5742610000000005E-4</v>
      </c>
      <c r="T414" s="33">
        <f t="shared" si="491"/>
        <v>0.84971871533046994</v>
      </c>
      <c r="U414" s="33">
        <f t="shared" si="482"/>
        <v>2.4415854676541456E-2</v>
      </c>
      <c r="V414" s="39">
        <f t="shared" si="477"/>
        <v>5.5862726111672114E-4</v>
      </c>
      <c r="W414" s="32">
        <f t="shared" si="483"/>
        <v>0.82474423339281178</v>
      </c>
      <c r="X414" s="32"/>
      <c r="Y414" s="5">
        <f t="shared" si="488"/>
        <v>0</v>
      </c>
      <c r="Z414" s="5">
        <f t="shared" si="478"/>
        <v>5.1172525221475356</v>
      </c>
      <c r="AA414" s="5">
        <f t="shared" si="484"/>
        <v>0</v>
      </c>
      <c r="AB414" s="5">
        <f t="shared" si="469"/>
        <v>4.9668489493191963</v>
      </c>
      <c r="AC414" s="32"/>
      <c r="AD414" s="5">
        <f t="shared" si="489"/>
        <v>18217.527036736006</v>
      </c>
      <c r="AE414" s="5">
        <f t="shared" si="471"/>
        <v>-182.17527036736007</v>
      </c>
      <c r="AF414" s="5">
        <f t="shared" si="471"/>
        <v>-1997.0876831592329</v>
      </c>
      <c r="AG414" s="5">
        <f t="shared" si="492"/>
        <v>-14703.935745998884</v>
      </c>
      <c r="AH414" s="5">
        <f t="shared" si="472"/>
        <v>1334.3283372105307</v>
      </c>
      <c r="AI414" s="42">
        <f t="shared" si="487"/>
        <v>0</v>
      </c>
      <c r="AJ414" s="42">
        <f t="shared" si="490"/>
        <v>1769.7700107531871</v>
      </c>
      <c r="AK414" s="42">
        <f t="shared" si="485"/>
        <v>3104.098347963718</v>
      </c>
    </row>
    <row r="415" spans="1:39" ht="15" x14ac:dyDescent="0.2">
      <c r="A415" s="12"/>
      <c r="B415" s="70" t="s">
        <v>49</v>
      </c>
      <c r="C415" s="10">
        <f>$H$404*0.11+$B$417</f>
        <v>2421.4630455112911</v>
      </c>
      <c r="D415" s="1"/>
      <c r="E415" s="1"/>
      <c r="F415" s="1"/>
      <c r="I415" s="2">
        <f t="shared" si="474"/>
        <v>10</v>
      </c>
      <c r="J415" s="11">
        <f t="shared" si="464"/>
        <v>22088.698894920683</v>
      </c>
      <c r="K415" s="11">
        <f t="shared" si="475"/>
        <v>220.88698894920682</v>
      </c>
      <c r="L415" s="24">
        <f t="shared" si="481"/>
        <v>2421.4630455112911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L'!$B$392:$AV$512, 43)</f>
        <v>31.997525649478089</v>
      </c>
      <c r="S415" s="46">
        <f>VLOOKUP(I415, '[1]Lapse Rates'!$A$4:$F$24, 6)</f>
        <v>5.9033320000000003E-4</v>
      </c>
      <c r="T415" s="33">
        <f t="shared" si="491"/>
        <v>0.82474423339281178</v>
      </c>
      <c r="U415" s="33">
        <f t="shared" si="482"/>
        <v>2.6389774762245636E-2</v>
      </c>
      <c r="V415" s="39">
        <f t="shared" si="477"/>
        <v>4.8687390248032547E-4</v>
      </c>
      <c r="W415" s="32">
        <f t="shared" si="483"/>
        <v>0.79786758472808583</v>
      </c>
      <c r="X415" s="32"/>
      <c r="Y415" s="5">
        <f t="shared" si="488"/>
        <v>0</v>
      </c>
      <c r="Z415" s="5">
        <f t="shared" si="478"/>
        <v>4.9668489493191963</v>
      </c>
      <c r="AA415" s="5">
        <f t="shared" si="484"/>
        <v>0</v>
      </c>
      <c r="AB415" s="5">
        <f t="shared" si="469"/>
        <v>4.804989976832104</v>
      </c>
      <c r="AC415" s="32"/>
      <c r="AD415" s="5">
        <f t="shared" si="489"/>
        <v>17623.856837076302</v>
      </c>
      <c r="AE415" s="5">
        <f t="shared" si="471"/>
        <v>-176.23856837076303</v>
      </c>
      <c r="AF415" s="5">
        <f t="shared" si="471"/>
        <v>-1932.0068716304088</v>
      </c>
      <c r="AG415" s="5">
        <f t="shared" si="492"/>
        <v>-15892.687665292427</v>
      </c>
      <c r="AH415" s="5">
        <f>SUM(AD415:AG415)</f>
        <v>-377.07626821729536</v>
      </c>
      <c r="AI415" s="42">
        <f t="shared" si="487"/>
        <v>0</v>
      </c>
      <c r="AJ415" s="42">
        <f t="shared" si="490"/>
        <v>1712.0986000419418</v>
      </c>
      <c r="AK415" s="42">
        <f t="shared" si="485"/>
        <v>1335.0223318246465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22088.698894920683</v>
      </c>
      <c r="K416" s="11">
        <f t="shared" si="475"/>
        <v>220.88698894920682</v>
      </c>
      <c r="L416" s="24">
        <f t="shared" si="481"/>
        <v>2421.4630455112911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L'!$B$392:$AV$512, 43)</f>
        <v>35.744807712934794</v>
      </c>
      <c r="S416" s="46">
        <f>VLOOKUP(I416, '[1]Lapse Rates'!$A$4:$F$24, 6)</f>
        <v>5.0522920000000001E-4</v>
      </c>
      <c r="T416" s="33">
        <f t="shared" si="491"/>
        <v>0.79786758472808583</v>
      </c>
      <c r="U416" s="33">
        <f t="shared" si="482"/>
        <v>2.8519623396489138E-2</v>
      </c>
      <c r="V416" s="39">
        <f t="shared" si="477"/>
        <v>4.03106001538103E-4</v>
      </c>
      <c r="W416" s="32">
        <f t="shared" si="483"/>
        <v>0.76894485533005863</v>
      </c>
      <c r="X416" s="31"/>
      <c r="Y416" s="5">
        <f t="shared" si="488"/>
        <v>0</v>
      </c>
      <c r="Z416" s="5">
        <f t="shared" si="478"/>
        <v>4.804989976832104</v>
      </c>
      <c r="AA416" s="5">
        <f t="shared" si="484"/>
        <v>0</v>
      </c>
      <c r="AB416" s="5">
        <f t="shared" si="469"/>
        <v>4.6308089128056587</v>
      </c>
      <c r="AC416" s="32"/>
      <c r="AD416" s="5">
        <f t="shared" si="489"/>
        <v>16984.991376184011</v>
      </c>
      <c r="AE416" s="5">
        <f t="shared" si="471"/>
        <v>-169.8499137618401</v>
      </c>
      <c r="AF416" s="5">
        <f t="shared" si="471"/>
        <v>-1861.9715512177629</v>
      </c>
      <c r="AG416" s="5">
        <f t="shared" si="492"/>
        <v>-17175.344278444256</v>
      </c>
      <c r="AH416" s="5">
        <f t="shared" ref="AH416:AH425" si="493">SUM(AD416:AG416)</f>
        <v>-2222.1743672398497</v>
      </c>
      <c r="AI416" s="42">
        <f t="shared" si="487"/>
        <v>0</v>
      </c>
      <c r="AJ416" s="42">
        <f t="shared" si="490"/>
        <v>1650.0367469803423</v>
      </c>
      <c r="AK416" s="42">
        <f t="shared" ref="AK416:AK425" si="494">SUM(AH416:AJ416)</f>
        <v>-572.13762025950746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22088.698894920683</v>
      </c>
      <c r="K417" s="11">
        <f t="shared" si="475"/>
        <v>220.88698894920682</v>
      </c>
      <c r="L417" s="24">
        <f t="shared" si="481"/>
        <v>2421.4630455112911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L'!$B$392:$AV$512, 43)</f>
        <v>40.028560253523978</v>
      </c>
      <c r="S417" s="46">
        <f>VLOOKUP(I417, '[1]Lapse Rates'!$A$4:$F$24, 6)</f>
        <v>4.8306569999999999E-4</v>
      </c>
      <c r="T417" s="33">
        <f t="shared" si="491"/>
        <v>0.76894485533005863</v>
      </c>
      <c r="U417" s="33">
        <f t="shared" si="482"/>
        <v>3.0779755473216527E-2</v>
      </c>
      <c r="V417" s="39">
        <f t="shared" si="477"/>
        <v>3.7145088480141351E-4</v>
      </c>
      <c r="W417" s="32">
        <f t="shared" si="483"/>
        <v>0.73779364897204069</v>
      </c>
      <c r="X417" s="31"/>
      <c r="Y417" s="5">
        <f t="shared" si="488"/>
        <v>0</v>
      </c>
      <c r="Z417" s="5">
        <f t="shared" si="478"/>
        <v>4.6308089128056587</v>
      </c>
      <c r="AA417" s="5">
        <f t="shared" si="484"/>
        <v>0</v>
      </c>
      <c r="AB417" s="5">
        <f t="shared" si="469"/>
        <v>4.4432073142678306</v>
      </c>
      <c r="AC417" s="32"/>
      <c r="AD417" s="5">
        <f t="shared" si="489"/>
        <v>16296.901758728212</v>
      </c>
      <c r="AE417" s="5">
        <f t="shared" si="471"/>
        <v>-162.96901758728214</v>
      </c>
      <c r="AF417" s="5">
        <f t="shared" si="471"/>
        <v>-1786.540056198726</v>
      </c>
      <c r="AG417" s="5">
        <f t="shared" si="492"/>
        <v>-18536.461358879715</v>
      </c>
      <c r="AH417" s="5">
        <f t="shared" si="493"/>
        <v>-4189.0686739375105</v>
      </c>
      <c r="AI417" s="42">
        <f t="shared" si="487"/>
        <v>0</v>
      </c>
      <c r="AJ417" s="42">
        <f t="shared" si="490"/>
        <v>1583.1930842602715</v>
      </c>
      <c r="AK417" s="42">
        <f t="shared" si="494"/>
        <v>-2605.8755896772391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22088.698894920683</v>
      </c>
      <c r="K418" s="11">
        <f t="shared" si="475"/>
        <v>220.88698894920682</v>
      </c>
      <c r="L418" s="24">
        <f t="shared" si="481"/>
        <v>2421.4630455112911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L'!$B$392:$AV$512, 43)</f>
        <v>44.954300431844892</v>
      </c>
      <c r="S418" s="46">
        <f>VLOOKUP(I418, '[1]Lapse Rates'!$A$4:$F$24, 6)</f>
        <v>4.5965829999999999E-4</v>
      </c>
      <c r="T418" s="33">
        <f t="shared" si="491"/>
        <v>0.73779364897204069</v>
      </c>
      <c r="U418" s="33">
        <f t="shared" si="482"/>
        <v>3.3166997352596227E-2</v>
      </c>
      <c r="V418" s="39">
        <f t="shared" si="477"/>
        <v>3.3913297443728495E-4</v>
      </c>
      <c r="W418" s="32">
        <f t="shared" si="483"/>
        <v>0.70428751864500716</v>
      </c>
      <c r="X418" s="31"/>
      <c r="Y418" s="5">
        <f t="shared" si="488"/>
        <v>0</v>
      </c>
      <c r="Z418" s="5">
        <f t="shared" si="478"/>
        <v>4.4432073142678306</v>
      </c>
      <c r="AA418" s="5">
        <f t="shared" si="484"/>
        <v>0</v>
      </c>
      <c r="AB418" s="5">
        <f t="shared" si="469"/>
        <v>4.24142368066064</v>
      </c>
      <c r="AC418" s="32"/>
      <c r="AD418" s="5">
        <f t="shared" si="489"/>
        <v>15556.794934800399</v>
      </c>
      <c r="AE418" s="5">
        <f t="shared" si="471"/>
        <v>-155.56794934800399</v>
      </c>
      <c r="AF418" s="5">
        <f t="shared" si="471"/>
        <v>-1705.4061998137292</v>
      </c>
      <c r="AG418" s="5">
        <f t="shared" si="492"/>
        <v>-19974.127648656671</v>
      </c>
      <c r="AH418" s="5">
        <f t="shared" si="493"/>
        <v>-6278.306863018006</v>
      </c>
      <c r="AI418" s="42">
        <f t="shared" si="487"/>
        <v>0</v>
      </c>
      <c r="AJ418" s="42">
        <f t="shared" si="490"/>
        <v>1511.2962459104097</v>
      </c>
      <c r="AK418" s="42">
        <f t="shared" si="494"/>
        <v>-4767.0106171075968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22088.698894920683</v>
      </c>
      <c r="K419" s="11">
        <f t="shared" si="475"/>
        <v>220.88698894920682</v>
      </c>
      <c r="L419" s="24">
        <f t="shared" si="481"/>
        <v>2421.4630455112911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L'!$B$392:$AV$512, 43)</f>
        <v>50.428037293055795</v>
      </c>
      <c r="S419" s="46">
        <f>VLOOKUP(I419, '[1]Lapse Rates'!$A$4:$F$24, 6)</f>
        <v>3.6747819999999998E-4</v>
      </c>
      <c r="T419" s="33">
        <f t="shared" si="491"/>
        <v>0.70428751864500716</v>
      </c>
      <c r="U419" s="33">
        <f t="shared" si="482"/>
        <v>3.5515837255264152E-2</v>
      </c>
      <c r="V419" s="39">
        <f t="shared" si="477"/>
        <v>2.5881030963413365E-4</v>
      </c>
      <c r="W419" s="32">
        <f t="shared" si="483"/>
        <v>0.66851287108010893</v>
      </c>
      <c r="X419" s="31"/>
      <c r="Y419" s="5">
        <f t="shared" si="488"/>
        <v>0</v>
      </c>
      <c r="Z419" s="5">
        <f t="shared" si="478"/>
        <v>4.24142368066064</v>
      </c>
      <c r="AA419" s="5">
        <f t="shared" si="484"/>
        <v>0</v>
      </c>
      <c r="AB419" s="5">
        <f t="shared" si="469"/>
        <v>4.0259783783770295</v>
      </c>
      <c r="AC419" s="32"/>
      <c r="AD419" s="5">
        <f t="shared" si="489"/>
        <v>14766.579516667454</v>
      </c>
      <c r="AE419" s="5">
        <f t="shared" si="471"/>
        <v>-147.66579516667454</v>
      </c>
      <c r="AF419" s="5">
        <f t="shared" si="471"/>
        <v>-1618.7792127691378</v>
      </c>
      <c r="AG419" s="5">
        <f t="shared" si="492"/>
        <v>-21388.667154400475</v>
      </c>
      <c r="AH419" s="5">
        <f t="shared" si="493"/>
        <v>-8388.5326456688326</v>
      </c>
      <c r="AI419" s="42">
        <f t="shared" si="487"/>
        <v>0</v>
      </c>
      <c r="AJ419" s="42">
        <f t="shared" si="490"/>
        <v>1434.5315197422992</v>
      </c>
      <c r="AK419" s="42">
        <f t="shared" si="494"/>
        <v>-6954.0011259265339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22088.698894920683</v>
      </c>
      <c r="K420" s="11">
        <f t="shared" si="475"/>
        <v>220.88698894920682</v>
      </c>
      <c r="L420" s="24">
        <f t="shared" si="481"/>
        <v>2421.4630455112911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L'!$B$392:$AV$512, 43)</f>
        <v>56.480326032554487</v>
      </c>
      <c r="S420" s="46">
        <f>VLOOKUP(I420, '[1]Lapse Rates'!$A$4:$F$24, 6)</f>
        <v>3.9775519999999998E-4</v>
      </c>
      <c r="T420" s="33">
        <f t="shared" si="491"/>
        <v>0.66851287108010893</v>
      </c>
      <c r="U420" s="33">
        <f t="shared" si="482"/>
        <v>3.775782491556362E-2</v>
      </c>
      <c r="V420" s="39">
        <f t="shared" si="477"/>
        <v>2.6590447073904293E-4</v>
      </c>
      <c r="W420" s="32">
        <f t="shared" si="483"/>
        <v>0.63048914169380632</v>
      </c>
      <c r="X420" s="31"/>
      <c r="Y420" s="5">
        <f t="shared" si="488"/>
        <v>0</v>
      </c>
      <c r="Z420" s="5">
        <f t="shared" si="478"/>
        <v>4.0259783783770295</v>
      </c>
      <c r="AA420" s="5">
        <f t="shared" si="484"/>
        <v>0</v>
      </c>
      <c r="AB420" s="5">
        <f t="shared" si="469"/>
        <v>3.7969884531311928</v>
      </c>
      <c r="AC420" s="32"/>
      <c r="AD420" s="5">
        <f t="shared" si="489"/>
        <v>13926.68480739147</v>
      </c>
      <c r="AE420" s="5">
        <f t="shared" si="471"/>
        <v>-139.2668480739147</v>
      </c>
      <c r="AF420" s="5">
        <f t="shared" si="471"/>
        <v>-1526.7061572076841</v>
      </c>
      <c r="AG420" s="5">
        <f t="shared" si="492"/>
        <v>-22738.857141074965</v>
      </c>
      <c r="AH420" s="5">
        <f t="shared" si="493"/>
        <v>-10478.145338965092</v>
      </c>
      <c r="AI420" s="42">
        <f t="shared" si="487"/>
        <v>0</v>
      </c>
      <c r="AJ420" s="42">
        <f t="shared" si="490"/>
        <v>1352.940650287971</v>
      </c>
      <c r="AK420" s="42">
        <f t="shared" si="494"/>
        <v>-9125.2046886771204</v>
      </c>
    </row>
    <row r="421" spans="1:37" ht="15" x14ac:dyDescent="0.2">
      <c r="I421" s="2">
        <f t="shared" si="474"/>
        <v>16</v>
      </c>
      <c r="J421" s="11">
        <f t="shared" si="464"/>
        <v>22088.698894920683</v>
      </c>
      <c r="K421" s="11">
        <f t="shared" si="475"/>
        <v>220.88698894920682</v>
      </c>
      <c r="L421" s="24">
        <f t="shared" si="481"/>
        <v>2421.4630455112911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L'!$B$392:$AV$512, 43)</f>
        <v>63.038173620896714</v>
      </c>
      <c r="S421" s="46">
        <f>VLOOKUP(I421, '[1]Lapse Rates'!$A$4:$F$24, 6)</f>
        <v>2.516404E-4</v>
      </c>
      <c r="T421" s="33">
        <f t="shared" si="491"/>
        <v>0.63048914169380632</v>
      </c>
      <c r="U421" s="33">
        <f t="shared" si="482"/>
        <v>3.974488398018431E-2</v>
      </c>
      <c r="V421" s="39">
        <f t="shared" si="477"/>
        <v>1.5865653981148609E-4</v>
      </c>
      <c r="W421" s="32">
        <f t="shared" si="483"/>
        <v>0.59058560117381054</v>
      </c>
      <c r="X421" s="31"/>
      <c r="Y421" s="5">
        <f t="shared" si="488"/>
        <v>0</v>
      </c>
      <c r="Z421" s="5">
        <f t="shared" si="478"/>
        <v>3.7969884531311928</v>
      </c>
      <c r="AA421" s="5">
        <f t="shared" si="484"/>
        <v>0</v>
      </c>
      <c r="AB421" s="5">
        <f t="shared" si="469"/>
        <v>3.5566777600930273</v>
      </c>
      <c r="AC421" s="32"/>
      <c r="AD421" s="5">
        <f t="shared" si="489"/>
        <v>13045.267516004016</v>
      </c>
      <c r="AE421" s="5">
        <f t="shared" si="471"/>
        <v>-130.45267516004014</v>
      </c>
      <c r="AF421" s="5">
        <f t="shared" si="471"/>
        <v>-1430.0812084534521</v>
      </c>
      <c r="AG421" s="5">
        <f t="shared" si="492"/>
        <v>-23935.521734502418</v>
      </c>
      <c r="AH421" s="5">
        <f t="shared" si="493"/>
        <v>-12450.788102111894</v>
      </c>
      <c r="AI421" s="42">
        <f t="shared" si="487"/>
        <v>0</v>
      </c>
      <c r="AJ421" s="42">
        <f t="shared" si="490"/>
        <v>1267.3158204540462</v>
      </c>
      <c r="AK421" s="42">
        <f t="shared" si="494"/>
        <v>-11183.472281657847</v>
      </c>
    </row>
    <row r="422" spans="1:37" ht="15" x14ac:dyDescent="0.2">
      <c r="I422" s="2">
        <f t="shared" si="474"/>
        <v>17</v>
      </c>
      <c r="J422" s="11">
        <f t="shared" si="464"/>
        <v>22088.698894920683</v>
      </c>
      <c r="K422" s="11">
        <f t="shared" si="475"/>
        <v>220.88698894920682</v>
      </c>
      <c r="L422" s="24">
        <f t="shared" si="481"/>
        <v>2421.4630455112911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L'!$B$392:$AV$512, 43)</f>
        <v>70.197291238441366</v>
      </c>
      <c r="S422" s="46">
        <f>VLOOKUP(I422, '[1]Lapse Rates'!$A$4:$F$24, 6)</f>
        <v>2.7508159999999998E-4</v>
      </c>
      <c r="T422" s="33">
        <f t="shared" si="491"/>
        <v>0.59058560117381054</v>
      </c>
      <c r="U422" s="33">
        <f t="shared" si="482"/>
        <v>4.1457509446827953E-2</v>
      </c>
      <c r="V422" s="39">
        <f t="shared" si="477"/>
        <v>1.6245923210785366E-4</v>
      </c>
      <c r="W422" s="32">
        <f t="shared" si="483"/>
        <v>0.54896563249487473</v>
      </c>
      <c r="X422" s="31"/>
      <c r="Y422" s="5">
        <f t="shared" si="488"/>
        <v>0</v>
      </c>
      <c r="Z422" s="5">
        <f t="shared" si="478"/>
        <v>3.5566777600930273</v>
      </c>
      <c r="AA422" s="5">
        <f t="shared" si="484"/>
        <v>0</v>
      </c>
      <c r="AB422" s="5">
        <f t="shared" si="469"/>
        <v>3.3060302389175593</v>
      </c>
      <c r="AC422" s="32"/>
      <c r="AD422" s="5">
        <f t="shared" si="489"/>
        <v>12125.936559838972</v>
      </c>
      <c r="AE422" s="5">
        <f t="shared" si="471"/>
        <v>-121.25936559838973</v>
      </c>
      <c r="AF422" s="5">
        <f t="shared" si="471"/>
        <v>-1329.2999923420716</v>
      </c>
      <c r="AG422" s="5">
        <f t="shared" si="492"/>
        <v>-24966.914456653751</v>
      </c>
      <c r="AH422" s="5">
        <f t="shared" si="493"/>
        <v>-14291.53725475524</v>
      </c>
      <c r="AI422" s="42">
        <f t="shared" si="487"/>
        <v>0</v>
      </c>
      <c r="AJ422" s="42">
        <f t="shared" si="490"/>
        <v>1178.0077428432664</v>
      </c>
      <c r="AK422" s="42">
        <f t="shared" si="494"/>
        <v>-13113.529511911973</v>
      </c>
    </row>
    <row r="423" spans="1:37" ht="15" x14ac:dyDescent="0.2">
      <c r="I423" s="2">
        <f t="shared" si="474"/>
        <v>18</v>
      </c>
      <c r="J423" s="11">
        <f t="shared" si="464"/>
        <v>22088.698894920683</v>
      </c>
      <c r="K423" s="11">
        <f t="shared" si="475"/>
        <v>220.88698894920682</v>
      </c>
      <c r="L423" s="24">
        <f t="shared" si="481"/>
        <v>2421.4630455112911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L'!$B$392:$AV$512, 43)</f>
        <v>78.205974157016442</v>
      </c>
      <c r="S423" s="46">
        <f>VLOOKUP(I423, '[1]Lapse Rates'!$A$4:$F$24, 6)</f>
        <v>2.0998619999999999E-4</v>
      </c>
      <c r="T423" s="33">
        <f t="shared" si="491"/>
        <v>0.54896563249487473</v>
      </c>
      <c r="U423" s="33">
        <f t="shared" si="482"/>
        <v>4.2932392067984361E-2</v>
      </c>
      <c r="V423" s="39">
        <f t="shared" si="477"/>
        <v>1.1527520709819527E-4</v>
      </c>
      <c r="W423" s="32">
        <f t="shared" si="483"/>
        <v>0.50591796521979215</v>
      </c>
      <c r="X423" s="31"/>
      <c r="Y423" s="5">
        <f t="shared" si="488"/>
        <v>0</v>
      </c>
      <c r="Z423" s="5">
        <f t="shared" si="488"/>
        <v>3.3060302389175593</v>
      </c>
      <c r="AA423" s="5">
        <f t="shared" si="484"/>
        <v>0</v>
      </c>
      <c r="AB423" s="5">
        <f t="shared" si="469"/>
        <v>3.0467847027635022</v>
      </c>
      <c r="AC423" s="32"/>
      <c r="AD423" s="5">
        <f t="shared" si="489"/>
        <v>11175.069599270942</v>
      </c>
      <c r="AE423" s="5">
        <f t="shared" si="471"/>
        <v>-111.75069599270944</v>
      </c>
      <c r="AF423" s="5">
        <f t="shared" si="471"/>
        <v>-1225.0616568399932</v>
      </c>
      <c r="AG423" s="5">
        <f t="shared" si="492"/>
        <v>-25855.131542710154</v>
      </c>
      <c r="AH423" s="5">
        <f t="shared" si="493"/>
        <v>-16016.874296271913</v>
      </c>
      <c r="AI423" s="42">
        <f t="shared" si="487"/>
        <v>0</v>
      </c>
      <c r="AJ423" s="42">
        <f t="shared" si="490"/>
        <v>1085.6359059780325</v>
      </c>
      <c r="AK423" s="42">
        <f t="shared" si="494"/>
        <v>-14931.238390293882</v>
      </c>
    </row>
    <row r="424" spans="1:37" ht="15" x14ac:dyDescent="0.2">
      <c r="I424" s="2">
        <f t="shared" si="474"/>
        <v>19</v>
      </c>
      <c r="J424" s="11">
        <f t="shared" si="464"/>
        <v>22088.698894920683</v>
      </c>
      <c r="K424" s="11">
        <f t="shared" si="475"/>
        <v>220.88698894920682</v>
      </c>
      <c r="L424" s="24">
        <f t="shared" si="481"/>
        <v>2421.4630455112911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L'!$B$392:$AV$512, 43)</f>
        <v>87.152906044201444</v>
      </c>
      <c r="S424" s="46">
        <f>VLOOKUP(I424, '[1]Lapse Rates'!$A$4:$F$24, 6)</f>
        <v>1.6037285799999999E-2</v>
      </c>
      <c r="T424" s="33">
        <f t="shared" si="491"/>
        <v>0.50591796521979215</v>
      </c>
      <c r="U424" s="33">
        <f t="shared" si="482"/>
        <v>4.4092220888874115E-2</v>
      </c>
      <c r="V424" s="39">
        <f t="shared" si="477"/>
        <v>8.1135509995842667E-3</v>
      </c>
      <c r="W424" s="32">
        <f t="shared" si="483"/>
        <v>0.45371219333133378</v>
      </c>
      <c r="X424" s="31"/>
      <c r="Y424" s="5">
        <f t="shared" si="488"/>
        <v>0</v>
      </c>
      <c r="Z424" s="5">
        <f t="shared" si="488"/>
        <v>3.0467847027635022</v>
      </c>
      <c r="AA424" s="5">
        <f t="shared" si="484"/>
        <v>0</v>
      </c>
      <c r="AB424" s="5">
        <f t="shared" si="469"/>
        <v>2.7323864047773583</v>
      </c>
      <c r="AC424" s="32"/>
      <c r="AD424" s="5">
        <f t="shared" si="489"/>
        <v>10021.912023449871</v>
      </c>
      <c r="AE424" s="5">
        <f t="shared" si="471"/>
        <v>-100.21912023449872</v>
      </c>
      <c r="AF424" s="5">
        <f t="shared" si="471"/>
        <v>-1098.6473094496992</v>
      </c>
      <c r="AG424" s="5">
        <f t="shared" si="492"/>
        <v>-26553.61409368577</v>
      </c>
      <c r="AH424" s="5">
        <f t="shared" si="493"/>
        <v>-17730.568499920097</v>
      </c>
      <c r="AI424" s="42">
        <f t="shared" si="487"/>
        <v>0</v>
      </c>
      <c r="AJ424" s="42">
        <f t="shared" si="490"/>
        <v>973.61696338476918</v>
      </c>
      <c r="AK424" s="42">
        <f t="shared" si="494"/>
        <v>-16756.951536535329</v>
      </c>
    </row>
    <row r="425" spans="1:37" ht="15" x14ac:dyDescent="0.2">
      <c r="I425" s="2">
        <f t="shared" si="474"/>
        <v>20</v>
      </c>
      <c r="J425" s="11">
        <f t="shared" si="464"/>
        <v>22088.698894920683</v>
      </c>
      <c r="K425" s="11">
        <f t="shared" si="475"/>
        <v>220.88698894920682</v>
      </c>
      <c r="L425" s="24">
        <f t="shared" si="481"/>
        <v>2421.4630455112911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L'!$B$392:$AV$512, 43)</f>
        <v>97.186102286286129</v>
      </c>
      <c r="S425" s="46">
        <f>VLOOKUP(I425, '[1]Lapse Rates'!$A$4:$F$24, 6)</f>
        <v>0</v>
      </c>
      <c r="T425" s="33">
        <f t="shared" si="491"/>
        <v>0.45371219333133378</v>
      </c>
      <c r="U425" s="33">
        <f t="shared" si="482"/>
        <v>4.4094519629634232E-2</v>
      </c>
      <c r="V425" s="39">
        <f t="shared" si="477"/>
        <v>0</v>
      </c>
      <c r="W425" s="32">
        <f t="shared" si="483"/>
        <v>0.40961767370169955</v>
      </c>
      <c r="X425" s="31"/>
      <c r="Y425" s="5">
        <f t="shared" si="488"/>
        <v>0</v>
      </c>
      <c r="Z425" s="5">
        <f t="shared" si="488"/>
        <v>2.7323864047773583</v>
      </c>
      <c r="AA425" s="5">
        <f t="shared" si="484"/>
        <v>0</v>
      </c>
      <c r="AB425" s="5">
        <f t="shared" si="469"/>
        <v>2.4668364201570081</v>
      </c>
      <c r="AC425" s="32"/>
      <c r="AD425" s="5">
        <f>$W425*J425</f>
        <v>9047.9214564347112</v>
      </c>
      <c r="AE425" s="5">
        <f t="shared" si="471"/>
        <v>-90.479214564347117</v>
      </c>
      <c r="AF425" s="5">
        <f t="shared" si="471"/>
        <v>-991.87405965696769</v>
      </c>
      <c r="AG425" s="5">
        <f t="shared" si="492"/>
        <v>-26554.998462034993</v>
      </c>
      <c r="AH425" s="5">
        <f t="shared" si="493"/>
        <v>-18589.430279821598</v>
      </c>
      <c r="AI425" s="42">
        <f t="shared" si="487"/>
        <v>0</v>
      </c>
      <c r="AJ425" s="42">
        <f t="shared" si="490"/>
        <v>878.99313103379143</v>
      </c>
      <c r="AK425" s="42">
        <f t="shared" si="494"/>
        <v>-17710.437148787805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353751.75412938086</v>
      </c>
      <c r="AE428" s="21">
        <f t="shared" ref="AE428:AK428" si="495">SUM(AE405:AE425)</f>
        <v>-11934.528052777396</v>
      </c>
      <c r="AF428" s="21">
        <f t="shared" si="495"/>
        <v>-37057.294827563805</v>
      </c>
      <c r="AG428" s="21">
        <f t="shared" si="495"/>
        <v>-344628.66149306757</v>
      </c>
      <c r="AH428" s="21">
        <f t="shared" si="495"/>
        <v>-39868.730244028004</v>
      </c>
      <c r="AI428" s="21">
        <f t="shared" si="495"/>
        <v>0</v>
      </c>
      <c r="AJ428" s="21">
        <f t="shared" si="495"/>
        <v>32241.348545891349</v>
      </c>
      <c r="AK428" s="21">
        <f t="shared" si="495"/>
        <v>-7627.3816981366581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181256.79086050499</v>
      </c>
      <c r="AE430" s="21">
        <f t="shared" ref="AE430:AK430" si="496">AE405+NPV($D$6,AE406:AE425)</f>
        <v>-10229.016358203775</v>
      </c>
      <c r="AF430" s="21">
        <f t="shared" si="496"/>
        <v>-18360.704495359922</v>
      </c>
      <c r="AG430" s="21">
        <f t="shared" si="496"/>
        <v>-121838.64569209244</v>
      </c>
      <c r="AH430" s="21">
        <f t="shared" si="496"/>
        <v>30828.424314848911</v>
      </c>
      <c r="AI430" s="21">
        <f t="shared" si="496"/>
        <v>0</v>
      </c>
      <c r="AJ430" s="21">
        <f t="shared" si="496"/>
        <v>15482.064770873854</v>
      </c>
      <c r="AK430" s="21">
        <f t="shared" si="496"/>
        <v>46310.489085722766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265537.99398344971</v>
      </c>
      <c r="AE432" s="21">
        <f t="shared" ref="AE432:AK432" si="497">AE405+NPV($D$7,AE406:AE425)</f>
        <v>-11060.037430847215</v>
      </c>
      <c r="AF432" s="21">
        <f t="shared" si="497"/>
        <v>-27470.733234580825</v>
      </c>
      <c r="AG432" s="21">
        <f t="shared" si="497"/>
        <v>-224124.3107035468</v>
      </c>
      <c r="AH432" s="21">
        <f t="shared" si="497"/>
        <v>2882.9126144748661</v>
      </c>
      <c r="AI432" s="21">
        <f t="shared" si="497"/>
        <v>0</v>
      </c>
      <c r="AJ432" s="21">
        <f t="shared" si="497"/>
        <v>23670.88506340851</v>
      </c>
      <c r="AK432" s="21">
        <f t="shared" si="497"/>
        <v>26553.797677883391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19220.000592347802</v>
      </c>
    </row>
    <row r="436" spans="1:39" ht="15" x14ac:dyDescent="0.2">
      <c r="G436" s="58" t="s">
        <v>123</v>
      </c>
      <c r="H436" s="57"/>
      <c r="I436" s="57"/>
      <c r="J436" s="11">
        <f>H$435</f>
        <v>19220.000592347802</v>
      </c>
      <c r="K436" s="11">
        <f>J436*$C$10</f>
        <v>7688.0002369391214</v>
      </c>
      <c r="L436" s="24">
        <f>$C$445</f>
        <v>2866.6598749987083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19220.000592347802</v>
      </c>
      <c r="AE436" s="5">
        <f>-$W436*K436</f>
        <v>-7688.0002369391214</v>
      </c>
      <c r="AF436" s="5">
        <f>-$W436*L436</f>
        <v>-2866.6598749987083</v>
      </c>
      <c r="AG436" s="5"/>
      <c r="AH436" s="5">
        <f>SUM(AD436:AG436)</f>
        <v>8665.3404804099719</v>
      </c>
      <c r="AI436" s="42">
        <f>Y436-AA436</f>
        <v>0</v>
      </c>
      <c r="AJ436" s="42"/>
      <c r="AK436" s="42">
        <f>SUM(AH436:AJ436)</f>
        <v>8665.3404804099719</v>
      </c>
      <c r="AL436" s="6" t="s">
        <v>39</v>
      </c>
      <c r="AM436" s="36">
        <f>AK463</f>
        <v>23860.253346416735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19220.000592347802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L'!$B$392:$AV$512, 46)</f>
        <v>11.213304389349306</v>
      </c>
      <c r="S437" s="46">
        <f>AVERAGE(VLOOKUP(I436,'[1]Lapse Rates'!$A$4:$F$24,6),VLOOKUP(I437,'[1]Lapse Rates'!$A$4:$F$24,6))</f>
        <v>1.1402544E-3</v>
      </c>
      <c r="T437" s="33">
        <f>W436</f>
        <v>1</v>
      </c>
      <c r="U437" s="33">
        <f>T437*R437/1000</f>
        <v>1.1213304389349305E-2</v>
      </c>
      <c r="V437" s="39">
        <f>MIN(S437*T437,T437-U437)</f>
        <v>1.1402544E-3</v>
      </c>
      <c r="W437" s="32">
        <f>T437-SUM(U437:V437)</f>
        <v>0.98764644121065071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5.9478932864384895</v>
      </c>
      <c r="AC437" s="32"/>
      <c r="AD437" s="5">
        <f t="shared" ref="AD437:AD439" si="506">$W437*J437</f>
        <v>18982.565185098905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-6752.9770890934424</v>
      </c>
      <c r="AH437" s="5">
        <f t="shared" ref="AH437:AH445" si="508">SUM(AD437:AG437)</f>
        <v>12229.588096005464</v>
      </c>
      <c r="AI437" s="42">
        <f>-M437*$W436*(N437-N436)/1000</f>
        <v>0</v>
      </c>
      <c r="AJ437" s="42">
        <f>$D$6*SUM(Y437:Z437,AD437:AE437)</f>
        <v>1862.7804313072029</v>
      </c>
      <c r="AK437" s="42">
        <f t="shared" ref="AK437" si="509">SUM(AH437:AJ437)</f>
        <v>14092.368527312667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19220.000592347802</v>
      </c>
      <c r="K438" s="11">
        <f t="shared" ref="K438:K456" si="511">J438*$C$11</f>
        <v>192.20000592347802</v>
      </c>
      <c r="L438" s="24">
        <f>$C$446</f>
        <v>2290.0598572282743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L'!$B$392:$AV$512, 46)</f>
        <v>12.302116027466161</v>
      </c>
      <c r="S438" s="46">
        <f>VLOOKUP(I438, '[1]Lapse Rates'!$A$4:$F$24, 6)</f>
        <v>1.1150343000000001E-3</v>
      </c>
      <c r="T438" s="33">
        <f t="shared" ref="T438:T440" si="512">W437</f>
        <v>0.98764644121065071</v>
      </c>
      <c r="U438" s="33">
        <f>T438*R438/1000</f>
        <v>1.2150141113887462E-2</v>
      </c>
      <c r="V438" s="39">
        <f t="shared" ref="V438:V456" si="513">MIN(S438*T438,T438-U438)</f>
        <v>1.1012596582228092E-3</v>
      </c>
      <c r="W438" s="32">
        <f>T438-SUM(U438:V438)</f>
        <v>0.97439504043854042</v>
      </c>
      <c r="X438" s="32"/>
      <c r="Y438" s="5">
        <f t="shared" ref="Y438:Z453" si="514">AA437</f>
        <v>0</v>
      </c>
      <c r="Z438" s="5">
        <f t="shared" si="514"/>
        <v>5.9478932864384895</v>
      </c>
      <c r="AA438" s="5">
        <f>O438*W438</f>
        <v>0</v>
      </c>
      <c r="AB438" s="5">
        <f t="shared" si="505"/>
        <v>5.8680895080826172</v>
      </c>
      <c r="AC438" s="32"/>
      <c r="AD438" s="5">
        <f t="shared" si="506"/>
        <v>18727.873254409507</v>
      </c>
      <c r="AE438" s="5">
        <f t="shared" si="507"/>
        <v>-187.27873254409508</v>
      </c>
      <c r="AF438" s="5">
        <f t="shared" si="507"/>
        <v>-2231.4229671906223</v>
      </c>
      <c r="AG438" s="5">
        <f t="shared" ref="AG438:AG441" si="515">-U438*M438</f>
        <v>-7317.1673328753322</v>
      </c>
      <c r="AH438" s="5">
        <f t="shared" si="508"/>
        <v>8992.0042217994596</v>
      </c>
      <c r="AI438" s="42">
        <f>-M438*($W437*N438-$W436*N437)/1000</f>
        <v>0</v>
      </c>
      <c r="AJ438" s="42">
        <f t="shared" ref="AJ438:AJ439" si="516">$D$6*SUM(Y438:Z438,AD438:AE438)</f>
        <v>1819.4158109263965</v>
      </c>
      <c r="AK438" s="42">
        <f>SUM(AH438:AJ438)</f>
        <v>10811.420032725857</v>
      </c>
      <c r="AL438" s="48" t="s">
        <v>59</v>
      </c>
      <c r="AM438" s="54">
        <f>AK463/AD463</f>
        <v>0.10000000522164257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19220.000592347802</v>
      </c>
      <c r="K439" s="11">
        <f t="shared" si="511"/>
        <v>192.20000592347802</v>
      </c>
      <c r="L439" s="24">
        <f t="shared" ref="L439:L456" si="517">$C$446</f>
        <v>2290.0598572282743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L'!$B$392:$AV$512, 46)</f>
        <v>13.462730193653995</v>
      </c>
      <c r="S439" s="46">
        <f>VLOOKUP(I439, '[1]Lapse Rates'!$A$4:$F$24, 6)</f>
        <v>9.1335750000000001E-4</v>
      </c>
      <c r="T439" s="33">
        <f t="shared" si="512"/>
        <v>0.97439504043854042</v>
      </c>
      <c r="U439" s="33">
        <f t="shared" ref="U439:U456" si="518">T439*R439/1000</f>
        <v>1.3118017531458642E-2</v>
      </c>
      <c r="V439" s="39">
        <f t="shared" si="513"/>
        <v>8.8997101814734423E-4</v>
      </c>
      <c r="W439" s="32">
        <f t="shared" ref="W439:W456" si="519">T439-SUM(U439:V439)</f>
        <v>0.96038705188893447</v>
      </c>
      <c r="X439" s="32"/>
      <c r="Y439" s="5">
        <f t="shared" si="514"/>
        <v>0</v>
      </c>
      <c r="Z439" s="5">
        <f t="shared" si="514"/>
        <v>5.8680895080826172</v>
      </c>
      <c r="AA439" s="5">
        <f t="shared" ref="AA439:AA456" si="520">O439*W439</f>
        <v>0</v>
      </c>
      <c r="AB439" s="5">
        <f t="shared" si="505"/>
        <v>5.7837293387202111</v>
      </c>
      <c r="AC439" s="32"/>
      <c r="AD439" s="5">
        <f t="shared" si="506"/>
        <v>18458.639706188478</v>
      </c>
      <c r="AE439" s="5">
        <f t="shared" si="507"/>
        <v>-184.58639706188478</v>
      </c>
      <c r="AF439" s="5">
        <f>-$W439*L439</f>
        <v>-2199.3438349326566</v>
      </c>
      <c r="AG439" s="5">
        <f t="shared" si="515"/>
        <v>-7900.0505799528064</v>
      </c>
      <c r="AH439" s="5">
        <f t="shared" si="508"/>
        <v>8174.6588942411299</v>
      </c>
      <c r="AI439" s="42">
        <f>-M439*($W438*N439-$W437*N438)/1000</f>
        <v>0</v>
      </c>
      <c r="AJ439" s="42">
        <f t="shared" si="516"/>
        <v>1793.260289206062</v>
      </c>
      <c r="AK439" s="42">
        <f t="shared" ref="AK439:AK446" si="521">SUM(AH439:AJ439)</f>
        <v>9967.9191834471912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19220.000592347802</v>
      </c>
      <c r="K440" s="11">
        <f t="shared" si="511"/>
        <v>192.20000592347802</v>
      </c>
      <c r="L440" s="24">
        <f t="shared" si="517"/>
        <v>2290.0598572282743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L'!$B$392:$AV$512, 46)</f>
        <v>14.694962627826687</v>
      </c>
      <c r="S440" s="46">
        <f>VLOOKUP(I440, '[1]Lapse Rates'!$A$4:$F$24, 6)</f>
        <v>8.7679360000000005E-4</v>
      </c>
      <c r="T440" s="33">
        <f t="shared" si="512"/>
        <v>0.96038705188893447</v>
      </c>
      <c r="U440" s="33">
        <f t="shared" si="518"/>
        <v>1.4112851835756541E-2</v>
      </c>
      <c r="V440" s="39">
        <f t="shared" si="513"/>
        <v>8.4206122061908568E-4</v>
      </c>
      <c r="W440" s="32">
        <f t="shared" si="519"/>
        <v>0.94543213883255883</v>
      </c>
      <c r="X440" s="32"/>
      <c r="Y440" s="5">
        <f>AA439</f>
        <v>0</v>
      </c>
      <c r="Z440" s="5">
        <f t="shared" si="514"/>
        <v>5.7837293387202111</v>
      </c>
      <c r="AA440" s="5">
        <f t="shared" si="520"/>
        <v>0</v>
      </c>
      <c r="AB440" s="5">
        <f t="shared" si="505"/>
        <v>5.6936665153699311</v>
      </c>
      <c r="AC440" s="32"/>
      <c r="AD440" s="5">
        <f>$W440*J440</f>
        <v>18171.206268386431</v>
      </c>
      <c r="AE440" s="5">
        <f t="shared" si="507"/>
        <v>-181.7120626838643</v>
      </c>
      <c r="AF440" s="5">
        <f t="shared" si="507"/>
        <v>-2165.0961888739116</v>
      </c>
      <c r="AG440" s="5">
        <f t="shared" si="515"/>
        <v>-8499.1686481958259</v>
      </c>
      <c r="AH440" s="5">
        <f t="shared" si="508"/>
        <v>7325.2293686328285</v>
      </c>
      <c r="AI440" s="42">
        <f t="shared" ref="AI440:AI456" si="523">-M440*($W439*N440-$W438*N439)/1000</f>
        <v>0</v>
      </c>
      <c r="AJ440" s="42">
        <f>$D$6*SUM(Y440:Z440,AD440:AE440)</f>
        <v>1765.3367654275503</v>
      </c>
      <c r="AK440" s="42">
        <f t="shared" si="521"/>
        <v>9090.5661340603783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19220.000592347802</v>
      </c>
      <c r="K441" s="11">
        <f t="shared" si="511"/>
        <v>192.20000592347802</v>
      </c>
      <c r="L441" s="24">
        <f t="shared" si="517"/>
        <v>2290.0598572282743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L'!$B$392:$AV$512, 46)</f>
        <v>16.080162594568847</v>
      </c>
      <c r="S441" s="46">
        <f>VLOOKUP(I441, '[1]Lapse Rates'!$A$4:$F$24, 6)</f>
        <v>8.7786349999999995E-4</v>
      </c>
      <c r="T441" s="33">
        <f>W440</f>
        <v>0.94543213883255883</v>
      </c>
      <c r="U441" s="33">
        <f t="shared" si="518"/>
        <v>1.5202702514558533E-2</v>
      </c>
      <c r="V441" s="39">
        <f t="shared" si="513"/>
        <v>8.2996036640803599E-4</v>
      </c>
      <c r="W441" s="32">
        <f t="shared" si="519"/>
        <v>0.92939947595159222</v>
      </c>
      <c r="X441" s="32"/>
      <c r="Y441" s="5">
        <f t="shared" ref="Y441:Z456" si="524">AA440</f>
        <v>0</v>
      </c>
      <c r="Z441" s="5">
        <f t="shared" si="514"/>
        <v>5.6936665153699311</v>
      </c>
      <c r="AA441" s="5">
        <f t="shared" si="520"/>
        <v>0</v>
      </c>
      <c r="AB441" s="5">
        <f t="shared" si="505"/>
        <v>5.5971131700285142</v>
      </c>
      <c r="AC441" s="32"/>
      <c r="AD441" s="5">
        <f t="shared" ref="AD441:AD455" si="525">$W441*J441</f>
        <v>17863.05847831734</v>
      </c>
      <c r="AE441" s="5">
        <f t="shared" si="507"/>
        <v>-178.63058478317339</v>
      </c>
      <c r="AF441" s="5">
        <f t="shared" si="507"/>
        <v>-2128.3804312057364</v>
      </c>
      <c r="AG441" s="5">
        <f t="shared" si="515"/>
        <v>-9155.5083326400709</v>
      </c>
      <c r="AH441" s="5">
        <f t="shared" si="508"/>
        <v>6400.5391296883608</v>
      </c>
      <c r="AI441" s="42">
        <f t="shared" si="523"/>
        <v>0</v>
      </c>
      <c r="AJ441" s="42">
        <f t="shared" ref="AJ441:AJ456" si="526">$D$6*SUM(Y441:Z441,AD441:AE441)</f>
        <v>1735.4009250408599</v>
      </c>
      <c r="AK441" s="42">
        <f t="shared" si="521"/>
        <v>8135.9400547292207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19220.000592347802</v>
      </c>
      <c r="K442" s="11">
        <f t="shared" si="511"/>
        <v>192.20000592347802</v>
      </c>
      <c r="L442" s="24">
        <f t="shared" si="517"/>
        <v>2290.0598572282743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L'!$B$392:$AV$512, 46)</f>
        <v>17.827389520813078</v>
      </c>
      <c r="S442" s="46">
        <f>VLOOKUP(I442, '[1]Lapse Rates'!$A$4:$F$24, 6)</f>
        <v>8.7081910000000003E-4</v>
      </c>
      <c r="T442" s="33">
        <f t="shared" ref="T442:T456" si="527">W441</f>
        <v>0.92939947595159222</v>
      </c>
      <c r="U442" s="33">
        <f t="shared" si="518"/>
        <v>1.6568766478228584E-2</v>
      </c>
      <c r="V442" s="39">
        <f t="shared" si="513"/>
        <v>8.0933881518863724E-4</v>
      </c>
      <c r="W442" s="32">
        <f t="shared" si="519"/>
        <v>0.91202137065817501</v>
      </c>
      <c r="X442" s="32"/>
      <c r="Y442" s="5">
        <f t="shared" si="524"/>
        <v>0</v>
      </c>
      <c r="Z442" s="5">
        <f t="shared" si="514"/>
        <v>5.5971131700285142</v>
      </c>
      <c r="AA442" s="5">
        <f t="shared" si="520"/>
        <v>0</v>
      </c>
      <c r="AB442" s="5">
        <f t="shared" si="505"/>
        <v>5.4924571803010211</v>
      </c>
      <c r="AC442" s="32"/>
      <c r="AD442" s="5">
        <f t="shared" si="525"/>
        <v>17529.051284283978</v>
      </c>
      <c r="AE442" s="5">
        <f t="shared" si="507"/>
        <v>-175.29051284283977</v>
      </c>
      <c r="AF442" s="5">
        <f t="shared" si="507"/>
        <v>-2088.5835298785951</v>
      </c>
      <c r="AG442" s="5">
        <f>-U442*M442</f>
        <v>-9978.1916674171225</v>
      </c>
      <c r="AH442" s="5">
        <f t="shared" si="508"/>
        <v>5286.9855741454212</v>
      </c>
      <c r="AI442" s="42">
        <f t="shared" si="523"/>
        <v>0</v>
      </c>
      <c r="AJ442" s="42">
        <f t="shared" si="526"/>
        <v>1702.9530084803555</v>
      </c>
      <c r="AK442" s="42">
        <f t="shared" si="521"/>
        <v>6989.9385826257767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19220.000592347802</v>
      </c>
      <c r="K443" s="11">
        <f t="shared" si="511"/>
        <v>192.20000592347802</v>
      </c>
      <c r="L443" s="24">
        <f t="shared" si="517"/>
        <v>2290.0598572282743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L'!$B$392:$AV$512, 46)</f>
        <v>19.630466725992981</v>
      </c>
      <c r="S443" s="46">
        <f>VLOOKUP(I443, '[1]Lapse Rates'!$A$4:$F$24, 6)</f>
        <v>7.8743759999999998E-4</v>
      </c>
      <c r="T443" s="33">
        <f t="shared" si="527"/>
        <v>0.91202137065817501</v>
      </c>
      <c r="U443" s="33">
        <f t="shared" si="518"/>
        <v>1.7903405170099817E-2</v>
      </c>
      <c r="V443" s="39">
        <f t="shared" si="513"/>
        <v>7.1815991925978375E-4</v>
      </c>
      <c r="W443" s="32">
        <f t="shared" si="519"/>
        <v>0.89339980556881537</v>
      </c>
      <c r="X443" s="32"/>
      <c r="Y443" s="5">
        <f t="shared" si="524"/>
        <v>0</v>
      </c>
      <c r="Z443" s="5">
        <f t="shared" si="514"/>
        <v>5.4924571803010211</v>
      </c>
      <c r="AA443" s="5">
        <f t="shared" si="520"/>
        <v>0</v>
      </c>
      <c r="AB443" s="5">
        <f t="shared" si="505"/>
        <v>5.3803127150790209</v>
      </c>
      <c r="AC443" s="32"/>
      <c r="AD443" s="5">
        <f t="shared" si="525"/>
        <v>17171.144792236042</v>
      </c>
      <c r="AE443" s="5">
        <f t="shared" si="507"/>
        <v>-171.71144792236043</v>
      </c>
      <c r="AF443" s="5">
        <f t="shared" si="507"/>
        <v>-2045.9390311886893</v>
      </c>
      <c r="AG443" s="5">
        <f t="shared" ref="AG443:AG456" si="528">-U443*M443</f>
        <v>-10781.949792184043</v>
      </c>
      <c r="AH443" s="5">
        <f t="shared" si="508"/>
        <v>4171.54452094095</v>
      </c>
      <c r="AI443" s="42">
        <f t="shared" si="523"/>
        <v>0</v>
      </c>
      <c r="AJ443" s="42">
        <f t="shared" si="526"/>
        <v>1668.1832211265601</v>
      </c>
      <c r="AK443" s="42">
        <f t="shared" si="521"/>
        <v>5839.72774206751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19220.000592347802</v>
      </c>
      <c r="K444" s="11">
        <f t="shared" si="511"/>
        <v>192.20000592347802</v>
      </c>
      <c r="L444" s="24">
        <f t="shared" si="517"/>
        <v>2290.0598572282743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L'!$B$392:$AV$512, 46)</f>
        <v>21.707237717664739</v>
      </c>
      <c r="S444" s="46">
        <f>VLOOKUP(I444, '[1]Lapse Rates'!$A$4:$F$24, 6)</f>
        <v>7.0183349999999997E-4</v>
      </c>
      <c r="T444" s="33">
        <f t="shared" si="527"/>
        <v>0.89339980556881537</v>
      </c>
      <c r="U444" s="33">
        <f t="shared" si="518"/>
        <v>1.9393241956397734E-2</v>
      </c>
      <c r="V444" s="39">
        <f t="shared" si="513"/>
        <v>6.2701791244168113E-4</v>
      </c>
      <c r="W444" s="32">
        <f t="shared" si="519"/>
        <v>0.873379545699976</v>
      </c>
      <c r="X444" s="32"/>
      <c r="Y444" s="5">
        <f t="shared" si="524"/>
        <v>0</v>
      </c>
      <c r="Z444" s="5">
        <f t="shared" si="514"/>
        <v>5.3803127150790209</v>
      </c>
      <c r="AA444" s="5">
        <f t="shared" si="520"/>
        <v>0</v>
      </c>
      <c r="AB444" s="5">
        <f t="shared" si="505"/>
        <v>5.259744904273508</v>
      </c>
      <c r="AC444" s="32"/>
      <c r="AD444" s="5">
        <f t="shared" si="525"/>
        <v>16786.355385697992</v>
      </c>
      <c r="AE444" s="5">
        <f t="shared" si="507"/>
        <v>-167.86355385697993</v>
      </c>
      <c r="AF444" s="5">
        <f t="shared" si="507"/>
        <v>-2000.091437731782</v>
      </c>
      <c r="AG444" s="5">
        <f t="shared" si="528"/>
        <v>-11679.172710159452</v>
      </c>
      <c r="AH444" s="5">
        <f t="shared" si="508"/>
        <v>2939.227683949779</v>
      </c>
      <c r="AI444" s="42">
        <f t="shared" si="523"/>
        <v>0</v>
      </c>
      <c r="AJ444" s="42">
        <f t="shared" si="526"/>
        <v>1630.8018573809527</v>
      </c>
      <c r="AK444" s="42">
        <f t="shared" si="521"/>
        <v>4570.0295413307322</v>
      </c>
    </row>
    <row r="445" spans="1:39" ht="15" x14ac:dyDescent="0.2">
      <c r="A445" s="12"/>
      <c r="B445" s="13">
        <v>1</v>
      </c>
      <c r="C445" s="10">
        <f>$H$435*0.14+$B$448</f>
        <v>2866.6598749987083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19220.000592347802</v>
      </c>
      <c r="K445" s="11">
        <f t="shared" si="511"/>
        <v>192.20000592347802</v>
      </c>
      <c r="L445" s="24">
        <f t="shared" si="517"/>
        <v>2290.0598572282743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L'!$B$392:$AV$512, 46)</f>
        <v>24.099974865416623</v>
      </c>
      <c r="S445" s="46">
        <f>VLOOKUP(I445, '[1]Lapse Rates'!$A$4:$F$24, 6)</f>
        <v>6.5742610000000005E-4</v>
      </c>
      <c r="T445" s="33">
        <f t="shared" si="527"/>
        <v>0.873379545699976</v>
      </c>
      <c r="U445" s="33">
        <f t="shared" si="518"/>
        <v>2.1048425099338408E-2</v>
      </c>
      <c r="V445" s="39">
        <f t="shared" si="513"/>
        <v>5.7418250854930706E-4</v>
      </c>
      <c r="W445" s="32">
        <f t="shared" si="519"/>
        <v>0.8517569380920883</v>
      </c>
      <c r="X445" s="32"/>
      <c r="Y445" s="5">
        <f t="shared" si="524"/>
        <v>0</v>
      </c>
      <c r="Z445" s="5">
        <f t="shared" si="514"/>
        <v>5.259744904273508</v>
      </c>
      <c r="AA445" s="5">
        <f t="shared" si="520"/>
        <v>0</v>
      </c>
      <c r="AB445" s="5">
        <f t="shared" si="505"/>
        <v>5.1295272907026028</v>
      </c>
      <c r="AC445" s="32"/>
      <c r="AD445" s="5">
        <f t="shared" si="525"/>
        <v>16370.768854666287</v>
      </c>
      <c r="AE445" s="5">
        <f t="shared" si="507"/>
        <v>-163.70768854666287</v>
      </c>
      <c r="AF445" s="5">
        <f t="shared" si="507"/>
        <v>-1950.5743720403598</v>
      </c>
      <c r="AG445" s="5">
        <f t="shared" si="528"/>
        <v>-12675.971999149469</v>
      </c>
      <c r="AH445" s="5">
        <f t="shared" si="508"/>
        <v>1580.5147949297952</v>
      </c>
      <c r="AI445" s="42">
        <f t="shared" si="523"/>
        <v>0</v>
      </c>
      <c r="AJ445" s="42">
        <f t="shared" si="526"/>
        <v>1590.4286813714443</v>
      </c>
      <c r="AK445" s="42">
        <f t="shared" si="521"/>
        <v>3170.9434763012396</v>
      </c>
    </row>
    <row r="446" spans="1:39" ht="15" x14ac:dyDescent="0.2">
      <c r="A446" s="12"/>
      <c r="B446" s="70" t="s">
        <v>49</v>
      </c>
      <c r="C446" s="10">
        <f>$H$435*0.11+$B$448</f>
        <v>2290.0598572282743</v>
      </c>
      <c r="D446" s="1"/>
      <c r="E446" s="1"/>
      <c r="F446" s="1"/>
      <c r="I446" s="2">
        <f t="shared" si="510"/>
        <v>10</v>
      </c>
      <c r="J446" s="11">
        <f t="shared" si="500"/>
        <v>19220.000592347802</v>
      </c>
      <c r="K446" s="11">
        <f t="shared" si="511"/>
        <v>192.20000592347802</v>
      </c>
      <c r="L446" s="24">
        <f t="shared" si="517"/>
        <v>2290.0598572282743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L'!$B$392:$AV$512, 46)</f>
        <v>26.94693581657025</v>
      </c>
      <c r="S446" s="46">
        <f>VLOOKUP(I446, '[1]Lapse Rates'!$A$4:$F$24, 6)</f>
        <v>5.9033320000000003E-4</v>
      </c>
      <c r="T446" s="33">
        <f t="shared" si="527"/>
        <v>0.8517569380920883</v>
      </c>
      <c r="U446" s="33">
        <f t="shared" si="518"/>
        <v>2.2952239542085903E-2</v>
      </c>
      <c r="V446" s="39">
        <f t="shared" si="513"/>
        <v>5.0282039888610445E-4</v>
      </c>
      <c r="W446" s="32">
        <f t="shared" si="519"/>
        <v>0.82830187815111633</v>
      </c>
      <c r="X446" s="32"/>
      <c r="Y446" s="5">
        <f t="shared" si="524"/>
        <v>0</v>
      </c>
      <c r="Z446" s="5">
        <f t="shared" si="514"/>
        <v>5.1295272907026028</v>
      </c>
      <c r="AA446" s="5">
        <f t="shared" si="520"/>
        <v>0</v>
      </c>
      <c r="AB446" s="5">
        <f t="shared" si="505"/>
        <v>4.9882741177706862</v>
      </c>
      <c r="AC446" s="32"/>
      <c r="AD446" s="5">
        <f t="shared" si="525"/>
        <v>15919.962588707253</v>
      </c>
      <c r="AE446" s="5">
        <f t="shared" si="507"/>
        <v>-159.19962588707253</v>
      </c>
      <c r="AF446" s="5">
        <f t="shared" si="507"/>
        <v>-1896.8608808206568</v>
      </c>
      <c r="AG446" s="5">
        <f t="shared" si="528"/>
        <v>-13822.504267190852</v>
      </c>
      <c r="AH446" s="5">
        <f>SUM(AD446:AG446)</f>
        <v>41.397814808669864</v>
      </c>
      <c r="AI446" s="42">
        <f t="shared" si="523"/>
        <v>0</v>
      </c>
      <c r="AJ446" s="42">
        <f t="shared" si="526"/>
        <v>1546.6340532798777</v>
      </c>
      <c r="AK446" s="42">
        <f t="shared" si="521"/>
        <v>1588.0318680885475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19220.000592347802</v>
      </c>
      <c r="K447" s="11">
        <f t="shared" si="511"/>
        <v>192.20000592347802</v>
      </c>
      <c r="L447" s="24">
        <f t="shared" si="517"/>
        <v>2290.0598572282743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L'!$B$392:$AV$512, 46)</f>
        <v>30.225388874908074</v>
      </c>
      <c r="S447" s="46">
        <f>VLOOKUP(I447, '[1]Lapse Rates'!$A$4:$F$24, 6)</f>
        <v>5.0522920000000001E-4</v>
      </c>
      <c r="T447" s="33">
        <f t="shared" si="527"/>
        <v>0.82830187815111633</v>
      </c>
      <c r="U447" s="33">
        <f t="shared" si="518"/>
        <v>2.5035746372934212E-2</v>
      </c>
      <c r="V447" s="39">
        <f t="shared" si="513"/>
        <v>4.18482295256786E-4</v>
      </c>
      <c r="W447" s="32">
        <f t="shared" si="519"/>
        <v>0.80284764948292531</v>
      </c>
      <c r="X447" s="31"/>
      <c r="Y447" s="5">
        <f t="shared" si="524"/>
        <v>0</v>
      </c>
      <c r="Z447" s="5">
        <f t="shared" si="514"/>
        <v>4.9882741177706862</v>
      </c>
      <c r="AA447" s="5">
        <f t="shared" si="520"/>
        <v>0</v>
      </c>
      <c r="AB447" s="5">
        <f t="shared" si="505"/>
        <v>4.8349813710045266</v>
      </c>
      <c r="AC447" s="32"/>
      <c r="AD447" s="5">
        <f t="shared" si="525"/>
        <v>15430.732298626865</v>
      </c>
      <c r="AE447" s="5">
        <f t="shared" si="507"/>
        <v>-154.30732298626864</v>
      </c>
      <c r="AF447" s="5">
        <f t="shared" si="507"/>
        <v>-1838.5691735509236</v>
      </c>
      <c r="AG447" s="5">
        <f t="shared" si="528"/>
        <v>-15077.252502425798</v>
      </c>
      <c r="AH447" s="5">
        <f t="shared" ref="AH447:AH456" si="529">SUM(AD447:AG447)</f>
        <v>-1639.3967003361267</v>
      </c>
      <c r="AI447" s="42">
        <f t="shared" si="523"/>
        <v>0</v>
      </c>
      <c r="AJ447" s="42">
        <f t="shared" si="526"/>
        <v>1499.1066398012956</v>
      </c>
      <c r="AK447" s="42">
        <f t="shared" ref="AK447:AK456" si="530">SUM(AH447:AJ447)</f>
        <v>-140.29006053483113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19220.000592347802</v>
      </c>
      <c r="K448" s="11">
        <f t="shared" si="511"/>
        <v>192.20000592347802</v>
      </c>
      <c r="L448" s="24">
        <f t="shared" si="517"/>
        <v>2290.0598572282743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L'!$B$392:$AV$512, 46)</f>
        <v>33.98503252897229</v>
      </c>
      <c r="S448" s="46">
        <f>VLOOKUP(I448, '[1]Lapse Rates'!$A$4:$F$24, 6)</f>
        <v>4.8306569999999999E-4</v>
      </c>
      <c r="T448" s="33">
        <f t="shared" si="527"/>
        <v>0.80284764948292531</v>
      </c>
      <c r="U448" s="33">
        <f t="shared" si="518"/>
        <v>2.7284803483486161E-2</v>
      </c>
      <c r="V448" s="39">
        <f t="shared" si="513"/>
        <v>3.8782816179082396E-4</v>
      </c>
      <c r="W448" s="32">
        <f t="shared" si="519"/>
        <v>0.77517501783764831</v>
      </c>
      <c r="X448" s="31"/>
      <c r="Y448" s="5">
        <f t="shared" si="524"/>
        <v>0</v>
      </c>
      <c r="Z448" s="5">
        <f t="shared" si="514"/>
        <v>4.8349813710045266</v>
      </c>
      <c r="AA448" s="5">
        <f t="shared" si="520"/>
        <v>0</v>
      </c>
      <c r="AB448" s="5">
        <f t="shared" si="505"/>
        <v>4.6683287581734909</v>
      </c>
      <c r="AC448" s="32"/>
      <c r="AD448" s="5">
        <f t="shared" si="525"/>
        <v>14898.864302012818</v>
      </c>
      <c r="AE448" s="5">
        <f t="shared" si="507"/>
        <v>-148.98864302012819</v>
      </c>
      <c r="AF448" s="5">
        <f t="shared" si="507"/>
        <v>-1775.1971906762099</v>
      </c>
      <c r="AG448" s="5">
        <f t="shared" si="528"/>
        <v>-16431.699917056387</v>
      </c>
      <c r="AH448" s="5">
        <f t="shared" si="529"/>
        <v>-3457.0214487399062</v>
      </c>
      <c r="AI448" s="42">
        <f t="shared" si="523"/>
        <v>0</v>
      </c>
      <c r="AJ448" s="42">
        <f t="shared" si="526"/>
        <v>1447.4371138196786</v>
      </c>
      <c r="AK448" s="42">
        <f t="shared" si="530"/>
        <v>-2009.5843349202275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19220.000592347802</v>
      </c>
      <c r="K449" s="11">
        <f t="shared" si="511"/>
        <v>192.20000592347802</v>
      </c>
      <c r="L449" s="24">
        <f t="shared" si="517"/>
        <v>2290.0598572282743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L'!$B$392:$AV$512, 46)</f>
        <v>38.321337475969706</v>
      </c>
      <c r="S449" s="46">
        <f>VLOOKUP(I449, '[1]Lapse Rates'!$A$4:$F$24, 6)</f>
        <v>4.5965829999999999E-4</v>
      </c>
      <c r="T449" s="33">
        <f t="shared" si="527"/>
        <v>0.77517501783764831</v>
      </c>
      <c r="U449" s="33">
        <f t="shared" si="518"/>
        <v>2.9705743461497357E-2</v>
      </c>
      <c r="V449" s="39">
        <f t="shared" si="513"/>
        <v>3.5631563090172307E-4</v>
      </c>
      <c r="W449" s="32">
        <f t="shared" si="519"/>
        <v>0.74511295874524919</v>
      </c>
      <c r="X449" s="31"/>
      <c r="Y449" s="5">
        <f t="shared" si="524"/>
        <v>0</v>
      </c>
      <c r="Z449" s="5">
        <f t="shared" si="514"/>
        <v>4.6683287581734909</v>
      </c>
      <c r="AA449" s="5">
        <f t="shared" si="520"/>
        <v>0</v>
      </c>
      <c r="AB449" s="5">
        <f t="shared" si="505"/>
        <v>4.4872863203219264</v>
      </c>
      <c r="AC449" s="32"/>
      <c r="AD449" s="5">
        <f t="shared" si="525"/>
        <v>14321.071508449713</v>
      </c>
      <c r="AE449" s="5">
        <f t="shared" si="507"/>
        <v>-143.21071508449714</v>
      </c>
      <c r="AF449" s="5">
        <f t="shared" si="507"/>
        <v>-1706.3532759230823</v>
      </c>
      <c r="AG449" s="5">
        <f t="shared" si="528"/>
        <v>-17889.660179074093</v>
      </c>
      <c r="AH449" s="5">
        <f t="shared" si="529"/>
        <v>-5418.1526616319588</v>
      </c>
      <c r="AI449" s="42">
        <f t="shared" si="523"/>
        <v>0</v>
      </c>
      <c r="AJ449" s="42">
        <f t="shared" si="526"/>
        <v>1391.3061068803045</v>
      </c>
      <c r="AK449" s="42">
        <f t="shared" si="530"/>
        <v>-4026.8465547516544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19220.000592347802</v>
      </c>
      <c r="K450" s="11">
        <f t="shared" si="511"/>
        <v>192.20000592347802</v>
      </c>
      <c r="L450" s="24">
        <f t="shared" si="517"/>
        <v>2290.0598572282743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L'!$B$392:$AV$512, 46)</f>
        <v>43.160467212585949</v>
      </c>
      <c r="S450" s="46">
        <f>VLOOKUP(I450, '[1]Lapse Rates'!$A$4:$F$24, 6)</f>
        <v>3.6747819999999998E-4</v>
      </c>
      <c r="T450" s="33">
        <f t="shared" si="527"/>
        <v>0.74511295874524919</v>
      </c>
      <c r="U450" s="33">
        <f t="shared" si="518"/>
        <v>3.2159423425597231E-2</v>
      </c>
      <c r="V450" s="39">
        <f t="shared" si="513"/>
        <v>2.7381276887637843E-4</v>
      </c>
      <c r="W450" s="32">
        <f t="shared" si="519"/>
        <v>0.71267972255077561</v>
      </c>
      <c r="X450" s="31"/>
      <c r="Y450" s="5">
        <f t="shared" si="524"/>
        <v>0</v>
      </c>
      <c r="Z450" s="5">
        <f t="shared" si="514"/>
        <v>4.4872863203219264</v>
      </c>
      <c r="AA450" s="5">
        <f t="shared" si="520"/>
        <v>0</v>
      </c>
      <c r="AB450" s="5">
        <f t="shared" si="505"/>
        <v>4.29196396632031</v>
      </c>
      <c r="AC450" s="32"/>
      <c r="AD450" s="5">
        <f t="shared" si="525"/>
        <v>13697.704689580174</v>
      </c>
      <c r="AE450" s="5">
        <f t="shared" si="507"/>
        <v>-136.97704689580175</v>
      </c>
      <c r="AF450" s="5">
        <f t="shared" si="507"/>
        <v>-1632.0792236741154</v>
      </c>
      <c r="AG450" s="5">
        <f t="shared" si="528"/>
        <v>-19367.337410173994</v>
      </c>
      <c r="AH450" s="5">
        <f t="shared" si="529"/>
        <v>-7438.6889911637372</v>
      </c>
      <c r="AI450" s="42">
        <f t="shared" si="523"/>
        <v>0</v>
      </c>
      <c r="AJ450" s="42">
        <f t="shared" si="526"/>
        <v>1330.7475845353606</v>
      </c>
      <c r="AK450" s="42">
        <f t="shared" si="530"/>
        <v>-6107.9414066283771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19220.000592347802</v>
      </c>
      <c r="K451" s="11">
        <f t="shared" si="511"/>
        <v>192.20000592347802</v>
      </c>
      <c r="L451" s="24">
        <f t="shared" si="517"/>
        <v>2290.0598572282743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L'!$B$392:$AV$512, 46)</f>
        <v>48.534319379935255</v>
      </c>
      <c r="S451" s="46">
        <f>VLOOKUP(I451, '[1]Lapse Rates'!$A$4:$F$24, 6)</f>
        <v>3.9775519999999998E-4</v>
      </c>
      <c r="T451" s="33">
        <f t="shared" si="527"/>
        <v>0.71267972255077561</v>
      </c>
      <c r="U451" s="33">
        <f t="shared" si="518"/>
        <v>3.4589425269882984E-2</v>
      </c>
      <c r="V451" s="39">
        <f t="shared" si="513"/>
        <v>2.8347206557912823E-4</v>
      </c>
      <c r="W451" s="32">
        <f t="shared" si="519"/>
        <v>0.67780682521531355</v>
      </c>
      <c r="X451" s="31"/>
      <c r="Y451" s="5">
        <f t="shared" si="524"/>
        <v>0</v>
      </c>
      <c r="Z451" s="5">
        <f t="shared" si="514"/>
        <v>4.29196396632031</v>
      </c>
      <c r="AA451" s="5">
        <f t="shared" si="520"/>
        <v>0</v>
      </c>
      <c r="AB451" s="5">
        <f t="shared" si="505"/>
        <v>4.0819492654259308</v>
      </c>
      <c r="AC451" s="32"/>
      <c r="AD451" s="5">
        <f t="shared" si="525"/>
        <v>13027.44758213571</v>
      </c>
      <c r="AE451" s="5">
        <f t="shared" si="507"/>
        <v>-130.2744758213571</v>
      </c>
      <c r="AF451" s="5">
        <f t="shared" si="507"/>
        <v>-1552.2182013809309</v>
      </c>
      <c r="AG451" s="5">
        <f t="shared" si="528"/>
        <v>-20830.75499085636</v>
      </c>
      <c r="AH451" s="5">
        <f t="shared" si="529"/>
        <v>-9485.8000859229378</v>
      </c>
      <c r="AI451" s="42">
        <f t="shared" si="523"/>
        <v>0</v>
      </c>
      <c r="AJ451" s="42">
        <f t="shared" si="526"/>
        <v>1265.6337233945339</v>
      </c>
      <c r="AK451" s="42">
        <f t="shared" si="530"/>
        <v>-8220.1663625284036</v>
      </c>
    </row>
    <row r="452" spans="1:37" ht="15" x14ac:dyDescent="0.2">
      <c r="I452" s="2">
        <f t="shared" si="510"/>
        <v>16</v>
      </c>
      <c r="J452" s="11">
        <f t="shared" si="500"/>
        <v>19220.000592347802</v>
      </c>
      <c r="K452" s="11">
        <f t="shared" si="511"/>
        <v>192.20000592347802</v>
      </c>
      <c r="L452" s="24">
        <f t="shared" si="517"/>
        <v>2290.0598572282743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L'!$B$392:$AV$512, 46)</f>
        <v>54.38587528077359</v>
      </c>
      <c r="S452" s="46">
        <f>VLOOKUP(I452, '[1]Lapse Rates'!$A$4:$F$24, 6)</f>
        <v>2.516404E-4</v>
      </c>
      <c r="T452" s="33">
        <f t="shared" si="527"/>
        <v>0.67780682521531355</v>
      </c>
      <c r="U452" s="33">
        <f t="shared" si="518"/>
        <v>3.6863117460617149E-2</v>
      </c>
      <c r="V452" s="39">
        <f t="shared" si="513"/>
        <v>1.7056358061991159E-4</v>
      </c>
      <c r="W452" s="32">
        <f t="shared" si="519"/>
        <v>0.64077314417407649</v>
      </c>
      <c r="X452" s="31"/>
      <c r="Y452" s="5">
        <f t="shared" si="524"/>
        <v>0</v>
      </c>
      <c r="Z452" s="5">
        <f t="shared" si="514"/>
        <v>4.0819492654259308</v>
      </c>
      <c r="AA452" s="5">
        <f t="shared" si="520"/>
        <v>0</v>
      </c>
      <c r="AB452" s="5">
        <f t="shared" si="505"/>
        <v>3.858921698428099</v>
      </c>
      <c r="AC452" s="32"/>
      <c r="AD452" s="5">
        <f t="shared" si="525"/>
        <v>12315.660210586313</v>
      </c>
      <c r="AE452" s="5">
        <f t="shared" si="507"/>
        <v>-123.15660210586313</v>
      </c>
      <c r="AF452" s="5">
        <f t="shared" si="507"/>
        <v>-1467.4088550629981</v>
      </c>
      <c r="AG452" s="5">
        <f t="shared" si="528"/>
        <v>-22200.038365190005</v>
      </c>
      <c r="AH452" s="5">
        <f t="shared" si="529"/>
        <v>-11474.943611772553</v>
      </c>
      <c r="AI452" s="42">
        <f t="shared" si="523"/>
        <v>0</v>
      </c>
      <c r="AJ452" s="42">
        <f t="shared" si="526"/>
        <v>1196.4850432148705</v>
      </c>
      <c r="AK452" s="42">
        <f t="shared" si="530"/>
        <v>-10278.458568557682</v>
      </c>
    </row>
    <row r="453" spans="1:37" ht="15" x14ac:dyDescent="0.2">
      <c r="I453" s="2">
        <f t="shared" si="510"/>
        <v>17</v>
      </c>
      <c r="J453" s="11">
        <f t="shared" si="500"/>
        <v>19220.000592347802</v>
      </c>
      <c r="K453" s="11">
        <f t="shared" si="511"/>
        <v>192.20000592347802</v>
      </c>
      <c r="L453" s="24">
        <f t="shared" si="517"/>
        <v>2290.0598572282743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L'!$B$392:$AV$512, 46)</f>
        <v>60.803241969767541</v>
      </c>
      <c r="S453" s="46">
        <f>VLOOKUP(I453, '[1]Lapse Rates'!$A$4:$F$24, 6)</f>
        <v>2.7508159999999998E-4</v>
      </c>
      <c r="T453" s="33">
        <f t="shared" si="527"/>
        <v>0.64077314417407649</v>
      </c>
      <c r="U453" s="33">
        <f t="shared" si="518"/>
        <v>3.8961084532945119E-2</v>
      </c>
      <c r="V453" s="39">
        <f t="shared" si="513"/>
        <v>1.7626490173643563E-4</v>
      </c>
      <c r="W453" s="32">
        <f t="shared" si="519"/>
        <v>0.60163579473939488</v>
      </c>
      <c r="X453" s="31"/>
      <c r="Y453" s="5">
        <f t="shared" si="524"/>
        <v>0</v>
      </c>
      <c r="Z453" s="5">
        <f t="shared" si="514"/>
        <v>3.858921698428099</v>
      </c>
      <c r="AA453" s="5">
        <f t="shared" si="520"/>
        <v>0</v>
      </c>
      <c r="AB453" s="5">
        <f t="shared" si="505"/>
        <v>3.6232252303011103</v>
      </c>
      <c r="AC453" s="32"/>
      <c r="AD453" s="5">
        <f t="shared" si="525"/>
        <v>11563.44033126881</v>
      </c>
      <c r="AE453" s="5">
        <f t="shared" si="507"/>
        <v>-115.63440331268811</v>
      </c>
      <c r="AF453" s="5">
        <f t="shared" si="507"/>
        <v>-1377.781982204318</v>
      </c>
      <c r="AG453" s="5">
        <f t="shared" si="528"/>
        <v>-23463.494977191007</v>
      </c>
      <c r="AH453" s="5">
        <f t="shared" si="529"/>
        <v>-13393.471031439203</v>
      </c>
      <c r="AI453" s="42">
        <f t="shared" si="523"/>
        <v>0</v>
      </c>
      <c r="AJ453" s="42">
        <f t="shared" si="526"/>
        <v>1123.4083217511113</v>
      </c>
      <c r="AK453" s="42">
        <f t="shared" si="530"/>
        <v>-12270.062709688093</v>
      </c>
    </row>
    <row r="454" spans="1:37" ht="15" x14ac:dyDescent="0.2">
      <c r="I454" s="2">
        <f t="shared" si="510"/>
        <v>18</v>
      </c>
      <c r="J454" s="11">
        <f t="shared" si="500"/>
        <v>19220.000592347802</v>
      </c>
      <c r="K454" s="11">
        <f t="shared" si="511"/>
        <v>192.20000592347802</v>
      </c>
      <c r="L454" s="24">
        <f t="shared" si="517"/>
        <v>2290.0598572282743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L'!$B$392:$AV$512, 46)</f>
        <v>68.008528507130904</v>
      </c>
      <c r="S454" s="46">
        <f>VLOOKUP(I454, '[1]Lapse Rates'!$A$4:$F$24, 6)</f>
        <v>2.0998619999999999E-4</v>
      </c>
      <c r="T454" s="33">
        <f t="shared" si="527"/>
        <v>0.60163579473939488</v>
      </c>
      <c r="U454" s="33">
        <f t="shared" si="518"/>
        <v>4.09163650974445E-2</v>
      </c>
      <c r="V454" s="39">
        <f t="shared" si="513"/>
        <v>1.2633521432130551E-4</v>
      </c>
      <c r="W454" s="32">
        <f t="shared" si="519"/>
        <v>0.56059309442762906</v>
      </c>
      <c r="X454" s="31"/>
      <c r="Y454" s="5">
        <f t="shared" si="524"/>
        <v>0</v>
      </c>
      <c r="Z454" s="5">
        <f t="shared" si="524"/>
        <v>3.6232252303011103</v>
      </c>
      <c r="AA454" s="5">
        <f t="shared" si="520"/>
        <v>0</v>
      </c>
      <c r="AB454" s="5">
        <f t="shared" si="505"/>
        <v>3.376054186640566</v>
      </c>
      <c r="AC454" s="32"/>
      <c r="AD454" s="5">
        <f t="shared" si="525"/>
        <v>10774.599606965117</v>
      </c>
      <c r="AE454" s="5">
        <f t="shared" si="507"/>
        <v>-107.74599606965117</v>
      </c>
      <c r="AF454" s="5">
        <f t="shared" si="507"/>
        <v>-1283.7917417880926</v>
      </c>
      <c r="AG454" s="5">
        <f t="shared" si="528"/>
        <v>-24641.021636268903</v>
      </c>
      <c r="AH454" s="5">
        <f t="shared" si="529"/>
        <v>-15257.959767161528</v>
      </c>
      <c r="AI454" s="42">
        <f t="shared" si="523"/>
        <v>0</v>
      </c>
      <c r="AJ454" s="42">
        <f t="shared" si="526"/>
        <v>1046.773777623938</v>
      </c>
      <c r="AK454" s="42">
        <f t="shared" si="530"/>
        <v>-14211.185989537591</v>
      </c>
    </row>
    <row r="455" spans="1:37" ht="15" x14ac:dyDescent="0.2">
      <c r="I455" s="2">
        <f t="shared" si="510"/>
        <v>19</v>
      </c>
      <c r="J455" s="11">
        <f t="shared" si="500"/>
        <v>19220.000592347802</v>
      </c>
      <c r="K455" s="11">
        <f t="shared" si="511"/>
        <v>192.20000592347802</v>
      </c>
      <c r="L455" s="24">
        <f t="shared" si="517"/>
        <v>2290.0598572282743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L'!$B$392:$AV$512, 46)</f>
        <v>76.087904737609136</v>
      </c>
      <c r="S455" s="46">
        <f>VLOOKUP(I455, '[1]Lapse Rates'!$A$4:$F$24, 6)</f>
        <v>1.6037285799999999E-2</v>
      </c>
      <c r="T455" s="33">
        <f t="shared" si="527"/>
        <v>0.56059309442762906</v>
      </c>
      <c r="U455" s="33">
        <f t="shared" si="518"/>
        <v>4.2654353965370963E-2</v>
      </c>
      <c r="V455" s="39">
        <f t="shared" si="513"/>
        <v>8.9903916728422736E-3</v>
      </c>
      <c r="W455" s="32">
        <f t="shared" si="519"/>
        <v>0.50894834878941586</v>
      </c>
      <c r="X455" s="31"/>
      <c r="Y455" s="5">
        <f t="shared" si="524"/>
        <v>0</v>
      </c>
      <c r="Z455" s="5">
        <f t="shared" si="524"/>
        <v>3.376054186640566</v>
      </c>
      <c r="AA455" s="5">
        <f t="shared" si="520"/>
        <v>0</v>
      </c>
      <c r="AB455" s="5">
        <f t="shared" si="505"/>
        <v>3.0650345514310113</v>
      </c>
      <c r="AC455" s="32"/>
      <c r="AD455" s="5">
        <f t="shared" si="525"/>
        <v>9781.9875652070077</v>
      </c>
      <c r="AE455" s="5">
        <f t="shared" si="507"/>
        <v>-97.819875652070081</v>
      </c>
      <c r="AF455" s="5">
        <f t="shared" si="507"/>
        <v>-1165.5221829652555</v>
      </c>
      <c r="AG455" s="5">
        <f t="shared" si="528"/>
        <v>-25687.68893421139</v>
      </c>
      <c r="AH455" s="5">
        <f t="shared" si="529"/>
        <v>-17169.043427621709</v>
      </c>
      <c r="AI455" s="42">
        <f t="shared" si="523"/>
        <v>0</v>
      </c>
      <c r="AJ455" s="42">
        <f t="shared" si="526"/>
        <v>950.34804126104893</v>
      </c>
      <c r="AK455" s="42">
        <f t="shared" si="530"/>
        <v>-16218.69538636066</v>
      </c>
    </row>
    <row r="456" spans="1:37" ht="15" x14ac:dyDescent="0.2">
      <c r="I456" s="2">
        <f t="shared" si="510"/>
        <v>20</v>
      </c>
      <c r="J456" s="11">
        <f t="shared" si="500"/>
        <v>19220.000592347802</v>
      </c>
      <c r="K456" s="11">
        <f t="shared" si="511"/>
        <v>192.20000592347802</v>
      </c>
      <c r="L456" s="24">
        <f t="shared" si="517"/>
        <v>2290.0598572282743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L'!$B$392:$AV$512, 46)</f>
        <v>85.180760239156598</v>
      </c>
      <c r="S456" s="46">
        <f>VLOOKUP(I456, '[1]Lapse Rates'!$A$4:$F$24, 6)</f>
        <v>0</v>
      </c>
      <c r="T456" s="33">
        <f t="shared" si="527"/>
        <v>0.50894834878941586</v>
      </c>
      <c r="U456" s="33">
        <f t="shared" si="518"/>
        <v>4.3352607272345876E-2</v>
      </c>
      <c r="V456" s="39">
        <f t="shared" si="513"/>
        <v>0</v>
      </c>
      <c r="W456" s="32">
        <f t="shared" si="519"/>
        <v>0.46559574151707001</v>
      </c>
      <c r="X456" s="31"/>
      <c r="Y456" s="5">
        <f t="shared" si="524"/>
        <v>0</v>
      </c>
      <c r="Z456" s="5">
        <f t="shared" si="524"/>
        <v>3.0650345514310113</v>
      </c>
      <c r="AA456" s="5">
        <f t="shared" si="520"/>
        <v>0</v>
      </c>
      <c r="AB456" s="5">
        <f t="shared" si="505"/>
        <v>2.8039525781808354</v>
      </c>
      <c r="AC456" s="32"/>
      <c r="AD456" s="5">
        <f>$W456*J456</f>
        <v>8948.7504277527005</v>
      </c>
      <c r="AE456" s="5">
        <f t="shared" si="507"/>
        <v>-89.487504277526995</v>
      </c>
      <c r="AF456" s="5">
        <f t="shared" si="507"/>
        <v>-1066.2421173446737</v>
      </c>
      <c r="AG456" s="5">
        <f t="shared" si="528"/>
        <v>-26108.197325017583</v>
      </c>
      <c r="AH456" s="5">
        <f t="shared" si="529"/>
        <v>-18315.176518887085</v>
      </c>
      <c r="AI456" s="42">
        <f t="shared" si="523"/>
        <v>0</v>
      </c>
      <c r="AJ456" s="42">
        <f t="shared" si="526"/>
        <v>869.39437268240999</v>
      </c>
      <c r="AK456" s="42">
        <f t="shared" si="530"/>
        <v>-17445.782146204674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319960.88491292525</v>
      </c>
      <c r="AE459" s="21">
        <f t="shared" ref="AE459:AK459" si="531">SUM(AE436:AE456)</f>
        <v>-10505.583428293907</v>
      </c>
      <c r="AF459" s="21">
        <f t="shared" si="531"/>
        <v>-36438.11649343231</v>
      </c>
      <c r="AG459" s="21">
        <f t="shared" si="531"/>
        <v>-310259.80865632393</v>
      </c>
      <c r="AH459" s="21">
        <f t="shared" si="531"/>
        <v>-37242.623665124906</v>
      </c>
      <c r="AI459" s="21">
        <f t="shared" si="531"/>
        <v>0</v>
      </c>
      <c r="AJ459" s="21">
        <f t="shared" si="531"/>
        <v>29235.835768511814</v>
      </c>
      <c r="AK459" s="21">
        <f t="shared" si="531"/>
        <v>-8006.7878966130902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161454.55927463277</v>
      </c>
      <c r="AE461" s="21">
        <f t="shared" ref="AE461:AK461" si="532">AE436+NPV($D$6,AE437:AE456)</f>
        <v>-8937.4784602695854</v>
      </c>
      <c r="AF461" s="21">
        <f t="shared" si="532"/>
        <v>-17754.172016227367</v>
      </c>
      <c r="AG461" s="21">
        <f t="shared" si="532"/>
        <v>-106512.5839956476</v>
      </c>
      <c r="AH461" s="21">
        <f t="shared" si="532"/>
        <v>28250.324802488263</v>
      </c>
      <c r="AI461" s="21">
        <f t="shared" si="532"/>
        <v>0</v>
      </c>
      <c r="AJ461" s="21">
        <f t="shared" si="532"/>
        <v>13835.117299902045</v>
      </c>
      <c r="AK461" s="21">
        <f t="shared" si="532"/>
        <v>42085.442102390291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238602.52100519656</v>
      </c>
      <c r="AE463" s="21">
        <f t="shared" ref="AE463:AK463" si="533">AE436+NPV($D$7,AE437:AE456)</f>
        <v>-9698.6712624541196</v>
      </c>
      <c r="AF463" s="21">
        <f t="shared" si="533"/>
        <v>-26823.771528039702</v>
      </c>
      <c r="AG463" s="21">
        <f t="shared" si="533"/>
        <v>-199550.94996369077</v>
      </c>
      <c r="AH463" s="21">
        <f t="shared" si="533"/>
        <v>2529.1282510119599</v>
      </c>
      <c r="AI463" s="21">
        <f t="shared" si="533"/>
        <v>0</v>
      </c>
      <c r="AJ463" s="21">
        <f t="shared" si="533"/>
        <v>21331.125095404797</v>
      </c>
      <c r="AK463" s="21">
        <f t="shared" si="533"/>
        <v>23860.253346416735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F06A-2316-8545-977A-44C239619AFF}">
  <sheetPr codeName="Sheet17"/>
  <dimension ref="A1:R222"/>
  <sheetViews>
    <sheetView tabSelected="1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8" width="11.6640625" style="60" bestFit="1" customWidth="1"/>
    <col min="9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s="60" customFormat="1" ht="80" x14ac:dyDescent="0.2">
      <c r="A1"/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s="60" customFormat="1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s="60" customFormat="1" hidden="1" outlineLevel="1" x14ac:dyDescent="0.15">
      <c r="A3">
        <f>A2+1</f>
        <v>2</v>
      </c>
    </row>
    <row r="4" spans="1:17" s="60" customFormat="1" hidden="1" outlineLevel="1" x14ac:dyDescent="0.15">
      <c r="A4">
        <f t="shared" ref="A4:A66" si="0">A3+1</f>
        <v>3</v>
      </c>
    </row>
    <row r="5" spans="1:17" s="60" customFormat="1" hidden="1" outlineLevel="1" x14ac:dyDescent="0.15">
      <c r="A5">
        <f t="shared" si="0"/>
        <v>4</v>
      </c>
    </row>
    <row r="6" spans="1:17" s="60" customFormat="1" hidden="1" outlineLevel="1" x14ac:dyDescent="0.15">
      <c r="A6">
        <f t="shared" si="0"/>
        <v>5</v>
      </c>
    </row>
    <row r="7" spans="1:17" s="60" customFormat="1" hidden="1" outlineLevel="1" x14ac:dyDescent="0.15">
      <c r="A7">
        <f t="shared" si="0"/>
        <v>6</v>
      </c>
    </row>
    <row r="8" spans="1:17" s="60" customFormat="1" hidden="1" outlineLevel="1" x14ac:dyDescent="0.15">
      <c r="A8">
        <f t="shared" si="0"/>
        <v>7</v>
      </c>
    </row>
    <row r="9" spans="1:17" s="60" customFormat="1" hidden="1" outlineLevel="1" x14ac:dyDescent="0.15">
      <c r="A9">
        <f t="shared" si="0"/>
        <v>8</v>
      </c>
    </row>
    <row r="10" spans="1:17" s="60" customFormat="1" hidden="1" outlineLevel="1" x14ac:dyDescent="0.15">
      <c r="A10">
        <f t="shared" si="0"/>
        <v>9</v>
      </c>
    </row>
    <row r="11" spans="1:17" s="60" customFormat="1" hidden="1" outlineLevel="1" x14ac:dyDescent="0.15">
      <c r="A11">
        <f t="shared" si="0"/>
        <v>10</v>
      </c>
    </row>
    <row r="12" spans="1:17" s="60" customFormat="1" hidden="1" outlineLevel="1" x14ac:dyDescent="0.15">
      <c r="A12">
        <f t="shared" si="0"/>
        <v>11</v>
      </c>
    </row>
    <row r="13" spans="1:17" s="60" customFormat="1" hidden="1" outlineLevel="1" x14ac:dyDescent="0.15">
      <c r="A13">
        <f t="shared" si="0"/>
        <v>12</v>
      </c>
    </row>
    <row r="14" spans="1:17" s="60" customFormat="1" hidden="1" outlineLevel="1" x14ac:dyDescent="0.15">
      <c r="A14">
        <f t="shared" si="0"/>
        <v>13</v>
      </c>
    </row>
    <row r="15" spans="1:17" s="60" customFormat="1" hidden="1" outlineLevel="1" x14ac:dyDescent="0.15">
      <c r="A15">
        <f t="shared" si="0"/>
        <v>14</v>
      </c>
    </row>
    <row r="16" spans="1:17" s="60" customFormat="1" hidden="1" outlineLevel="1" x14ac:dyDescent="0.15">
      <c r="A16">
        <f t="shared" si="0"/>
        <v>15</v>
      </c>
    </row>
    <row r="17" spans="1:16" s="60" customFormat="1" hidden="1" outlineLevel="1" x14ac:dyDescent="0.15">
      <c r="A17">
        <f t="shared" si="0"/>
        <v>16</v>
      </c>
    </row>
    <row r="18" spans="1:16" s="60" customFormat="1" hidden="1" outlineLevel="1" x14ac:dyDescent="0.15">
      <c r="A18">
        <f t="shared" si="0"/>
        <v>17</v>
      </c>
    </row>
    <row r="19" spans="1:16" s="60" customFormat="1" collapsed="1" x14ac:dyDescent="0.15">
      <c r="A19">
        <f t="shared" si="0"/>
        <v>18</v>
      </c>
      <c r="B19" s="60">
        <v>548.99126555472787</v>
      </c>
      <c r="C19" s="60">
        <v>485.68315330991595</v>
      </c>
      <c r="D19" s="60">
        <v>452.77073356245046</v>
      </c>
      <c r="E19" s="60">
        <v>467.05213684675306</v>
      </c>
      <c r="F19" s="60">
        <v>533.99007958826974</v>
      </c>
      <c r="G19" s="60">
        <v>510.81446587825087</v>
      </c>
      <c r="H19" s="60">
        <v>521.74654021498316</v>
      </c>
      <c r="I19" s="60">
        <v>433.87532502925444</v>
      </c>
      <c r="J19" s="60">
        <v>447.78899642948903</v>
      </c>
      <c r="K19" s="60">
        <v>417.18002351393733</v>
      </c>
      <c r="L19" s="60">
        <v>496.97107816483219</v>
      </c>
      <c r="M19" s="60">
        <v>507.65413229289953</v>
      </c>
      <c r="N19" s="60">
        <v>486.05282123940572</v>
      </c>
      <c r="O19" s="60">
        <v>399.4846999058214</v>
      </c>
      <c r="P19" s="60">
        <v>473.03262659284502</v>
      </c>
    </row>
    <row r="20" spans="1:16" s="60" customFormat="1" x14ac:dyDescent="0.15">
      <c r="A20">
        <f t="shared" si="0"/>
        <v>19</v>
      </c>
      <c r="B20" s="60">
        <v>574.11680665735059</v>
      </c>
      <c r="C20" s="60">
        <v>518.64245974035259</v>
      </c>
      <c r="D20" s="60">
        <v>483.92347424869439</v>
      </c>
      <c r="E20" s="60">
        <v>498.64639618320672</v>
      </c>
      <c r="F20" s="60">
        <v>558.2365183835127</v>
      </c>
      <c r="G20" s="60">
        <v>533.7239327225916</v>
      </c>
      <c r="H20" s="60">
        <v>544.98908922695227</v>
      </c>
      <c r="I20" s="60">
        <v>463.93801107675</v>
      </c>
      <c r="J20" s="60">
        <v>478.27877742825552</v>
      </c>
      <c r="K20" s="60">
        <v>445.99834036974511</v>
      </c>
      <c r="L20" s="60">
        <v>519.0799591566082</v>
      </c>
      <c r="M20" s="60">
        <v>530.08389355247277</v>
      </c>
      <c r="N20" s="60">
        <v>507.24564606028781</v>
      </c>
      <c r="O20" s="60">
        <v>427.29521359737214</v>
      </c>
      <c r="P20" s="60">
        <v>493.48423722183463</v>
      </c>
    </row>
    <row r="21" spans="1:16" s="60" customFormat="1" x14ac:dyDescent="0.15">
      <c r="A21">
        <f t="shared" si="0"/>
        <v>20</v>
      </c>
      <c r="B21" s="60">
        <v>600.21005437262613</v>
      </c>
      <c r="C21" s="60">
        <v>552.49878184702447</v>
      </c>
      <c r="D21" s="60">
        <v>515.95804224626215</v>
      </c>
      <c r="E21" s="60">
        <v>531.10143035546071</v>
      </c>
      <c r="F21" s="60">
        <v>583.41770293503589</v>
      </c>
      <c r="G21" s="60">
        <v>557.53867837048767</v>
      </c>
      <c r="H21" s="60">
        <v>569.12777441932826</v>
      </c>
      <c r="I21" s="60">
        <v>494.85303015351263</v>
      </c>
      <c r="J21" s="60">
        <v>509.59955061059401</v>
      </c>
      <c r="K21" s="60">
        <v>475.63368519517138</v>
      </c>
      <c r="L21" s="60">
        <v>542.06220811963931</v>
      </c>
      <c r="M21" s="60">
        <v>553.37875356749066</v>
      </c>
      <c r="N21" s="60">
        <v>529.27634782195696</v>
      </c>
      <c r="O21" s="60">
        <v>455.89474459393261</v>
      </c>
      <c r="P21" s="60">
        <v>514.74473811203734</v>
      </c>
    </row>
    <row r="22" spans="1:16" s="60" customFormat="1" x14ac:dyDescent="0.15">
      <c r="A22">
        <f t="shared" si="0"/>
        <v>21</v>
      </c>
      <c r="B22" s="60">
        <v>627.6402820965352</v>
      </c>
      <c r="C22" s="60">
        <v>587.76548265604822</v>
      </c>
      <c r="D22" s="60">
        <v>549.73991608735957</v>
      </c>
      <c r="E22" s="60">
        <v>564.90937341445544</v>
      </c>
      <c r="F22" s="60">
        <v>609.88955160924752</v>
      </c>
      <c r="G22" s="60">
        <v>582.87209868642583</v>
      </c>
      <c r="H22" s="60">
        <v>594.50414996720485</v>
      </c>
      <c r="I22" s="60">
        <v>527.45505895518386</v>
      </c>
      <c r="J22" s="60">
        <v>542.22665341847051</v>
      </c>
      <c r="K22" s="60">
        <v>506.8870554783482</v>
      </c>
      <c r="L22" s="60">
        <v>566.51043244879338</v>
      </c>
      <c r="M22" s="60">
        <v>577.86839411928486</v>
      </c>
      <c r="N22" s="60">
        <v>552.71275775554409</v>
      </c>
      <c r="O22" s="60">
        <v>486.05640568919483</v>
      </c>
      <c r="P22" s="60">
        <v>537.36213611961011</v>
      </c>
    </row>
    <row r="23" spans="1:16" s="60" customFormat="1" x14ac:dyDescent="0.15">
      <c r="A23">
        <f t="shared" si="0"/>
        <v>22</v>
      </c>
      <c r="B23" s="60">
        <v>656.68600370024978</v>
      </c>
      <c r="C23" s="60">
        <v>624.77611176272433</v>
      </c>
      <c r="D23" s="60">
        <v>585.2593101252337</v>
      </c>
      <c r="E23" s="60">
        <v>600.39035552055941</v>
      </c>
      <c r="F23" s="60">
        <v>637.9210291014748</v>
      </c>
      <c r="G23" s="60">
        <v>609.74322845441554</v>
      </c>
      <c r="H23" s="60">
        <v>621.37624628656101</v>
      </c>
      <c r="I23" s="60">
        <v>561.73486835244171</v>
      </c>
      <c r="J23" s="60">
        <v>576.46933293266989</v>
      </c>
      <c r="K23" s="60">
        <v>539.74983466543779</v>
      </c>
      <c r="L23" s="60">
        <v>592.44311695800718</v>
      </c>
      <c r="M23" s="60">
        <v>603.80198480646311</v>
      </c>
      <c r="N23" s="60">
        <v>577.57271877300309</v>
      </c>
      <c r="O23" s="60">
        <v>517.77206516806211</v>
      </c>
      <c r="P23" s="60">
        <v>561.35374923777454</v>
      </c>
    </row>
    <row r="24" spans="1:16" s="60" customFormat="1" x14ac:dyDescent="0.15">
      <c r="A24">
        <f t="shared" si="0"/>
        <v>23</v>
      </c>
      <c r="B24" s="60">
        <v>687.71714577466105</v>
      </c>
      <c r="C24" s="60">
        <v>664.04403161848711</v>
      </c>
      <c r="D24" s="60">
        <v>622.99278882602755</v>
      </c>
      <c r="E24" s="60">
        <v>638.03649195456774</v>
      </c>
      <c r="F24" s="60">
        <v>667.86915079317203</v>
      </c>
      <c r="G24" s="60">
        <v>638.48404968412149</v>
      </c>
      <c r="H24" s="60">
        <v>650.08631981668555</v>
      </c>
      <c r="I24" s="60">
        <v>598.15236824506599</v>
      </c>
      <c r="J24" s="60">
        <v>612.80250545471051</v>
      </c>
      <c r="K24" s="60">
        <v>574.66289656819481</v>
      </c>
      <c r="L24" s="60">
        <v>620.18065504417757</v>
      </c>
      <c r="M24" s="60">
        <v>631.50983407589467</v>
      </c>
      <c r="N24" s="60">
        <v>604.16337737458809</v>
      </c>
      <c r="O24" s="60">
        <v>551.46718778157549</v>
      </c>
      <c r="P24" s="60">
        <v>587.0160001490018</v>
      </c>
    </row>
    <row r="25" spans="1:16" s="60" customFormat="1" x14ac:dyDescent="0.15">
      <c r="A25">
        <f t="shared" si="0"/>
        <v>24</v>
      </c>
      <c r="B25" s="60">
        <v>721.29630479522245</v>
      </c>
      <c r="C25" s="60">
        <v>706.30212509061118</v>
      </c>
      <c r="D25" s="60">
        <v>663.63793184197038</v>
      </c>
      <c r="E25" s="60">
        <v>678.55060414811953</v>
      </c>
      <c r="F25" s="60">
        <v>700.27700293926432</v>
      </c>
      <c r="G25" s="60">
        <v>669.61193614437536</v>
      </c>
      <c r="H25" s="60">
        <v>681.15514480561762</v>
      </c>
      <c r="I25" s="60">
        <v>637.38097164602527</v>
      </c>
      <c r="J25" s="60">
        <v>651.90464747344845</v>
      </c>
      <c r="K25" s="60">
        <v>612.27200639013176</v>
      </c>
      <c r="L25" s="60">
        <v>650.22246487454629</v>
      </c>
      <c r="M25" s="60">
        <v>661.49459798785995</v>
      </c>
      <c r="N25" s="60">
        <v>632.96357815830584</v>
      </c>
      <c r="O25" s="60">
        <v>587.76514998960101</v>
      </c>
      <c r="P25" s="60">
        <v>614.811099773602</v>
      </c>
    </row>
    <row r="26" spans="1:16" s="60" customFormat="1" x14ac:dyDescent="0.15">
      <c r="A26">
        <f t="shared" si="0"/>
        <v>25</v>
      </c>
      <c r="B26" s="60">
        <v>758.42519454433852</v>
      </c>
      <c r="C26" s="60">
        <v>752.9220350999376</v>
      </c>
      <c r="D26" s="60">
        <v>708.48451609111032</v>
      </c>
      <c r="E26" s="60">
        <v>723.24743468059921</v>
      </c>
      <c r="F26" s="60">
        <v>736.11122986687519</v>
      </c>
      <c r="G26" s="60">
        <v>704.03695132826272</v>
      </c>
      <c r="H26" s="60">
        <v>715.50925879287161</v>
      </c>
      <c r="I26" s="60">
        <v>680.66528265064983</v>
      </c>
      <c r="J26" s="60">
        <v>695.04444789486365</v>
      </c>
      <c r="K26" s="60">
        <v>653.77014796580647</v>
      </c>
      <c r="L26" s="60">
        <v>683.44674978703176</v>
      </c>
      <c r="M26" s="60">
        <v>694.65054493564446</v>
      </c>
      <c r="N26" s="60">
        <v>664.81520893616505</v>
      </c>
      <c r="O26" s="60">
        <v>627.81715491782711</v>
      </c>
      <c r="P26" s="60">
        <v>645.55148146953422</v>
      </c>
    </row>
    <row r="27" spans="1:16" s="60" customFormat="1" x14ac:dyDescent="0.15">
      <c r="A27">
        <f t="shared" si="0"/>
        <v>26</v>
      </c>
      <c r="B27" s="60">
        <v>799.50426483302681</v>
      </c>
      <c r="C27" s="60">
        <v>804.38300747425774</v>
      </c>
      <c r="D27" s="60">
        <v>757.99256105960922</v>
      </c>
      <c r="E27" s="60">
        <v>772.58667230856713</v>
      </c>
      <c r="F27" s="60">
        <v>775.75848351805564</v>
      </c>
      <c r="G27" s="60">
        <v>742.13001081976267</v>
      </c>
      <c r="H27" s="60">
        <v>753.51957737309021</v>
      </c>
      <c r="I27" s="60">
        <v>728.44945268029778</v>
      </c>
      <c r="J27" s="60">
        <v>742.66574488765775</v>
      </c>
      <c r="K27" s="60">
        <v>699.58331937995229</v>
      </c>
      <c r="L27" s="60">
        <v>720.21163069372699</v>
      </c>
      <c r="M27" s="60">
        <v>731.33556661826435</v>
      </c>
      <c r="N27" s="60">
        <v>700.06167922254542</v>
      </c>
      <c r="O27" s="60">
        <v>672.03448967254235</v>
      </c>
      <c r="P27" s="60">
        <v>679.56866898076669</v>
      </c>
    </row>
    <row r="28" spans="1:16" s="60" customFormat="1" x14ac:dyDescent="0.15">
      <c r="A28">
        <f t="shared" si="0"/>
        <v>27</v>
      </c>
      <c r="B28" s="60">
        <v>844.57209753612085</v>
      </c>
      <c r="C28" s="60">
        <v>860.64783577239223</v>
      </c>
      <c r="D28" s="60">
        <v>812.13951562272018</v>
      </c>
      <c r="E28" s="60">
        <v>826.5331479429401</v>
      </c>
      <c r="F28" s="60">
        <v>819.25623397608967</v>
      </c>
      <c r="G28" s="60">
        <v>783.93577699732259</v>
      </c>
      <c r="H28" s="60">
        <v>795.22223470043537</v>
      </c>
      <c r="I28" s="60">
        <v>780.71210223313381</v>
      </c>
      <c r="J28" s="60">
        <v>794.7349969323335</v>
      </c>
      <c r="K28" s="60">
        <v>749.69143516953466</v>
      </c>
      <c r="L28" s="60">
        <v>760.56040086032885</v>
      </c>
      <c r="M28" s="60">
        <v>771.58487340158104</v>
      </c>
      <c r="N28" s="60">
        <v>738.74469858249904</v>
      </c>
      <c r="O28" s="60">
        <v>720.39809930806973</v>
      </c>
      <c r="P28" s="60">
        <v>716.90309552641872</v>
      </c>
    </row>
    <row r="29" spans="1:16" s="60" customFormat="1" x14ac:dyDescent="0.15">
      <c r="A29">
        <f t="shared" si="0"/>
        <v>28</v>
      </c>
      <c r="B29" s="60">
        <v>895.22486467791055</v>
      </c>
      <c r="C29" s="60">
        <v>923.8366521794261</v>
      </c>
      <c r="D29" s="60">
        <v>872.92558227851578</v>
      </c>
      <c r="E29" s="60">
        <v>887.11926791571932</v>
      </c>
      <c r="F29" s="60">
        <v>868.14493594814746</v>
      </c>
      <c r="G29" s="60">
        <v>830.90896202869817</v>
      </c>
      <c r="H29" s="60">
        <v>842.09400730294328</v>
      </c>
      <c r="I29" s="60">
        <v>839.38354877557663</v>
      </c>
      <c r="J29" s="60">
        <v>853.21359408202648</v>
      </c>
      <c r="K29" s="60">
        <v>805.94493728404484</v>
      </c>
      <c r="L29" s="60">
        <v>805.8969865188734</v>
      </c>
      <c r="M29" s="60">
        <v>816.82365168231206</v>
      </c>
      <c r="N29" s="60">
        <v>782.21015227537282</v>
      </c>
      <c r="O29" s="60">
        <v>774.69376481777942</v>
      </c>
      <c r="P29" s="60">
        <v>758.85364661864924</v>
      </c>
    </row>
    <row r="30" spans="1:16" s="60" customFormat="1" x14ac:dyDescent="0.15">
      <c r="A30">
        <f t="shared" si="0"/>
        <v>29</v>
      </c>
      <c r="B30" s="60">
        <v>952.25320769874338</v>
      </c>
      <c r="C30" s="60">
        <v>994.89415479638171</v>
      </c>
      <c r="D30" s="60">
        <v>941.25687824994134</v>
      </c>
      <c r="E30" s="60">
        <v>955.25126106336336</v>
      </c>
      <c r="F30" s="60">
        <v>923.18795438814857</v>
      </c>
      <c r="G30" s="60">
        <v>883.78118015870916</v>
      </c>
      <c r="H30" s="60">
        <v>894.86705259032863</v>
      </c>
      <c r="I30" s="60">
        <v>905.33872112498602</v>
      </c>
      <c r="J30" s="60">
        <v>918.97658724541634</v>
      </c>
      <c r="K30" s="60">
        <v>869.18306223673051</v>
      </c>
      <c r="L30" s="60">
        <v>856.92772657000455</v>
      </c>
      <c r="M30" s="60">
        <v>867.7587725222271</v>
      </c>
      <c r="N30" s="60">
        <v>831.13546451393825</v>
      </c>
      <c r="O30" s="60">
        <v>835.7317995206663</v>
      </c>
      <c r="P30" s="60">
        <v>806.07432028617586</v>
      </c>
    </row>
    <row r="31" spans="1:16" s="60" customFormat="1" x14ac:dyDescent="0.15">
      <c r="A31">
        <f t="shared" si="0"/>
        <v>30</v>
      </c>
      <c r="B31" s="60">
        <v>1016.1870176124187</v>
      </c>
      <c r="C31" s="60">
        <v>1074.4293424624188</v>
      </c>
      <c r="D31" s="60">
        <v>1017.7178348611935</v>
      </c>
      <c r="E31" s="60">
        <v>1031.5132855497613</v>
      </c>
      <c r="F31" s="60">
        <v>984.89689636335731</v>
      </c>
      <c r="G31" s="60">
        <v>943.04308198613194</v>
      </c>
      <c r="H31" s="60">
        <v>954.03205441430828</v>
      </c>
      <c r="I31" s="60">
        <v>979.14189253725226</v>
      </c>
      <c r="J31" s="60">
        <v>992.58795727535573</v>
      </c>
      <c r="K31" s="60">
        <v>939.94702212538425</v>
      </c>
      <c r="L31" s="60">
        <v>914.12631279544939</v>
      </c>
      <c r="M31" s="60">
        <v>924.8639700403503</v>
      </c>
      <c r="N31" s="60">
        <v>885.97492473222542</v>
      </c>
      <c r="O31" s="60">
        <v>904.03472724063113</v>
      </c>
      <c r="P31" s="60">
        <v>859.00368863719541</v>
      </c>
    </row>
    <row r="32" spans="1:16" s="60" customFormat="1" x14ac:dyDescent="0.15">
      <c r="A32">
        <f t="shared" si="0"/>
        <v>31</v>
      </c>
      <c r="B32" s="60">
        <v>1087.6204011420195</v>
      </c>
      <c r="C32" s="60">
        <v>1163.1042927408446</v>
      </c>
      <c r="D32" s="60">
        <v>1103.4226585602637</v>
      </c>
      <c r="E32" s="60">
        <v>1116.5406902921036</v>
      </c>
      <c r="F32" s="60">
        <v>1053.8455071268411</v>
      </c>
      <c r="G32" s="60">
        <v>1009.6412600249179</v>
      </c>
      <c r="H32" s="60">
        <v>1020.1394520288725</v>
      </c>
      <c r="I32" s="60">
        <v>1061.869606513704</v>
      </c>
      <c r="J32" s="60">
        <v>1074.6614523495207</v>
      </c>
      <c r="K32" s="60">
        <v>1019.2701954677647</v>
      </c>
      <c r="L32" s="60">
        <v>978.40700319176699</v>
      </c>
      <c r="M32" s="60">
        <v>988.67078820632196</v>
      </c>
      <c r="N32" s="60">
        <v>947.60576574477102</v>
      </c>
      <c r="O32" s="60">
        <v>980.60090062923712</v>
      </c>
      <c r="P32" s="60">
        <v>918.48896309136296</v>
      </c>
    </row>
    <row r="33" spans="1:16" s="60" customFormat="1" x14ac:dyDescent="0.15">
      <c r="A33">
        <f t="shared" si="0"/>
        <v>32</v>
      </c>
      <c r="B33" s="60">
        <v>1166.832773920117</v>
      </c>
      <c r="C33" s="60">
        <v>1261.1430712532431</v>
      </c>
      <c r="D33" s="60">
        <v>1198.2171834973017</v>
      </c>
      <c r="E33" s="60">
        <v>1210.5491503155808</v>
      </c>
      <c r="F33" s="60">
        <v>1130.3039542132092</v>
      </c>
      <c r="G33" s="60">
        <v>1083.525198738469</v>
      </c>
      <c r="H33" s="60">
        <v>1093.4487949969669</v>
      </c>
      <c r="I33" s="60">
        <v>1153.3731960425523</v>
      </c>
      <c r="J33" s="60">
        <v>1165.4059096375113</v>
      </c>
      <c r="K33" s="60">
        <v>1107.010189793805</v>
      </c>
      <c r="L33" s="60">
        <v>1049.7211827573972</v>
      </c>
      <c r="M33" s="60">
        <v>1059.4301472613761</v>
      </c>
      <c r="N33" s="60">
        <v>1015.9815324566647</v>
      </c>
      <c r="O33" s="60">
        <v>1065.2929989849499</v>
      </c>
      <c r="P33" s="60">
        <v>984.48542783419077</v>
      </c>
    </row>
    <row r="34" spans="1:16" s="60" customFormat="1" x14ac:dyDescent="0.15">
      <c r="A34">
        <f t="shared" si="0"/>
        <v>33</v>
      </c>
      <c r="B34" s="60">
        <v>1254.8172141733673</v>
      </c>
      <c r="C34" s="60">
        <v>1369.6844532671266</v>
      </c>
      <c r="D34" s="60">
        <v>1303.1971511766333</v>
      </c>
      <c r="E34" s="60">
        <v>1314.6317162192572</v>
      </c>
      <c r="F34" s="60">
        <v>1215.2314416213885</v>
      </c>
      <c r="G34" s="60">
        <v>1165.6175833320203</v>
      </c>
      <c r="H34" s="60">
        <v>1174.8804923826765</v>
      </c>
      <c r="I34" s="60">
        <v>1254.7112416060488</v>
      </c>
      <c r="J34" s="60">
        <v>1265.8773157413414</v>
      </c>
      <c r="K34" s="60">
        <v>1204.1830066607872</v>
      </c>
      <c r="L34" s="60">
        <v>1128.9600015820438</v>
      </c>
      <c r="M34" s="60">
        <v>1138.0309984255066</v>
      </c>
      <c r="N34" s="60">
        <v>1091.9572645586657</v>
      </c>
      <c r="O34" s="60">
        <v>1159.0924827065944</v>
      </c>
      <c r="P34" s="60">
        <v>1057.8188458990467</v>
      </c>
    </row>
    <row r="35" spans="1:16" s="60" customFormat="1" x14ac:dyDescent="0.15">
      <c r="A35">
        <f t="shared" si="0"/>
        <v>34</v>
      </c>
      <c r="B35" s="60">
        <v>1352.9865257539893</v>
      </c>
      <c r="C35" s="60">
        <v>1490.4153159839113</v>
      </c>
      <c r="D35" s="60">
        <v>1419.9918359879223</v>
      </c>
      <c r="E35" s="60">
        <v>1430.4070155364329</v>
      </c>
      <c r="F35" s="60">
        <v>1309.9922974319898</v>
      </c>
      <c r="G35" s="60">
        <v>1257.2360986098615</v>
      </c>
      <c r="H35" s="60">
        <v>1265.743386184236</v>
      </c>
      <c r="I35" s="60">
        <v>1367.4572558366838</v>
      </c>
      <c r="J35" s="60">
        <v>1377.6387412006638</v>
      </c>
      <c r="K35" s="60">
        <v>1312.2983206866247</v>
      </c>
      <c r="L35" s="60">
        <v>1217.3958684369884</v>
      </c>
      <c r="M35" s="60">
        <v>1225.7372067880983</v>
      </c>
      <c r="N35" s="60">
        <v>1176.753552860424</v>
      </c>
      <c r="O35" s="60">
        <v>1263.457269272548</v>
      </c>
      <c r="P35" s="60">
        <v>1139.6678091121289</v>
      </c>
    </row>
    <row r="36" spans="1:16" s="60" customFormat="1" x14ac:dyDescent="0.15">
      <c r="A36">
        <f t="shared" si="0"/>
        <v>35</v>
      </c>
      <c r="B36" s="60">
        <v>1462.212396172461</v>
      </c>
      <c r="C36" s="60">
        <v>1624.2743530190755</v>
      </c>
      <c r="D36" s="60">
        <v>1549.5221507939975</v>
      </c>
      <c r="E36" s="60">
        <v>1558.7767824351547</v>
      </c>
      <c r="F36" s="60">
        <v>1415.4288969207298</v>
      </c>
      <c r="G36" s="60">
        <v>1359.204290007978</v>
      </c>
      <c r="H36" s="60">
        <v>1366.846242484193</v>
      </c>
      <c r="I36" s="60">
        <v>1492.5014809780205</v>
      </c>
      <c r="J36" s="60">
        <v>1501.5621023653391</v>
      </c>
      <c r="K36" s="60">
        <v>1432.211179495165</v>
      </c>
      <c r="L36" s="60">
        <v>1315.8245359299883</v>
      </c>
      <c r="M36" s="60">
        <v>1323.3302564677954</v>
      </c>
      <c r="N36" s="60">
        <v>1271.1342921169155</v>
      </c>
      <c r="O36" s="60">
        <v>1379.2138167431397</v>
      </c>
      <c r="P36" s="60">
        <v>1230.7703589498635</v>
      </c>
    </row>
    <row r="37" spans="1:16" s="60" customFormat="1" x14ac:dyDescent="0.15">
      <c r="A37">
        <f t="shared" si="0"/>
        <v>36</v>
      </c>
      <c r="B37" s="60">
        <v>1584.141281115519</v>
      </c>
      <c r="C37" s="60">
        <v>1773.1881230955782</v>
      </c>
      <c r="D37" s="60">
        <v>1693.6530897161697</v>
      </c>
      <c r="E37" s="60">
        <v>1701.5902952990664</v>
      </c>
      <c r="F37" s="60">
        <v>1533.1316470052652</v>
      </c>
      <c r="G37" s="60">
        <v>1473.0610872911018</v>
      </c>
      <c r="H37" s="60">
        <v>1479.7152727338676</v>
      </c>
      <c r="I37" s="60">
        <v>1631.6456625631133</v>
      </c>
      <c r="J37" s="60">
        <v>1639.4338450111813</v>
      </c>
      <c r="K37" s="60">
        <v>1565.6508655467203</v>
      </c>
      <c r="L37" s="60">
        <v>1425.7324733412484</v>
      </c>
      <c r="M37" s="60">
        <v>1432.2842922582581</v>
      </c>
      <c r="N37" s="60">
        <v>1376.5258273983736</v>
      </c>
      <c r="O37" s="60">
        <v>1508.0326183783484</v>
      </c>
      <c r="P37" s="60">
        <v>1332.5040839101644</v>
      </c>
    </row>
    <row r="38" spans="1:16" s="60" customFormat="1" x14ac:dyDescent="0.15">
      <c r="A38">
        <f t="shared" si="0"/>
        <v>37</v>
      </c>
      <c r="B38" s="60">
        <v>1720.2955482316679</v>
      </c>
      <c r="C38" s="60">
        <v>1938.8680236885605</v>
      </c>
      <c r="D38" s="60">
        <v>1854.0517547008888</v>
      </c>
      <c r="E38" s="60">
        <v>1860.4915264720744</v>
      </c>
      <c r="F38" s="60">
        <v>1664.5717356199602</v>
      </c>
      <c r="G38" s="60">
        <v>1600.2373480184085</v>
      </c>
      <c r="H38" s="60">
        <v>1605.7629903247398</v>
      </c>
      <c r="I38" s="60">
        <v>1786.5012690581837</v>
      </c>
      <c r="J38" s="60">
        <v>1792.8430675711681</v>
      </c>
      <c r="K38" s="60">
        <v>1714.1650299884018</v>
      </c>
      <c r="L38" s="60">
        <v>1548.5021438603987</v>
      </c>
      <c r="M38" s="60">
        <v>1553.9641908027011</v>
      </c>
      <c r="N38" s="60">
        <v>1494.2553020984144</v>
      </c>
      <c r="O38" s="60">
        <v>1651.4094832815942</v>
      </c>
      <c r="P38" s="60">
        <v>1446.1512264270782</v>
      </c>
    </row>
    <row r="39" spans="1:16" s="60" customFormat="1" x14ac:dyDescent="0.15">
      <c r="A39">
        <f t="shared" si="0"/>
        <v>38</v>
      </c>
      <c r="B39" s="60">
        <v>1870.8372667824817</v>
      </c>
      <c r="C39" s="60">
        <v>2121.2644510101186</v>
      </c>
      <c r="D39" s="60">
        <v>2030.7051557158238</v>
      </c>
      <c r="E39" s="60">
        <v>2035.4360774425352</v>
      </c>
      <c r="F39" s="60">
        <v>1809.9075635969039</v>
      </c>
      <c r="G39" s="60">
        <v>1740.9107418330082</v>
      </c>
      <c r="H39" s="60">
        <v>1745.1434232431113</v>
      </c>
      <c r="I39" s="60">
        <v>1957.0583145083151</v>
      </c>
      <c r="J39" s="60">
        <v>1961.749671222899</v>
      </c>
      <c r="K39" s="60">
        <v>1877.7468170557793</v>
      </c>
      <c r="L39" s="60">
        <v>1684.3068310203239</v>
      </c>
      <c r="M39" s="60">
        <v>1688.520304956731</v>
      </c>
      <c r="N39" s="60">
        <v>1624.4906870335828</v>
      </c>
      <c r="O39" s="60">
        <v>1809.3399802764673</v>
      </c>
      <c r="P39" s="60">
        <v>1571.8753416445963</v>
      </c>
    </row>
    <row r="40" spans="1:16" s="60" customFormat="1" x14ac:dyDescent="0.15">
      <c r="A40">
        <f t="shared" si="0"/>
        <v>39</v>
      </c>
      <c r="B40" s="60">
        <v>2036.6202141662939</v>
      </c>
      <c r="C40" s="60">
        <v>2321.2177461855154</v>
      </c>
      <c r="D40" s="60">
        <v>2224.4498052351792</v>
      </c>
      <c r="E40" s="60">
        <v>2227.2333261137123</v>
      </c>
      <c r="F40" s="60">
        <v>1969.9654625501707</v>
      </c>
      <c r="G40" s="60">
        <v>1895.8972263506912</v>
      </c>
      <c r="H40" s="60">
        <v>1898.6513161030707</v>
      </c>
      <c r="I40" s="60">
        <v>2144.1269683593209</v>
      </c>
      <c r="J40" s="60">
        <v>2146.9376165825802</v>
      </c>
      <c r="K40" s="60">
        <v>2057.1762044180255</v>
      </c>
      <c r="L40" s="60">
        <v>1833.9359690341103</v>
      </c>
      <c r="M40" s="60">
        <v>1836.721649879184</v>
      </c>
      <c r="N40" s="60">
        <v>1767.9909643309036</v>
      </c>
      <c r="O40" s="60">
        <v>1982.5792623130005</v>
      </c>
      <c r="P40" s="60">
        <v>1710.4106253360997</v>
      </c>
    </row>
    <row r="41" spans="1:16" s="60" customFormat="1" x14ac:dyDescent="0.15">
      <c r="A41">
        <f t="shared" si="0"/>
        <v>40</v>
      </c>
      <c r="B41" s="60">
        <v>2219.4880662105761</v>
      </c>
      <c r="C41" s="60">
        <v>2540.8218188233559</v>
      </c>
      <c r="D41" s="60">
        <v>2437.318905535436</v>
      </c>
      <c r="E41" s="60">
        <v>2437.8951156032012</v>
      </c>
      <c r="F41" s="60">
        <v>2146.5275622116374</v>
      </c>
      <c r="G41" s="60">
        <v>2066.9259541947354</v>
      </c>
      <c r="H41" s="60">
        <v>2067.9981940660355</v>
      </c>
      <c r="I41" s="60">
        <v>2349.6728409082598</v>
      </c>
      <c r="J41" s="60">
        <v>2350.3519079073026</v>
      </c>
      <c r="K41" s="60">
        <v>2254.341148808559</v>
      </c>
      <c r="L41" s="60">
        <v>1999.0607245609945</v>
      </c>
      <c r="M41" s="60">
        <v>2000.2224023206786</v>
      </c>
      <c r="N41" s="60">
        <v>1926.3608089016154</v>
      </c>
      <c r="O41" s="60">
        <v>2172.9523742161068</v>
      </c>
      <c r="P41" s="60">
        <v>1863.3077595220577</v>
      </c>
    </row>
    <row r="42" spans="1:16" s="60" customFormat="1" x14ac:dyDescent="0.15">
      <c r="A42">
        <f t="shared" si="0"/>
        <v>41</v>
      </c>
      <c r="B42" s="60">
        <v>2422.8494834598123</v>
      </c>
      <c r="C42" s="60">
        <v>2784.0205482025344</v>
      </c>
      <c r="D42" s="60">
        <v>2674.5451469881364</v>
      </c>
      <c r="E42" s="60">
        <v>2671.210947327379</v>
      </c>
      <c r="F42" s="60">
        <v>2342.8888324295344</v>
      </c>
      <c r="G42" s="60">
        <v>2258.3906586751673</v>
      </c>
      <c r="H42" s="60">
        <v>2256.3486010113911</v>
      </c>
      <c r="I42" s="60">
        <v>2578.7574148635827</v>
      </c>
      <c r="J42" s="60">
        <v>2575.656440262333</v>
      </c>
      <c r="K42" s="60">
        <v>2474.1063540075552</v>
      </c>
      <c r="L42" s="60">
        <v>2183.9287419893894</v>
      </c>
      <c r="M42" s="60">
        <v>2182.0811564154706</v>
      </c>
      <c r="N42" s="60">
        <v>2103.6802220819754</v>
      </c>
      <c r="O42" s="60">
        <v>2385.1638818793404</v>
      </c>
      <c r="P42" s="60">
        <v>2034.5105359109912</v>
      </c>
    </row>
    <row r="43" spans="1:16" s="60" customFormat="1" x14ac:dyDescent="0.15">
      <c r="A43">
        <f t="shared" si="0"/>
        <v>42</v>
      </c>
      <c r="B43" s="60">
        <v>2647.9540443591491</v>
      </c>
      <c r="C43" s="60">
        <v>3052.0443032095782</v>
      </c>
      <c r="D43" s="60">
        <v>2936.1610685168516</v>
      </c>
      <c r="E43" s="60">
        <v>2928.3674308203299</v>
      </c>
      <c r="F43" s="60">
        <v>2560.2598448906319</v>
      </c>
      <c r="G43" s="60">
        <v>2470.4779196060699</v>
      </c>
      <c r="H43" s="60">
        <v>2464.8681041319883</v>
      </c>
      <c r="I43" s="60">
        <v>2831.4145157410685</v>
      </c>
      <c r="J43" s="60">
        <v>2824.0023618900136</v>
      </c>
      <c r="K43" s="60">
        <v>2716.5069376830697</v>
      </c>
      <c r="L43" s="60">
        <v>2388.7221952597033</v>
      </c>
      <c r="M43" s="60">
        <v>2383.4267359925598</v>
      </c>
      <c r="N43" s="60">
        <v>2300.1261491189885</v>
      </c>
      <c r="O43" s="60">
        <v>2619.2497862375235</v>
      </c>
      <c r="P43" s="60">
        <v>2224.191526607352</v>
      </c>
    </row>
    <row r="44" spans="1:16" s="60" customFormat="1" x14ac:dyDescent="0.15">
      <c r="A44">
        <f t="shared" si="0"/>
        <v>43</v>
      </c>
      <c r="B44" s="60">
        <v>2895.6457654001297</v>
      </c>
      <c r="C44" s="60">
        <v>3345.74081671151</v>
      </c>
      <c r="D44" s="60">
        <v>3222.963386752961</v>
      </c>
      <c r="E44" s="60">
        <v>3210.1797665741942</v>
      </c>
      <c r="F44" s="60">
        <v>2799.4573253441408</v>
      </c>
      <c r="G44" s="60">
        <v>2703.9615458801641</v>
      </c>
      <c r="H44" s="60">
        <v>2694.3420420661823</v>
      </c>
      <c r="I44" s="60">
        <v>3108.4150907997755</v>
      </c>
      <c r="J44" s="60">
        <v>3096.1779744620158</v>
      </c>
      <c r="K44" s="60">
        <v>2982.2842114530836</v>
      </c>
      <c r="L44" s="60">
        <v>2614.1898232766212</v>
      </c>
      <c r="M44" s="60">
        <v>2605.0189204320704</v>
      </c>
      <c r="N44" s="60">
        <v>2516.4185003404491</v>
      </c>
      <c r="O44" s="60">
        <v>2875.9272658157738</v>
      </c>
      <c r="P44" s="60">
        <v>2433.0471698154338</v>
      </c>
    </row>
    <row r="45" spans="1:16" s="60" customFormat="1" x14ac:dyDescent="0.15">
      <c r="A45">
        <f t="shared" si="0"/>
        <v>44</v>
      </c>
      <c r="B45" s="60">
        <v>3167.9420265867407</v>
      </c>
      <c r="C45" s="60">
        <v>3667.2388837118724</v>
      </c>
      <c r="D45" s="60">
        <v>3537.0592405981506</v>
      </c>
      <c r="E45" s="60">
        <v>3518.6979096170803</v>
      </c>
      <c r="F45" s="60">
        <v>3062.4343204392985</v>
      </c>
      <c r="G45" s="60">
        <v>2960.7694063731929</v>
      </c>
      <c r="H45" s="60">
        <v>2946.6492386920031</v>
      </c>
      <c r="I45" s="60">
        <v>3411.8000881395969</v>
      </c>
      <c r="J45" s="60">
        <v>3394.1692016050283</v>
      </c>
      <c r="K45" s="60">
        <v>3273.4028069856909</v>
      </c>
      <c r="L45" s="60">
        <v>2862.1975029591454</v>
      </c>
      <c r="M45" s="60">
        <v>2848.6761599740225</v>
      </c>
      <c r="N45" s="60">
        <v>2754.3518169291947</v>
      </c>
      <c r="O45" s="60">
        <v>3157.0986702355613</v>
      </c>
      <c r="P45" s="60">
        <v>2662.8138967504419</v>
      </c>
    </row>
    <row r="46" spans="1:16" s="60" customFormat="1" x14ac:dyDescent="0.15">
      <c r="A46">
        <f t="shared" si="0"/>
        <v>45</v>
      </c>
      <c r="B46" s="60">
        <v>3466.6946767233303</v>
      </c>
      <c r="C46" s="60">
        <v>4018.4900861943861</v>
      </c>
      <c r="D46" s="60">
        <v>3880.3752478586703</v>
      </c>
      <c r="E46" s="60">
        <v>3855.8003966784649</v>
      </c>
      <c r="F46" s="60">
        <v>3350.9832886647214</v>
      </c>
      <c r="G46" s="60">
        <v>3242.6676155265654</v>
      </c>
      <c r="H46" s="60">
        <v>3223.5140723567583</v>
      </c>
      <c r="I46" s="60">
        <v>3743.4350051492379</v>
      </c>
      <c r="J46" s="60">
        <v>3719.7946828095382</v>
      </c>
      <c r="K46" s="60">
        <v>3591.6578122197147</v>
      </c>
      <c r="L46" s="60">
        <v>3134.4544401501976</v>
      </c>
      <c r="M46" s="60">
        <v>3116.0671154712777</v>
      </c>
      <c r="N46" s="60">
        <v>3015.5698313053158</v>
      </c>
      <c r="O46" s="60">
        <v>3464.5016707482787</v>
      </c>
      <c r="P46" s="60">
        <v>2915.0821133532731</v>
      </c>
    </row>
    <row r="47" spans="1:16" s="60" customFormat="1" x14ac:dyDescent="0.15">
      <c r="A47">
        <f t="shared" si="0"/>
        <v>46</v>
      </c>
      <c r="B47" s="60">
        <v>3794.8301703616617</v>
      </c>
      <c r="C47" s="60">
        <v>4402.6725938073478</v>
      </c>
      <c r="D47" s="60">
        <v>4256.0422894305811</v>
      </c>
      <c r="E47" s="60">
        <v>4224.5462343331619</v>
      </c>
      <c r="F47" s="60">
        <v>3667.9368837383076</v>
      </c>
      <c r="G47" s="60">
        <v>3552.4424246528788</v>
      </c>
      <c r="H47" s="60">
        <v>3527.6611854046205</v>
      </c>
      <c r="I47" s="60">
        <v>4106.3513330740525</v>
      </c>
      <c r="J47" s="60">
        <v>4076.0164195062007</v>
      </c>
      <c r="K47" s="60">
        <v>3939.9662337618888</v>
      </c>
      <c r="L47" s="60">
        <v>3433.65696678529</v>
      </c>
      <c r="M47" s="60">
        <v>3409.8285350437177</v>
      </c>
      <c r="N47" s="60">
        <v>3302.6653766961263</v>
      </c>
      <c r="O47" s="60">
        <v>3800.9599227614044</v>
      </c>
      <c r="P47" s="60">
        <v>3192.3604190527171</v>
      </c>
    </row>
    <row r="48" spans="1:16" s="60" customFormat="1" x14ac:dyDescent="0.15">
      <c r="A48">
        <f t="shared" si="0"/>
        <v>47</v>
      </c>
      <c r="B48" s="60">
        <v>4155.2044741761683</v>
      </c>
      <c r="C48" s="60">
        <v>4822.8698720359225</v>
      </c>
      <c r="D48" s="60">
        <v>4667.0965465971485</v>
      </c>
      <c r="E48" s="60">
        <v>4627.9038050230583</v>
      </c>
      <c r="F48" s="60">
        <v>4016.0600547306099</v>
      </c>
      <c r="G48" s="60">
        <v>3892.8124779250675</v>
      </c>
      <c r="H48" s="60">
        <v>3861.7505559666943</v>
      </c>
      <c r="I48" s="60">
        <v>4503.4887786085201</v>
      </c>
      <c r="J48" s="60">
        <v>4465.7083335339776</v>
      </c>
      <c r="K48" s="60">
        <v>4321.1566718349141</v>
      </c>
      <c r="L48" s="60">
        <v>3762.4362233267348</v>
      </c>
      <c r="M48" s="60">
        <v>3732.5346988164033</v>
      </c>
      <c r="N48" s="60">
        <v>3618.1691077644364</v>
      </c>
      <c r="O48" s="60">
        <v>4169.2114323744372</v>
      </c>
      <c r="P48" s="60">
        <v>3497.097459077153</v>
      </c>
    </row>
    <row r="49" spans="1:16" s="60" customFormat="1" x14ac:dyDescent="0.15">
      <c r="A49">
        <f t="shared" si="0"/>
        <v>48</v>
      </c>
      <c r="B49" s="60">
        <v>4549.3574215955241</v>
      </c>
      <c r="C49" s="60">
        <v>5280.4855481679597</v>
      </c>
      <c r="D49" s="60">
        <v>5114.9663017716248</v>
      </c>
      <c r="E49" s="60">
        <v>5067.2311535756526</v>
      </c>
      <c r="F49" s="60">
        <v>4396.847863399892</v>
      </c>
      <c r="G49" s="60">
        <v>4265.280571528926</v>
      </c>
      <c r="H49" s="60">
        <v>4227.225279617528</v>
      </c>
      <c r="I49" s="60">
        <v>4936.2359334497787</v>
      </c>
      <c r="J49" s="60">
        <v>4890.191647131328</v>
      </c>
      <c r="K49" s="60">
        <v>4736.5714566510296</v>
      </c>
      <c r="L49" s="60">
        <v>4122.2505422108425</v>
      </c>
      <c r="M49" s="60">
        <v>4085.586443079852</v>
      </c>
      <c r="N49" s="60">
        <v>3963.4876374566916</v>
      </c>
      <c r="O49" s="60">
        <v>4570.5603877788708</v>
      </c>
      <c r="P49" s="60">
        <v>3830.6575172959569</v>
      </c>
    </row>
    <row r="50" spans="1:16" s="60" customFormat="1" x14ac:dyDescent="0.15">
      <c r="A50">
        <f t="shared" si="0"/>
        <v>49</v>
      </c>
      <c r="B50" s="60">
        <v>4978.8113771114413</v>
      </c>
      <c r="C50" s="60">
        <v>5776.8887381174636</v>
      </c>
      <c r="D50" s="60">
        <v>5601.0523282750619</v>
      </c>
      <c r="E50" s="60">
        <v>5543.8544771651195</v>
      </c>
      <c r="F50" s="60">
        <v>4811.7794588936222</v>
      </c>
      <c r="G50" s="60">
        <v>4671.338911824776</v>
      </c>
      <c r="H50" s="60">
        <v>4625.5145939035447</v>
      </c>
      <c r="I50" s="60">
        <v>5405.9553404410972</v>
      </c>
      <c r="J50" s="60">
        <v>5350.756462309495</v>
      </c>
      <c r="K50" s="60">
        <v>5187.5284872669608</v>
      </c>
      <c r="L50" s="60">
        <v>4514.5486262479699</v>
      </c>
      <c r="M50" s="60">
        <v>4470.3713173146953</v>
      </c>
      <c r="N50" s="60">
        <v>4340.0192402550238</v>
      </c>
      <c r="O50" s="60">
        <v>5006.2878302124727</v>
      </c>
      <c r="P50" s="60">
        <v>4194.3976274342322</v>
      </c>
    </row>
    <row r="51" spans="1:16" s="60" customFormat="1" x14ac:dyDescent="0.15">
      <c r="A51">
        <f t="shared" si="0"/>
        <v>50</v>
      </c>
      <c r="B51" s="60">
        <v>5447.8921143138041</v>
      </c>
      <c r="C51" s="60">
        <v>6316.7703315399713</v>
      </c>
      <c r="D51" s="60">
        <v>6129.9840451713608</v>
      </c>
      <c r="E51" s="60">
        <v>6062.2931293680458</v>
      </c>
      <c r="F51" s="60">
        <v>5265.0455141434077</v>
      </c>
      <c r="G51" s="60">
        <v>5115.1157548732363</v>
      </c>
      <c r="H51" s="60">
        <v>5060.6527665253716</v>
      </c>
      <c r="I51" s="60">
        <v>5917.1320517278946</v>
      </c>
      <c r="J51" s="60">
        <v>5851.7816344879711</v>
      </c>
      <c r="K51" s="60">
        <v>5678.3463227854154</v>
      </c>
      <c r="L51" s="60">
        <v>4943.3280961837172</v>
      </c>
      <c r="M51" s="60">
        <v>4890.7963912141886</v>
      </c>
      <c r="N51" s="60">
        <v>4751.6110495389439</v>
      </c>
      <c r="O51" s="60">
        <v>5480.5762496987472</v>
      </c>
      <c r="P51" s="60">
        <v>4592.041958001344</v>
      </c>
    </row>
    <row r="52" spans="1:16" s="60" customFormat="1" x14ac:dyDescent="0.15">
      <c r="A52">
        <f t="shared" si="0"/>
        <v>51</v>
      </c>
      <c r="B52" s="60">
        <v>5961.1102346229563</v>
      </c>
      <c r="C52" s="60">
        <v>6904.9195962476397</v>
      </c>
      <c r="D52" s="60">
        <v>6709.4651545934748</v>
      </c>
      <c r="E52" s="60">
        <v>6627.1669889973718</v>
      </c>
      <c r="F52" s="60">
        <v>5761.0193833323983</v>
      </c>
      <c r="G52" s="60">
        <v>5603.656897261184</v>
      </c>
      <c r="H52" s="60">
        <v>5536.8548354694449</v>
      </c>
      <c r="I52" s="60">
        <v>6477.2517365835347</v>
      </c>
      <c r="J52" s="60">
        <v>6397.7490263646987</v>
      </c>
      <c r="K52" s="60">
        <v>6216.2569846844444</v>
      </c>
      <c r="L52" s="60">
        <v>5415.4253001554189</v>
      </c>
      <c r="M52" s="60">
        <v>5350.9471819162763</v>
      </c>
      <c r="N52" s="60">
        <v>5204.8565853493947</v>
      </c>
      <c r="O52" s="60">
        <v>6000.4492606979456</v>
      </c>
      <c r="P52" s="60">
        <v>5029.9849843547991</v>
      </c>
    </row>
    <row r="53" spans="1:16" s="60" customFormat="1" x14ac:dyDescent="0.15">
      <c r="A53">
        <f t="shared" si="0"/>
        <v>52</v>
      </c>
      <c r="B53" s="60">
        <v>6524.4744761335114</v>
      </c>
      <c r="C53" s="60">
        <v>7547.8085790954183</v>
      </c>
      <c r="D53" s="60">
        <v>7343.2740360392363</v>
      </c>
      <c r="E53" s="60">
        <v>7244.720305943787</v>
      </c>
      <c r="F53" s="60">
        <v>6305.5277635118055</v>
      </c>
      <c r="G53" s="60">
        <v>6140.3342303449326</v>
      </c>
      <c r="H53" s="60">
        <v>6059.7373683196502</v>
      </c>
      <c r="I53" s="60">
        <v>7089.9727345695546</v>
      </c>
      <c r="J53" s="60">
        <v>6994.7152835112129</v>
      </c>
      <c r="K53" s="60">
        <v>6804.7806304157102</v>
      </c>
      <c r="L53" s="60">
        <v>5934.1056815485563</v>
      </c>
      <c r="M53" s="60">
        <v>5856.2677468331513</v>
      </c>
      <c r="N53" s="60">
        <v>5702.8990827506304</v>
      </c>
      <c r="O53" s="60">
        <v>6569.3140465592096</v>
      </c>
      <c r="P53" s="60">
        <v>5511.270514432139</v>
      </c>
    </row>
    <row r="54" spans="1:16" s="60" customFormat="1" x14ac:dyDescent="0.15">
      <c r="A54">
        <f t="shared" si="0"/>
        <v>53</v>
      </c>
      <c r="B54" s="60">
        <v>7143.9859117424076</v>
      </c>
      <c r="C54" s="60">
        <v>8251.6510800840424</v>
      </c>
      <c r="D54" s="60">
        <v>8037.5447266925703</v>
      </c>
      <c r="E54" s="60">
        <v>7920.9681649537379</v>
      </c>
      <c r="F54" s="60">
        <v>6904.4027733517987</v>
      </c>
      <c r="G54" s="60">
        <v>6730.8973797994331</v>
      </c>
      <c r="H54" s="60">
        <v>6634.9351715684161</v>
      </c>
      <c r="I54" s="60">
        <v>7761.2625253434735</v>
      </c>
      <c r="J54" s="60">
        <v>7648.5310384533886</v>
      </c>
      <c r="K54" s="60">
        <v>7449.6903200433599</v>
      </c>
      <c r="L54" s="60">
        <v>6504.954589200157</v>
      </c>
      <c r="M54" s="60">
        <v>6412.2312458421175</v>
      </c>
      <c r="N54" s="60">
        <v>6251.1327830069686</v>
      </c>
      <c r="O54" s="60">
        <v>7192.7832320711304</v>
      </c>
      <c r="P54" s="60">
        <v>6041.1353664243852</v>
      </c>
    </row>
    <row r="55" spans="1:16" s="60" customFormat="1" x14ac:dyDescent="0.15">
      <c r="A55">
        <f t="shared" si="0"/>
        <v>54</v>
      </c>
      <c r="B55" s="60">
        <v>7826.4565915273288</v>
      </c>
      <c r="C55" s="60">
        <v>9023.4587774696338</v>
      </c>
      <c r="D55" s="60">
        <v>8799.2911614234963</v>
      </c>
      <c r="E55" s="60">
        <v>8662.7087455529199</v>
      </c>
      <c r="F55" s="60">
        <v>7564.2720593641161</v>
      </c>
      <c r="G55" s="60">
        <v>7381.9573678942534</v>
      </c>
      <c r="H55" s="60">
        <v>7268.8611967953229</v>
      </c>
      <c r="I55" s="60">
        <v>8497.953438734794</v>
      </c>
      <c r="J55" s="60">
        <v>8365.8181241955972</v>
      </c>
      <c r="K55" s="60">
        <v>8157.6054716565122</v>
      </c>
      <c r="L55" s="60">
        <v>7134.4006466483097</v>
      </c>
      <c r="M55" s="60">
        <v>7025.0723726632405</v>
      </c>
      <c r="N55" s="60">
        <v>6855.7736854407249</v>
      </c>
      <c r="O55" s="60">
        <v>7877.2995581439573</v>
      </c>
      <c r="P55" s="60">
        <v>6625.6202821059187</v>
      </c>
    </row>
    <row r="56" spans="1:16" s="60" customFormat="1" x14ac:dyDescent="0.15">
      <c r="A56">
        <f t="shared" si="0"/>
        <v>55</v>
      </c>
      <c r="B56" s="60">
        <v>8582.2038093526498</v>
      </c>
      <c r="C56" s="60">
        <v>9874.1127945889348</v>
      </c>
      <c r="D56" s="60">
        <v>9639.350204058961</v>
      </c>
      <c r="E56" s="60">
        <v>9480.4893978059936</v>
      </c>
      <c r="F56" s="60">
        <v>8295.1732529942692</v>
      </c>
      <c r="G56" s="60">
        <v>8103.4930425164057</v>
      </c>
      <c r="H56" s="60">
        <v>7971.225714801486</v>
      </c>
      <c r="I56" s="60">
        <v>9310.5989228802282</v>
      </c>
      <c r="J56" s="60">
        <v>9156.8460044345738</v>
      </c>
      <c r="K56" s="60">
        <v>8938.7476791339632</v>
      </c>
      <c r="L56" s="60">
        <v>7832.1468734354348</v>
      </c>
      <c r="M56" s="60">
        <v>7704.2322306200876</v>
      </c>
      <c r="N56" s="60">
        <v>7526.2034116677305</v>
      </c>
      <c r="O56" s="60">
        <v>8632.8102186738342</v>
      </c>
      <c r="P56" s="60">
        <v>7273.8418896696357</v>
      </c>
    </row>
    <row r="57" spans="1:16" s="60" customFormat="1" x14ac:dyDescent="0.15">
      <c r="A57">
        <f t="shared" si="0"/>
        <v>56</v>
      </c>
      <c r="B57" s="60">
        <v>9419.9883507132872</v>
      </c>
      <c r="C57" s="60">
        <v>10812.4572976452</v>
      </c>
      <c r="D57" s="60">
        <v>10566.595886408159</v>
      </c>
      <c r="E57" s="60">
        <v>10382.927618058828</v>
      </c>
      <c r="F57" s="60">
        <v>9105.658526436664</v>
      </c>
      <c r="G57" s="60">
        <v>8904.0537540246951</v>
      </c>
      <c r="H57" s="60">
        <v>8750.3355741443302</v>
      </c>
      <c r="I57" s="60">
        <v>10207.87723277306</v>
      </c>
      <c r="J57" s="60">
        <v>10030.040339298972</v>
      </c>
      <c r="K57" s="60">
        <v>9801.5620238042502</v>
      </c>
      <c r="L57" s="60">
        <v>8606.5325333055716</v>
      </c>
      <c r="M57" s="60">
        <v>8457.8114801876181</v>
      </c>
      <c r="N57" s="60">
        <v>8270.5136558037375</v>
      </c>
      <c r="O57" s="60">
        <v>9467.5634199906854</v>
      </c>
      <c r="P57" s="60">
        <v>7993.6856530003324</v>
      </c>
    </row>
    <row r="58" spans="1:16" s="60" customFormat="1" x14ac:dyDescent="0.15">
      <c r="A58">
        <f t="shared" si="0"/>
        <v>57</v>
      </c>
      <c r="B58" s="60">
        <v>10349.147159346132</v>
      </c>
      <c r="C58" s="60">
        <v>11847.787239678053</v>
      </c>
      <c r="D58" s="60">
        <v>11590.380633047373</v>
      </c>
      <c r="E58" s="60">
        <v>11379.111433584252</v>
      </c>
      <c r="F58" s="60">
        <v>10004.865328066249</v>
      </c>
      <c r="G58" s="60">
        <v>9792.7917343116169</v>
      </c>
      <c r="H58" s="60">
        <v>9615.0891632553157</v>
      </c>
      <c r="I58" s="60">
        <v>11198.959981842234</v>
      </c>
      <c r="J58" s="60">
        <v>10994.311758843993</v>
      </c>
      <c r="K58" s="60">
        <v>10755.001585806875</v>
      </c>
      <c r="L58" s="60">
        <v>9466.5045666196584</v>
      </c>
      <c r="M58" s="60">
        <v>9294.5072779034726</v>
      </c>
      <c r="N58" s="60">
        <v>9097.4068735614728</v>
      </c>
      <c r="O58" s="60">
        <v>10390.326748957579</v>
      </c>
      <c r="P58" s="60">
        <v>8793.6487977625293</v>
      </c>
    </row>
    <row r="59" spans="1:16" s="60" customFormat="1" x14ac:dyDescent="0.15">
      <c r="A59">
        <f t="shared" si="0"/>
        <v>58</v>
      </c>
      <c r="B59" s="60">
        <v>11382.761184151079</v>
      </c>
      <c r="C59" s="60">
        <v>12993.673044609957</v>
      </c>
      <c r="D59" s="60">
        <v>12724.244185147925</v>
      </c>
      <c r="E59" s="60">
        <v>12482.268493606643</v>
      </c>
      <c r="F59" s="60">
        <v>11005.576592876203</v>
      </c>
      <c r="G59" s="60">
        <v>10782.433389583985</v>
      </c>
      <c r="H59" s="60">
        <v>10577.915555144005</v>
      </c>
      <c r="I59" s="60">
        <v>12297.093427163725</v>
      </c>
      <c r="J59" s="60">
        <v>12062.598973127879</v>
      </c>
      <c r="K59" s="60">
        <v>11811.962960424342</v>
      </c>
      <c r="L59" s="60">
        <v>10424.488093070697</v>
      </c>
      <c r="M59" s="60">
        <v>10226.452218870512</v>
      </c>
      <c r="N59" s="60">
        <v>10018.952857460632</v>
      </c>
      <c r="O59" s="60">
        <v>11413.702420430087</v>
      </c>
      <c r="P59" s="60">
        <v>9685.5040352370852</v>
      </c>
    </row>
    <row r="60" spans="1:16" s="60" customFormat="1" x14ac:dyDescent="0.15">
      <c r="A60">
        <f t="shared" si="0"/>
        <v>59</v>
      </c>
      <c r="B60" s="60">
        <v>12531.235718933587</v>
      </c>
      <c r="C60" s="60">
        <v>14260.477854956462</v>
      </c>
      <c r="D60" s="60">
        <v>13978.614792450937</v>
      </c>
      <c r="E60" s="60">
        <v>13702.571931720926</v>
      </c>
      <c r="F60" s="60">
        <v>12118.010463104172</v>
      </c>
      <c r="G60" s="60">
        <v>11883.216519449717</v>
      </c>
      <c r="H60" s="60">
        <v>11648.805619641347</v>
      </c>
      <c r="I60" s="60">
        <v>13512.536375225569</v>
      </c>
      <c r="J60" s="60">
        <v>13244.906835894126</v>
      </c>
      <c r="K60" s="60">
        <v>12982.496339093239</v>
      </c>
      <c r="L60" s="60">
        <v>11490.524039197222</v>
      </c>
      <c r="M60" s="60">
        <v>11263.442247274865</v>
      </c>
      <c r="N60" s="60">
        <v>11044.954191369792</v>
      </c>
      <c r="O60" s="60">
        <v>12547.559422728564</v>
      </c>
      <c r="P60" s="60">
        <v>10678.850917353528</v>
      </c>
    </row>
    <row r="61" spans="1:16" s="60" customFormat="1" x14ac:dyDescent="0.15">
      <c r="A61">
        <f t="shared" si="0"/>
        <v>60</v>
      </c>
      <c r="B61" s="60">
        <v>13820.297712855418</v>
      </c>
      <c r="C61" s="60">
        <v>15657.235299181564</v>
      </c>
      <c r="D61" s="60">
        <v>15362.706291797018</v>
      </c>
      <c r="E61" s="60">
        <v>15048.965764791661</v>
      </c>
      <c r="F61" s="60">
        <v>13351.508738294811</v>
      </c>
      <c r="G61" s="60">
        <v>13104.589839966256</v>
      </c>
      <c r="H61" s="60">
        <v>12846.136209505259</v>
      </c>
      <c r="I61" s="60">
        <v>14854.412457901135</v>
      </c>
      <c r="J61" s="60">
        <v>14550.092316362208</v>
      </c>
      <c r="K61" s="60">
        <v>14275.605287739711</v>
      </c>
      <c r="L61" s="60">
        <v>12673.924271795957</v>
      </c>
      <c r="M61" s="60">
        <v>12414.535729916446</v>
      </c>
      <c r="N61" s="60">
        <v>12184.551282909415</v>
      </c>
      <c r="O61" s="60">
        <v>13800.790305879995</v>
      </c>
      <c r="P61" s="60">
        <v>11782.679293789115</v>
      </c>
    </row>
    <row r="62" spans="1:16" s="60" customFormat="1" x14ac:dyDescent="0.15">
      <c r="A62">
        <f t="shared" si="0"/>
        <v>61</v>
      </c>
      <c r="B62" s="60">
        <v>15204.846087230117</v>
      </c>
      <c r="C62" s="60">
        <v>17186.002925289406</v>
      </c>
      <c r="D62" s="60">
        <v>16872.941457723835</v>
      </c>
      <c r="E62" s="60">
        <v>16523.759759181456</v>
      </c>
      <c r="F62" s="60">
        <v>14709.90199372799</v>
      </c>
      <c r="G62" s="60">
        <v>14446.023055248435</v>
      </c>
      <c r="H62" s="60">
        <v>15415.363451406311</v>
      </c>
      <c r="I62" s="60">
        <v>16319.581628130718</v>
      </c>
      <c r="J62" s="60">
        <v>15980.651606481133</v>
      </c>
      <c r="K62" s="60">
        <v>15688.625450420192</v>
      </c>
      <c r="L62" s="60">
        <v>13974.431246620235</v>
      </c>
      <c r="M62" s="60">
        <v>13683.770012014389</v>
      </c>
      <c r="N62" s="60">
        <v>13437.778678610228</v>
      </c>
      <c r="O62" s="60">
        <v>15171.097628237778</v>
      </c>
      <c r="P62" s="60">
        <v>12997.24439861372</v>
      </c>
    </row>
    <row r="63" spans="1:16" s="60" customFormat="1" x14ac:dyDescent="0.15">
      <c r="A63">
        <f t="shared" si="0"/>
        <v>62</v>
      </c>
      <c r="B63" s="60">
        <v>16742.564129530405</v>
      </c>
      <c r="C63" s="60">
        <v>18855.059273321687</v>
      </c>
      <c r="D63" s="60">
        <v>18522.703148707464</v>
      </c>
      <c r="E63" s="60">
        <v>18135.251859748289</v>
      </c>
      <c r="F63" s="60">
        <v>16202.039285526593</v>
      </c>
      <c r="G63" s="60">
        <v>15920.277188828457</v>
      </c>
      <c r="H63" s="60">
        <v>15585.670901966281</v>
      </c>
      <c r="I63" s="60">
        <v>17921.235606054113</v>
      </c>
      <c r="J63" s="60">
        <v>17544.882165689276</v>
      </c>
      <c r="K63" s="60">
        <v>17234.512331668033</v>
      </c>
      <c r="L63" s="60">
        <v>15404.605272168865</v>
      </c>
      <c r="M63" s="60">
        <v>15079.885730894312</v>
      </c>
      <c r="N63" s="60">
        <v>14816.94963024692</v>
      </c>
      <c r="O63" s="60">
        <v>16671.231041327541</v>
      </c>
      <c r="P63" s="60">
        <v>14334.64534574006</v>
      </c>
    </row>
    <row r="64" spans="1:16" s="60" customFormat="1" x14ac:dyDescent="0.15">
      <c r="A64">
        <f t="shared" si="0"/>
        <v>63</v>
      </c>
      <c r="B64" s="60">
        <v>18432.880531760082</v>
      </c>
      <c r="C64" s="60">
        <v>20680.484764883862</v>
      </c>
      <c r="D64" s="60">
        <v>20328.043630758599</v>
      </c>
      <c r="E64" s="60">
        <v>19899.284269995529</v>
      </c>
      <c r="F64" s="60">
        <v>17843.412410972101</v>
      </c>
      <c r="G64" s="60">
        <v>17557.419547551355</v>
      </c>
      <c r="H64" s="60">
        <v>17170.275368551418</v>
      </c>
      <c r="I64" s="60">
        <v>19675.219398702549</v>
      </c>
      <c r="J64" s="60">
        <v>19258.415007605636</v>
      </c>
      <c r="K64" s="60">
        <v>18928.851960586122</v>
      </c>
      <c r="L64" s="60">
        <v>16979.666982960462</v>
      </c>
      <c r="M64" s="60">
        <v>16617.888595391916</v>
      </c>
      <c r="N64" s="60">
        <v>16337.007835060824</v>
      </c>
      <c r="O64" s="60">
        <v>18316.547963875328</v>
      </c>
      <c r="P64" s="60">
        <v>15809.584025933123</v>
      </c>
    </row>
    <row r="65" spans="1:16" s="60" customFormat="1" x14ac:dyDescent="0.15">
      <c r="A65">
        <f t="shared" si="0"/>
        <v>64</v>
      </c>
      <c r="B65" s="60">
        <v>20287.08374628827</v>
      </c>
      <c r="C65" s="60">
        <v>22672.729011228916</v>
      </c>
      <c r="D65" s="60">
        <v>22299.609513572708</v>
      </c>
      <c r="E65" s="60">
        <v>21826.407499969835</v>
      </c>
      <c r="F65" s="60">
        <v>19645.342088683155</v>
      </c>
      <c r="G65" s="60">
        <v>19325.027185777741</v>
      </c>
      <c r="H65" s="60">
        <v>18911.450589401076</v>
      </c>
      <c r="I65" s="60">
        <v>21592.24708361768</v>
      </c>
      <c r="J65" s="60">
        <v>21131.857718851661</v>
      </c>
      <c r="K65" s="60">
        <v>20782.409855621507</v>
      </c>
      <c r="L65" s="60">
        <v>18711.058785707235</v>
      </c>
      <c r="M65" s="60">
        <v>18309.093957408557</v>
      </c>
      <c r="N65" s="60">
        <v>18009.363385410688</v>
      </c>
      <c r="O65" s="60">
        <v>20117.835004994427</v>
      </c>
      <c r="P65" s="60">
        <v>17433.423568477137</v>
      </c>
    </row>
    <row r="66" spans="1:16" s="60" customFormat="1" x14ac:dyDescent="0.15">
      <c r="A66">
        <f t="shared" si="0"/>
        <v>65</v>
      </c>
      <c r="B66" s="60">
        <v>22319.057769680672</v>
      </c>
      <c r="C66" s="60">
        <v>24845.237742057368</v>
      </c>
      <c r="D66" s="60">
        <v>24451.036178297891</v>
      </c>
      <c r="E66" s="60">
        <v>23930.099478705419</v>
      </c>
      <c r="F66" s="60">
        <v>21621.714983647082</v>
      </c>
      <c r="G66" s="60">
        <v>21280.986020387711</v>
      </c>
      <c r="H66" s="60">
        <v>20823.059897265328</v>
      </c>
      <c r="I66" s="60">
        <v>23685.965763728364</v>
      </c>
      <c r="J66" s="60">
        <v>23178.697197803427</v>
      </c>
      <c r="K66" s="60">
        <v>22808.82231993023</v>
      </c>
      <c r="L66" s="60">
        <v>20612.760647618143</v>
      </c>
      <c r="M66" s="60">
        <v>20167.32225669517</v>
      </c>
      <c r="N66" s="60">
        <v>19861.090207813293</v>
      </c>
      <c r="O66" s="60">
        <v>22088.698894920683</v>
      </c>
      <c r="P66" s="60">
        <v>19220.000592347802</v>
      </c>
    </row>
    <row r="67" spans="1:16" s="60" customFormat="1" x14ac:dyDescent="0.15">
      <c r="A67"/>
    </row>
    <row r="68" spans="1:16" s="60" customFormat="1" x14ac:dyDescent="0.15">
      <c r="A68"/>
    </row>
    <row r="69" spans="1:16" s="60" customFormat="1" x14ac:dyDescent="0.15">
      <c r="A69"/>
    </row>
    <row r="70" spans="1:16" s="60" customFormat="1" x14ac:dyDescent="0.15">
      <c r="A70"/>
    </row>
    <row r="71" spans="1:16" s="60" customFormat="1" x14ac:dyDescent="0.15">
      <c r="A71"/>
    </row>
    <row r="72" spans="1:16" s="60" customFormat="1" x14ac:dyDescent="0.15">
      <c r="A72"/>
    </row>
    <row r="73" spans="1:16" s="60" customFormat="1" x14ac:dyDescent="0.15">
      <c r="A73"/>
    </row>
    <row r="74" spans="1:16" s="60" customFormat="1" x14ac:dyDescent="0.15">
      <c r="A74"/>
    </row>
    <row r="75" spans="1:16" s="60" customFormat="1" x14ac:dyDescent="0.15">
      <c r="A75"/>
    </row>
    <row r="76" spans="1:16" s="60" customFormat="1" x14ac:dyDescent="0.15">
      <c r="A76"/>
    </row>
    <row r="77" spans="1:16" s="60" customFormat="1" x14ac:dyDescent="0.15">
      <c r="A77"/>
    </row>
    <row r="78" spans="1:16" s="60" customFormat="1" x14ac:dyDescent="0.15">
      <c r="A78"/>
    </row>
    <row r="79" spans="1:16" s="60" customFormat="1" x14ac:dyDescent="0.15">
      <c r="A79"/>
    </row>
    <row r="80" spans="1:16" s="60" customFormat="1" x14ac:dyDescent="0.15">
      <c r="A80"/>
    </row>
    <row r="81" spans="1:1" s="60" customFormat="1" x14ac:dyDescent="0.15">
      <c r="A81"/>
    </row>
    <row r="82" spans="1:1" s="60" customFormat="1" x14ac:dyDescent="0.15">
      <c r="A82"/>
    </row>
    <row r="83" spans="1:1" s="60" customFormat="1" x14ac:dyDescent="0.15">
      <c r="A83"/>
    </row>
    <row r="84" spans="1:1" s="60" customFormat="1" x14ac:dyDescent="0.15">
      <c r="A84"/>
    </row>
    <row r="85" spans="1:1" s="60" customFormat="1" x14ac:dyDescent="0.15">
      <c r="A85"/>
    </row>
    <row r="86" spans="1:1" s="60" customFormat="1" x14ac:dyDescent="0.15">
      <c r="A86"/>
    </row>
    <row r="87" spans="1:1" s="60" customFormat="1" x14ac:dyDescent="0.15">
      <c r="A87"/>
    </row>
    <row r="88" spans="1:1" s="60" customFormat="1" x14ac:dyDescent="0.15">
      <c r="A88"/>
    </row>
    <row r="89" spans="1:1" s="60" customFormat="1" x14ac:dyDescent="0.15">
      <c r="A89"/>
    </row>
    <row r="90" spans="1:1" s="60" customFormat="1" x14ac:dyDescent="0.15">
      <c r="A90"/>
    </row>
    <row r="91" spans="1:1" s="60" customFormat="1" x14ac:dyDescent="0.15">
      <c r="A91"/>
    </row>
    <row r="92" spans="1:1" s="60" customFormat="1" x14ac:dyDescent="0.15">
      <c r="A92"/>
    </row>
    <row r="93" spans="1:1" s="60" customFormat="1" x14ac:dyDescent="0.15">
      <c r="A93"/>
    </row>
    <row r="94" spans="1:1" s="60" customFormat="1" x14ac:dyDescent="0.15">
      <c r="A94"/>
    </row>
    <row r="95" spans="1:1" s="60" customFormat="1" x14ac:dyDescent="0.15">
      <c r="A95"/>
    </row>
    <row r="96" spans="1:1" s="60" customFormat="1" x14ac:dyDescent="0.15">
      <c r="A96"/>
    </row>
    <row r="97" spans="1:16" s="60" customFormat="1" x14ac:dyDescent="0.15">
      <c r="A97"/>
    </row>
    <row r="98" spans="1:16" s="60" customFormat="1" x14ac:dyDescent="0.15">
      <c r="A98"/>
    </row>
    <row r="99" spans="1:16" s="60" customFormat="1" x14ac:dyDescent="0.15">
      <c r="A99"/>
    </row>
    <row r="100" spans="1:16" s="60" customFormat="1" x14ac:dyDescent="0.15">
      <c r="A100"/>
    </row>
    <row r="101" spans="1:16" s="60" customFormat="1" x14ac:dyDescent="0.15">
      <c r="A101"/>
    </row>
    <row r="102" spans="1:16" s="60" customFormat="1" x14ac:dyDescent="0.15">
      <c r="A102"/>
      <c r="M102" s="63"/>
      <c r="P102" s="63"/>
    </row>
    <row r="222" spans="8:8" s="60" customFormat="1" x14ac:dyDescent="0.15">
      <c r="H222" s="60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88C8-0B6D-4D4F-8C2F-94EEE2D8A75A}">
  <sheetPr codeName="Sheet18"/>
  <dimension ref="A1:A419"/>
  <sheetViews>
    <sheetView workbookViewId="0">
      <selection activeCell="E21" sqref="E21"/>
    </sheetView>
  </sheetViews>
  <sheetFormatPr baseColWidth="10" defaultColWidth="11.5" defaultRowHeight="13" x14ac:dyDescent="0.15"/>
  <sheetData>
    <row r="1" spans="1:1" x14ac:dyDescent="0.15">
      <c r="A1" t="s">
        <v>324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325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326</v>
      </c>
    </row>
    <row r="15" spans="1:1" x14ac:dyDescent="0.15">
      <c r="A15" t="s">
        <v>74</v>
      </c>
    </row>
    <row r="16" spans="1:1" x14ac:dyDescent="0.15">
      <c r="A16" t="s">
        <v>327</v>
      </c>
    </row>
    <row r="17" spans="1:1" x14ac:dyDescent="0.15">
      <c r="A17" t="s">
        <v>74</v>
      </c>
    </row>
    <row r="18" spans="1:1" x14ac:dyDescent="0.15">
      <c r="A18" t="s">
        <v>328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329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330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325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326</v>
      </c>
    </row>
    <row r="43" spans="1:1" x14ac:dyDescent="0.15">
      <c r="A43" t="s">
        <v>74</v>
      </c>
    </row>
    <row r="44" spans="1:1" x14ac:dyDescent="0.15">
      <c r="A44" t="s">
        <v>331</v>
      </c>
    </row>
    <row r="45" spans="1:1" x14ac:dyDescent="0.15">
      <c r="A45" t="s">
        <v>74</v>
      </c>
    </row>
    <row r="46" spans="1:1" x14ac:dyDescent="0.15">
      <c r="A46" t="s">
        <v>332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333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334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325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326</v>
      </c>
    </row>
    <row r="71" spans="1:1" x14ac:dyDescent="0.15">
      <c r="A71" t="s">
        <v>74</v>
      </c>
    </row>
    <row r="72" spans="1:1" x14ac:dyDescent="0.15">
      <c r="A72" t="s">
        <v>335</v>
      </c>
    </row>
    <row r="73" spans="1:1" x14ac:dyDescent="0.15">
      <c r="A73" t="s">
        <v>74</v>
      </c>
    </row>
    <row r="74" spans="1:1" x14ac:dyDescent="0.15">
      <c r="A74" t="s">
        <v>336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337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338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325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326</v>
      </c>
    </row>
    <row r="99" spans="1:1" x14ac:dyDescent="0.15">
      <c r="A99" t="s">
        <v>74</v>
      </c>
    </row>
    <row r="100" spans="1:1" x14ac:dyDescent="0.15">
      <c r="A100" t="s">
        <v>339</v>
      </c>
    </row>
    <row r="101" spans="1:1" x14ac:dyDescent="0.15">
      <c r="A101" t="s">
        <v>74</v>
      </c>
    </row>
    <row r="102" spans="1:1" x14ac:dyDescent="0.15">
      <c r="A102" t="s">
        <v>340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341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342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325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326</v>
      </c>
    </row>
    <row r="127" spans="1:1" x14ac:dyDescent="0.15">
      <c r="A127" t="s">
        <v>74</v>
      </c>
    </row>
    <row r="128" spans="1:1" x14ac:dyDescent="0.15">
      <c r="A128" t="s">
        <v>343</v>
      </c>
    </row>
    <row r="129" spans="1:1" x14ac:dyDescent="0.15">
      <c r="A129" t="s">
        <v>74</v>
      </c>
    </row>
    <row r="130" spans="1:1" x14ac:dyDescent="0.15">
      <c r="A130" t="s">
        <v>344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345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346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325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326</v>
      </c>
    </row>
    <row r="155" spans="1:1" x14ac:dyDescent="0.15">
      <c r="A155" t="s">
        <v>74</v>
      </c>
    </row>
    <row r="156" spans="1:1" x14ac:dyDescent="0.15">
      <c r="A156" t="s">
        <v>347</v>
      </c>
    </row>
    <row r="157" spans="1:1" x14ac:dyDescent="0.15">
      <c r="A157" t="s">
        <v>74</v>
      </c>
    </row>
    <row r="158" spans="1:1" x14ac:dyDescent="0.15">
      <c r="A158" t="s">
        <v>348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349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350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325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326</v>
      </c>
    </row>
    <row r="183" spans="1:1" x14ac:dyDescent="0.15">
      <c r="A183" t="s">
        <v>74</v>
      </c>
    </row>
    <row r="184" spans="1:1" x14ac:dyDescent="0.15">
      <c r="A184" t="s">
        <v>351</v>
      </c>
    </row>
    <row r="185" spans="1:1" x14ac:dyDescent="0.15">
      <c r="A185" t="s">
        <v>74</v>
      </c>
    </row>
    <row r="186" spans="1:1" x14ac:dyDescent="0.15">
      <c r="A186" t="s">
        <v>352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353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354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325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326</v>
      </c>
    </row>
    <row r="211" spans="1:1" x14ac:dyDescent="0.15">
      <c r="A211" t="s">
        <v>74</v>
      </c>
    </row>
    <row r="212" spans="1:1" x14ac:dyDescent="0.15">
      <c r="A212" t="s">
        <v>355</v>
      </c>
    </row>
    <row r="213" spans="1:1" x14ac:dyDescent="0.15">
      <c r="A213" t="s">
        <v>74</v>
      </c>
    </row>
    <row r="214" spans="1:1" x14ac:dyDescent="0.15">
      <c r="A214" t="s">
        <v>356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357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358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325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326</v>
      </c>
    </row>
    <row r="239" spans="1:1" x14ac:dyDescent="0.15">
      <c r="A239" t="s">
        <v>74</v>
      </c>
    </row>
    <row r="240" spans="1:1" x14ac:dyDescent="0.15">
      <c r="A240" t="s">
        <v>359</v>
      </c>
    </row>
    <row r="241" spans="1:1" x14ac:dyDescent="0.15">
      <c r="A241" t="s">
        <v>74</v>
      </c>
    </row>
    <row r="242" spans="1:1" x14ac:dyDescent="0.15">
      <c r="A242" t="s">
        <v>360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361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362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325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326</v>
      </c>
    </row>
    <row r="267" spans="1:1" x14ac:dyDescent="0.15">
      <c r="A267" t="s">
        <v>74</v>
      </c>
    </row>
    <row r="268" spans="1:1" x14ac:dyDescent="0.15">
      <c r="A268" t="s">
        <v>363</v>
      </c>
    </row>
    <row r="269" spans="1:1" x14ac:dyDescent="0.15">
      <c r="A269" t="s">
        <v>74</v>
      </c>
    </row>
    <row r="270" spans="1:1" x14ac:dyDescent="0.15">
      <c r="A270" t="s">
        <v>364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365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366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325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326</v>
      </c>
    </row>
    <row r="295" spans="1:1" x14ac:dyDescent="0.15">
      <c r="A295" t="s">
        <v>74</v>
      </c>
    </row>
    <row r="296" spans="1:1" x14ac:dyDescent="0.15">
      <c r="A296" t="s">
        <v>367</v>
      </c>
    </row>
    <row r="297" spans="1:1" x14ac:dyDescent="0.15">
      <c r="A297" t="s">
        <v>74</v>
      </c>
    </row>
    <row r="298" spans="1:1" x14ac:dyDescent="0.15">
      <c r="A298" t="s">
        <v>368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369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370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325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326</v>
      </c>
    </row>
    <row r="323" spans="1:1" x14ac:dyDescent="0.15">
      <c r="A323" t="s">
        <v>74</v>
      </c>
    </row>
    <row r="324" spans="1:1" x14ac:dyDescent="0.15">
      <c r="A324" t="s">
        <v>371</v>
      </c>
    </row>
    <row r="325" spans="1:1" x14ac:dyDescent="0.15">
      <c r="A325" t="s">
        <v>74</v>
      </c>
    </row>
    <row r="326" spans="1:1" x14ac:dyDescent="0.15">
      <c r="A326" t="s">
        <v>372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373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374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325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326</v>
      </c>
    </row>
    <row r="351" spans="1:1" x14ac:dyDescent="0.15">
      <c r="A351" t="s">
        <v>74</v>
      </c>
    </row>
    <row r="352" spans="1:1" x14ac:dyDescent="0.15">
      <c r="A352" t="s">
        <v>375</v>
      </c>
    </row>
    <row r="353" spans="1:1" x14ac:dyDescent="0.15">
      <c r="A353" t="s">
        <v>74</v>
      </c>
    </row>
    <row r="354" spans="1:1" x14ac:dyDescent="0.15">
      <c r="A354" t="s">
        <v>376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377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378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325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326</v>
      </c>
    </row>
    <row r="379" spans="1:1" x14ac:dyDescent="0.15">
      <c r="A379" t="s">
        <v>74</v>
      </c>
    </row>
    <row r="380" spans="1:1" x14ac:dyDescent="0.15">
      <c r="A380" t="s">
        <v>379</v>
      </c>
    </row>
    <row r="381" spans="1:1" x14ac:dyDescent="0.15">
      <c r="A381" t="s">
        <v>74</v>
      </c>
    </row>
    <row r="382" spans="1:1" x14ac:dyDescent="0.15">
      <c r="A382" t="s">
        <v>380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381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382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325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326</v>
      </c>
    </row>
    <row r="407" spans="1:1" x14ac:dyDescent="0.15">
      <c r="A407" t="s">
        <v>74</v>
      </c>
    </row>
    <row r="408" spans="1:1" x14ac:dyDescent="0.15">
      <c r="A408" t="s">
        <v>383</v>
      </c>
    </row>
    <row r="409" spans="1:1" x14ac:dyDescent="0.15">
      <c r="A409" t="s">
        <v>74</v>
      </c>
    </row>
    <row r="410" spans="1:1" x14ac:dyDescent="0.15">
      <c r="A410" t="s">
        <v>384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385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20 Year Term No Intervention</vt:lpstr>
      <vt:lpstr>Premiums No Intervention</vt:lpstr>
      <vt:lpstr>VBA Code 1</vt:lpstr>
      <vt:lpstr>20 Year Term VLR Intervention</vt:lpstr>
      <vt:lpstr>Premiums VLR Intervention</vt:lpstr>
      <vt:lpstr>VBA Code 2</vt:lpstr>
      <vt:lpstr>20 Year Term LR Intervention</vt:lpstr>
      <vt:lpstr>Premiums LR Intervention</vt:lpstr>
      <vt:lpstr>VBA Code 3</vt:lpstr>
      <vt:lpstr>20 Year Term MR Intervention</vt:lpstr>
      <vt:lpstr>Premiums MR Intervention</vt:lpstr>
      <vt:lpstr>VBA Code 4</vt:lpstr>
      <vt:lpstr>20 Year Term HR Intervention</vt:lpstr>
      <vt:lpstr>Premiums HR Intervention</vt:lpstr>
      <vt:lpstr>VBA Code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rowley</dc:creator>
  <cp:keywords/>
  <dc:description/>
  <cp:lastModifiedBy>Vivian Chan</cp:lastModifiedBy>
  <cp:revision/>
  <dcterms:created xsi:type="dcterms:W3CDTF">2009-03-21T19:30:56Z</dcterms:created>
  <dcterms:modified xsi:type="dcterms:W3CDTF">2024-03-21T23:29:26Z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629862571</vt:i4>
  </property>
  <property fmtid="{D5CDD505-2E9C-101B-9397-08002B2CF9AE}" pid="4" name="_EmailSubject">
    <vt:lpwstr>Chapter 13</vt:lpwstr>
  </property>
  <property fmtid="{D5CDD505-2E9C-101B-9397-08002B2CF9AE}" pid="5" name="_AuthorEmail">
    <vt:lpwstr>richard.lyon@invivo.com.au</vt:lpwstr>
  </property>
  <property fmtid="{D5CDD505-2E9C-101B-9397-08002B2CF9AE}" pid="6" name="_AuthorEmailDisplayName">
    <vt:lpwstr>Richard Lyon</vt:lpwstr>
  </property>
  <property fmtid="{D5CDD505-2E9C-101B-9397-08002B2CF9AE}" pid="7" name="_ReviewingToolsShownOnce">
    <vt:lpwstr/>
  </property>
</Properties>
</file>